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雑誌" sheetId="1" r:id="rId4"/>
    <sheet name="WEB純広広告" sheetId="2" r:id="rId5"/>
    <sheet name="アフィリエイト" sheetId="3" r:id="rId6"/>
    <sheet name="リスティング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<sst xmlns="http://schemas.openxmlformats.org/spreadsheetml/2006/main" uniqueCount="158">
  <si>
    <t>01月</t>
  </si>
  <si>
    <t>ヘスティア</t>
  </si>
  <si>
    <t>最終更新日</t>
  </si>
  <si>
    <t>01月28日</t>
  </si>
  <si>
    <t>年齢分布（才）</t>
  </si>
  <si>
    <t>入金者
合計</t>
  </si>
  <si>
    <t>課金額計</t>
  </si>
  <si>
    <t>高額check</t>
  </si>
  <si>
    <t>●雑誌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</si>
  <si>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</si>
  <si>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</si>
  <si>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</si>
  <si>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</si>
  <si>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</si>
  <si>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</si>
  <si>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</si>
  <si>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</si>
  <si>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</si>
  <si>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</si>
  <si>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</si>
  <si>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</si>
  <si>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掲載面</t>
  </si>
  <si>
    <t>原稿</t>
  </si>
  <si>
    <t>キャッチコピー</t>
  </si>
  <si>
    <t>LP</t>
  </si>
  <si>
    <t>媒体名</t>
  </si>
  <si>
    <t>枠名</t>
  </si>
  <si>
    <t>発売日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</si>
  <si>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</si>
  <si>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</si>
  <si>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</si>
  <si>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</si>
  <si>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</si>
  <si>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</si>
  <si>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</si>
  <si>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</si>
  <si>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</si>
  <si>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</si>
  <si>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</si>
  <si>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</si>
  <si>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</si>
  <si>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</si>
  <si>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</si>
  <si>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</si>
  <si>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</si>
  <si>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</si>
  <si>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</si>
  <si>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</si>
  <si>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</si>
  <si>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</si>
  <si>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</si>
  <si>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</si>
  <si>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</si>
  <si>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</si>
  <si>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</si>
  <si>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</si>
  <si>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</si>
  <si>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za286</t>
  </si>
  <si>
    <t>インターカラー</t>
  </si>
  <si>
    <t>日本ジャーナル出版</t>
  </si>
  <si>
    <t>注意事項版2P（高宮菜々子）</t>
  </si>
  <si>
    <t>SEX目的でご登録をお考えの方</t>
  </si>
  <si>
    <t>y22</t>
  </si>
  <si>
    <t>週刊実話</t>
  </si>
  <si>
    <t>1C2P</t>
  </si>
  <si>
    <t>1月15日(木)</t>
  </si>
  <si>
    <t>za287</t>
  </si>
  <si>
    <t>空電</t>
  </si>
  <si>
    <t>ad969</t>
  </si>
  <si>
    <t>アドライヴ</t>
  </si>
  <si>
    <t>大洋図書</t>
  </si>
  <si>
    <t>2P注意事項版</t>
  </si>
  <si>
    <t>rec02</t>
  </si>
  <si>
    <t>実話ナックルズGOLD</t>
  </si>
  <si>
    <t>1月07日(水)</t>
  </si>
  <si>
    <t>ad970</t>
  </si>
  <si>
    <t>ad963</t>
  </si>
  <si>
    <t>若生出版</t>
  </si>
  <si>
    <t>1P注意事項版</t>
  </si>
  <si>
    <t>rec03</t>
  </si>
  <si>
    <t>絶対美人SECRET</t>
  </si>
  <si>
    <t>表2</t>
  </si>
  <si>
    <t>1月11日(日)</t>
  </si>
  <si>
    <t>ad964</t>
  </si>
  <si>
    <t>ad965</t>
  </si>
  <si>
    <t>1P縦書き男性募集版-アレンジ</t>
  </si>
  <si>
    <t>激撮リアル！</t>
  </si>
  <si>
    <t>ad966</t>
  </si>
  <si>
    <t>ad971</t>
  </si>
  <si>
    <t>1Pマンガとリアル写真混合版</t>
  </si>
  <si>
    <t>lp01</t>
  </si>
  <si>
    <t>週刊実話増刊「実話ザ・タブー」</t>
  </si>
  <si>
    <t>表4</t>
  </si>
  <si>
    <t>1月28日(水)</t>
  </si>
  <si>
    <t>ad972</t>
  </si>
  <si>
    <t>ad973</t>
  </si>
  <si>
    <t>y17</t>
  </si>
  <si>
    <t>実話ナックルズ ウルトラ</t>
  </si>
  <si>
    <t>1月29日(木)</t>
  </si>
  <si>
    <t>ad974</t>
  </si>
  <si>
    <t>雑誌 TOTAL</t>
  </si>
  <si>
    <t>●WEB純広広告 広告</t>
  </si>
  <si>
    <t>m_bak013</t>
  </si>
  <si>
    <t>爆サイ ヘッダミドルアダルト (東京区外)</t>
  </si>
  <si>
    <t>W320px_H100px</t>
  </si>
  <si>
    <t>1/15～1/31</t>
  </si>
  <si>
    <t>m_bak014</t>
  </si>
  <si>
    <t>2/1～2/15</t>
  </si>
  <si>
    <t>m_bak015</t>
  </si>
  <si>
    <t>爆サイ ヘッダミドルアダルト (大阪)</t>
  </si>
  <si>
    <t>m_bak016</t>
  </si>
  <si>
    <t>m_baks001</t>
  </si>
  <si>
    <t>lp14</t>
  </si>
  <si>
    <t>爆サイ レクタングル一般 (東京)</t>
  </si>
  <si>
    <t>W300px_H250px</t>
  </si>
  <si>
    <t>m_baks002</t>
  </si>
  <si>
    <t>m_bakr001</t>
  </si>
  <si>
    <t>爆サイ ランキング一般 (関東)</t>
  </si>
  <si>
    <t>m_bakr002</t>
  </si>
  <si>
    <t>m_bakr003</t>
  </si>
  <si>
    <t>爆サイ ランキングアダルト (関東)</t>
  </si>
  <si>
    <t>m_bakr004</t>
  </si>
  <si>
    <t>m_bakr005</t>
  </si>
  <si>
    <t>W320px_H50px</t>
  </si>
  <si>
    <t>m_bakr006</t>
  </si>
  <si>
    <t>m_bakr007</t>
  </si>
  <si>
    <t>m_bakr008</t>
  </si>
  <si>
    <t>WEB純広広告 TOTAL</t>
  </si>
  <si>
    <t>●アフィリエイト 広告</t>
  </si>
  <si>
    <t>UA</t>
  </si>
  <si>
    <t>AF単価</t>
  </si>
  <si>
    <t>20歳以上</t>
  </si>
  <si>
    <t>fr002</t>
  </si>
  <si>
    <t>ファーストアール</t>
  </si>
  <si>
    <t>lp07</t>
  </si>
  <si>
    <t>おまたせ出会いNavi</t>
  </si>
  <si>
    <t>1/1～1/31</t>
  </si>
  <si>
    <t>fr003</t>
  </si>
  <si>
    <t>おまたせ出会いNavi（通常ランキング枠）</t>
  </si>
  <si>
    <t>アフィリエイト TOTAL</t>
  </si>
  <si>
    <t>●リスティング 広告</t>
  </si>
  <si>
    <t>a_ydi</t>
  </si>
  <si>
    <t>ADIT</t>
  </si>
  <si>
    <t>SP</t>
  </si>
  <si>
    <t>YDN（インフィード）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</si>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</sst>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10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FF0000"/>
      <name val="ＭＳ Ｐゴシック"/>
    </font>
  </fonts>
  <fills count="21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91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5" borderId="1" applyFont="1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0">
      <alignment horizontal="general" vertical="center" textRotation="0" wrapText="false" shrinkToFit="false"/>
    </xf>
    <xf xfId="0" fontId="0" numFmtId="165" fillId="15" borderId="3" applyFont="0" applyNumberFormat="1" applyFill="1" applyBorder="1" applyAlignment="0">
      <alignment horizontal="general" vertical="center" textRotation="0" wrapText="false" shrinkToFit="false"/>
    </xf>
    <xf xfId="0" fontId="5" numFmtId="0" fillId="15" borderId="3" applyFont="1" applyNumberFormat="0" applyFill="1" applyBorder="1" applyAlignment="0">
      <alignment horizontal="general" vertical="center" textRotation="0" wrapText="false" shrinkToFit="false"/>
    </xf>
    <xf xfId="0" fontId="5" numFmtId="165" fillId="15" borderId="3" applyFont="1" applyNumberFormat="1" applyFill="1" applyBorder="1" applyAlignment="1">
      <alignment horizontal="right" vertical="center" textRotation="0" wrapText="false" shrinkToFit="false"/>
    </xf>
    <xf xfId="0" fontId="5" numFmtId="164" fillId="15" borderId="3" applyFont="1" applyNumberFormat="1" applyFill="1" applyBorder="1" applyAlignment="0">
      <alignment horizontal="general" vertical="center" textRotation="0" wrapText="false" shrinkToFit="false"/>
    </xf>
    <xf xfId="0" fontId="5" numFmtId="164" fillId="15" borderId="3" applyFont="1" applyNumberFormat="1" applyFill="1" applyBorder="1" applyAlignment="1">
      <alignment horizontal="right" vertical="center" textRotation="0" wrapText="false" shrinkToFit="false"/>
    </xf>
    <xf xfId="0" fontId="5" numFmtId="167" fillId="15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7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8" borderId="7" applyFont="1" applyNumberFormat="0" applyFill="1" applyBorder="1" applyAlignment="1">
      <alignment horizontal="center" vertical="center" textRotation="0" wrapText="false" shrinkToFit="false"/>
    </xf>
    <xf xfId="0" fontId="8" numFmtId="0" fillId="18" borderId="9" applyFont="1" applyNumberFormat="0" applyFill="1" applyBorder="1" applyAlignment="1">
      <alignment horizontal="center" vertical="center" textRotation="0" wrapText="false" shrinkToFit="false"/>
    </xf>
    <xf xfId="0" fontId="8" numFmtId="0" fillId="18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9" applyFont="1" applyNumberFormat="0" applyFill="1" applyBorder="1" applyAlignment="1">
      <alignment horizontal="center" vertical="center" textRotation="0" wrapText="false" shrinkToFit="false"/>
    </xf>
    <xf xfId="0" fontId="0" numFmtId="0" fillId="17" borderId="4" applyFont="0" applyNumberFormat="0" applyFill="1" applyBorder="1" applyAlignment="1">
      <alignment horizontal="center" vertical="center" textRotation="0" wrapText="false" shrinkToFit="false"/>
    </xf>
    <xf xfId="0" fontId="0" numFmtId="0" fillId="17" borderId="3" applyFont="0" applyNumberFormat="0" applyFill="1" applyBorder="1" applyAlignment="1">
      <alignment horizontal="center" vertical="center" textRotation="0" wrapText="false" shrinkToFit="false"/>
    </xf>
    <xf xfId="0" fontId="8" numFmtId="0" fillId="19" borderId="1" applyFont="1" applyNumberFormat="0" applyFill="1" applyBorder="1" applyAlignment="1">
      <alignment horizontal="center" vertical="center" textRotation="0" wrapText="false" shrinkToFit="false"/>
    </xf>
    <xf xfId="0" fontId="8" numFmtId="0" fillId="16" borderId="10" applyFont="1" applyNumberFormat="0" applyFill="1" applyBorder="1" applyAlignment="1">
      <alignment horizontal="center" vertical="center" textRotation="0" wrapText="true" shrinkToFit="false"/>
    </xf>
    <xf xfId="0" fontId="8" numFmtId="0" fillId="16" borderId="8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9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9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9" applyFont="0" applyNumberFormat="0" applyFill="1" applyBorder="1" applyAlignment="1">
      <alignment horizontal="center" vertical="center" textRotation="0" wrapText="false" shrinkToFit="false"/>
    </xf>
    <xf xfId="0" fontId="0" numFmtId="0" fillId="15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9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9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0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U20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7" customWidth="true" style="73"/>
    <col min="5" max="5" width="30.625" customWidth="true" style="73"/>
    <col min="6" max="6" width="30.625" customWidth="true" style="73"/>
    <col min="7" max="7" width="8.25" customWidth="true" style="73"/>
    <col min="8" max="8" width="33.5" customWidth="true" style="73"/>
    <col min="9" max="9" width="14.375" customWidth="true" style="73"/>
    <col min="10" max="10" width="12.25" customWidth="true" style="73"/>
    <col min="11" max="11" width="10.875" customWidth="true" style="73"/>
    <col min="12" max="12" width="10.875" customWidth="true" style="73"/>
    <col min="13" max="13" width="10.875" customWidth="true" style="73"/>
    <col min="14" max="14" width="10.375" customWidth="true" style="73"/>
    <col min="15" max="15" width="9" customWidth="true" style="73"/>
    <col min="16" max="16" width="9" customWidth="true" style="73"/>
    <col min="17" max="17" width="10.375" customWidth="true" style="73"/>
    <col min="18" max="18" width="10.375" customWidth="true" style="73"/>
    <col min="19" max="19" width="10.375" customWidth="true" style="73"/>
    <col min="20" max="20" width="7.375" customWidth="true" style="73"/>
    <col min="21" max="21" width="9" customWidth="true" style="73"/>
    <col min="22" max="22" width="9" customWidth="true" style="73"/>
    <col min="23" max="23" width="6.75" customWidth="true" style="73"/>
    <col min="24" max="24" width="7.875" customWidth="true" style="73"/>
    <col min="25" max="25" width="10" customWidth="true" style="73"/>
    <col min="26" max="26" width="9" customWidth="true" style="73"/>
    <col min="27" max="27" width="9" customWidth="true" style="73"/>
    <col min="28" max="28" width="12.375" customWidth="true" style="73"/>
    <col min="29" max="29" width="9" customWidth="true" style="73"/>
    <col min="30" max="30" width="9" customWidth="true" style="55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  <col min="98" max="98" width="9" customWidth="true" style="73"/>
    <col min="99" max="99" width="9" customWidth="true" style="73"/>
  </cols>
  <sheetData>
    <row r="2" spans="1:99" customHeight="1" ht="13.5">
      <c r="A2" s="24" t="s">
        <v>0</v>
      </c>
      <c r="B2" s="27" t="s">
        <v>1</v>
      </c>
      <c r="C2" s="27"/>
      <c r="D2" s="1"/>
      <c r="H2" s="75"/>
      <c r="I2" s="75"/>
      <c r="J2" s="75"/>
      <c r="K2" s="76"/>
      <c r="L2" s="76" t="s">
        <v>2</v>
      </c>
      <c r="M2" s="76"/>
      <c r="N2" s="1"/>
      <c r="O2" s="1" t="s">
        <v>3</v>
      </c>
      <c r="P2" s="1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56"/>
      <c r="AE2" s="156" t="s">
        <v>4</v>
      </c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7" t="s">
        <v>5</v>
      </c>
      <c r="CQ2" s="159" t="s">
        <v>6</v>
      </c>
      <c r="CR2" s="147" t="s">
        <v>7</v>
      </c>
      <c r="CS2" s="148"/>
      <c r="CT2" s="149"/>
    </row>
    <row r="3" spans="1:99" customHeight="1" ht="14.25">
      <c r="A3" s="11" t="s">
        <v>8</v>
      </c>
      <c r="B3" s="38"/>
      <c r="C3" s="38"/>
      <c r="D3" s="18"/>
      <c r="E3" s="18"/>
      <c r="F3" s="18"/>
      <c r="G3" s="18"/>
      <c r="H3" s="72"/>
      <c r="I3" s="72"/>
      <c r="J3" s="1"/>
      <c r="K3" s="1"/>
      <c r="L3" s="145" t="s">
        <v>9</v>
      </c>
      <c r="M3" s="146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"/>
      <c r="AA3" s="1"/>
      <c r="AB3" s="1"/>
      <c r="AC3" s="1"/>
      <c r="AD3" s="56"/>
      <c r="AE3" s="150" t="s">
        <v>10</v>
      </c>
      <c r="AF3" s="151"/>
      <c r="AG3" s="151"/>
      <c r="AH3" s="151"/>
      <c r="AI3" s="151"/>
      <c r="AJ3" s="151"/>
      <c r="AK3" s="151"/>
      <c r="AL3" s="151"/>
      <c r="AM3" s="151"/>
      <c r="AN3" s="162" t="s">
        <v>11</v>
      </c>
      <c r="AO3" s="163"/>
      <c r="AP3" s="163"/>
      <c r="AQ3" s="163"/>
      <c r="AR3" s="163"/>
      <c r="AS3" s="163"/>
      <c r="AT3" s="163"/>
      <c r="AU3" s="163"/>
      <c r="AV3" s="164"/>
      <c r="AW3" s="165" t="s">
        <v>12</v>
      </c>
      <c r="AX3" s="166"/>
      <c r="AY3" s="166"/>
      <c r="AZ3" s="166"/>
      <c r="BA3" s="166"/>
      <c r="BB3" s="166"/>
      <c r="BC3" s="166"/>
      <c r="BD3" s="166"/>
      <c r="BE3" s="167"/>
      <c r="BF3" s="168" t="s">
        <v>13</v>
      </c>
      <c r="BG3" s="169"/>
      <c r="BH3" s="169"/>
      <c r="BI3" s="169"/>
      <c r="BJ3" s="169"/>
      <c r="BK3" s="169"/>
      <c r="BL3" s="169"/>
      <c r="BM3" s="169"/>
      <c r="BN3" s="170"/>
      <c r="BO3" s="171" t="s">
        <v>14</v>
      </c>
      <c r="BP3" s="172"/>
      <c r="BQ3" s="172"/>
      <c r="BR3" s="172"/>
      <c r="BS3" s="172"/>
      <c r="BT3" s="172"/>
      <c r="BU3" s="172"/>
      <c r="BV3" s="172"/>
      <c r="BW3" s="173"/>
      <c r="BX3" s="174" t="s">
        <v>15</v>
      </c>
      <c r="BY3" s="175"/>
      <c r="BZ3" s="175"/>
      <c r="CA3" s="175"/>
      <c r="CB3" s="175"/>
      <c r="CC3" s="175"/>
      <c r="CD3" s="175"/>
      <c r="CE3" s="175"/>
      <c r="CF3" s="176"/>
      <c r="CG3" s="177" t="s">
        <v>16</v>
      </c>
      <c r="CH3" s="178"/>
      <c r="CI3" s="178"/>
      <c r="CJ3" s="178"/>
      <c r="CK3" s="178"/>
      <c r="CL3" s="178"/>
      <c r="CM3" s="178"/>
      <c r="CN3" s="178"/>
      <c r="CO3" s="179"/>
      <c r="CP3" s="157"/>
      <c r="CQ3" s="160"/>
      <c r="CR3" s="152" t="s">
        <v>17</v>
      </c>
      <c r="CS3" s="153"/>
      <c r="CT3" s="154" t="s">
        <v>18</v>
      </c>
    </row>
    <row r="4" spans="1:99">
      <c r="A4" s="26"/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20" t="s">
        <v>24</v>
      </c>
      <c r="H4" s="5" t="s">
        <v>25</v>
      </c>
      <c r="I4" s="14" t="s">
        <v>26</v>
      </c>
      <c r="J4" s="14" t="s">
        <v>27</v>
      </c>
      <c r="K4" s="5" t="s">
        <v>28</v>
      </c>
      <c r="L4" s="15" t="s">
        <v>29</v>
      </c>
      <c r="M4" s="15" t="s">
        <v>30</v>
      </c>
      <c r="N4" s="15" t="s">
        <v>31</v>
      </c>
      <c r="O4" s="16" t="s">
        <v>32</v>
      </c>
      <c r="P4" s="17" t="s">
        <v>33</v>
      </c>
      <c r="Q4" s="6" t="s">
        <v>34</v>
      </c>
      <c r="R4" s="7" t="s">
        <v>35</v>
      </c>
      <c r="S4" s="15" t="s">
        <v>36</v>
      </c>
      <c r="T4" s="7" t="s">
        <v>37</v>
      </c>
      <c r="U4" s="7" t="s">
        <v>38</v>
      </c>
      <c r="V4" s="5" t="s">
        <v>39</v>
      </c>
      <c r="W4" s="5" t="s">
        <v>40</v>
      </c>
      <c r="X4" s="5" t="s">
        <v>41</v>
      </c>
      <c r="Y4" s="15" t="s">
        <v>42</v>
      </c>
      <c r="Z4" s="5" t="s">
        <v>43</v>
      </c>
      <c r="AA4" s="5" t="s">
        <v>44</v>
      </c>
      <c r="AB4" s="5" t="s">
        <v>45</v>
      </c>
      <c r="AC4" s="5" t="s">
        <v>46</v>
      </c>
      <c r="AD4" s="57"/>
      <c r="AE4" s="47" t="s">
        <v>47</v>
      </c>
      <c r="AF4" s="47" t="s">
        <v>48</v>
      </c>
      <c r="AG4" s="47" t="s">
        <v>49</v>
      </c>
      <c r="AH4" s="47" t="s">
        <v>41</v>
      </c>
      <c r="AI4" s="47" t="s">
        <v>50</v>
      </c>
      <c r="AJ4" s="47" t="s">
        <v>51</v>
      </c>
      <c r="AK4" s="47" t="s">
        <v>52</v>
      </c>
      <c r="AL4" s="47" t="s">
        <v>53</v>
      </c>
      <c r="AM4" s="47" t="s">
        <v>54</v>
      </c>
      <c r="AN4" s="48" t="s">
        <v>47</v>
      </c>
      <c r="AO4" s="48" t="s">
        <v>48</v>
      </c>
      <c r="AP4" s="48" t="s">
        <v>49</v>
      </c>
      <c r="AQ4" s="48" t="s">
        <v>41</v>
      </c>
      <c r="AR4" s="48" t="s">
        <v>50</v>
      </c>
      <c r="AS4" s="48" t="s">
        <v>51</v>
      </c>
      <c r="AT4" s="48" t="s">
        <v>52</v>
      </c>
      <c r="AU4" s="48" t="s">
        <v>53</v>
      </c>
      <c r="AV4" s="48" t="s">
        <v>54</v>
      </c>
      <c r="AW4" s="49" t="s">
        <v>47</v>
      </c>
      <c r="AX4" s="49" t="s">
        <v>48</v>
      </c>
      <c r="AY4" s="49" t="s">
        <v>49</v>
      </c>
      <c r="AZ4" s="49" t="s">
        <v>41</v>
      </c>
      <c r="BA4" s="49" t="s">
        <v>50</v>
      </c>
      <c r="BB4" s="49" t="s">
        <v>51</v>
      </c>
      <c r="BC4" s="49" t="s">
        <v>52</v>
      </c>
      <c r="BD4" s="49" t="s">
        <v>53</v>
      </c>
      <c r="BE4" s="49" t="s">
        <v>54</v>
      </c>
      <c r="BF4" s="50" t="s">
        <v>47</v>
      </c>
      <c r="BG4" s="50" t="s">
        <v>48</v>
      </c>
      <c r="BH4" s="50" t="s">
        <v>49</v>
      </c>
      <c r="BI4" s="50" t="s">
        <v>41</v>
      </c>
      <c r="BJ4" s="50" t="s">
        <v>50</v>
      </c>
      <c r="BK4" s="50" t="s">
        <v>51</v>
      </c>
      <c r="BL4" s="50" t="s">
        <v>52</v>
      </c>
      <c r="BM4" s="50" t="s">
        <v>53</v>
      </c>
      <c r="BN4" s="50" t="s">
        <v>54</v>
      </c>
      <c r="BO4" s="118" t="s">
        <v>47</v>
      </c>
      <c r="BP4" s="118" t="s">
        <v>48</v>
      </c>
      <c r="BQ4" s="118" t="s">
        <v>49</v>
      </c>
      <c r="BR4" s="118" t="s">
        <v>41</v>
      </c>
      <c r="BS4" s="118" t="s">
        <v>50</v>
      </c>
      <c r="BT4" s="118" t="s">
        <v>51</v>
      </c>
      <c r="BU4" s="118" t="s">
        <v>52</v>
      </c>
      <c r="BV4" s="118" t="s">
        <v>53</v>
      </c>
      <c r="BW4" s="118" t="s">
        <v>54</v>
      </c>
      <c r="BX4" s="51" t="s">
        <v>47</v>
      </c>
      <c r="BY4" s="51" t="s">
        <v>48</v>
      </c>
      <c r="BZ4" s="51" t="s">
        <v>49</v>
      </c>
      <c r="CA4" s="51" t="s">
        <v>41</v>
      </c>
      <c r="CB4" s="51" t="s">
        <v>50</v>
      </c>
      <c r="CC4" s="51" t="s">
        <v>51</v>
      </c>
      <c r="CD4" s="51" t="s">
        <v>52</v>
      </c>
      <c r="CE4" s="51" t="s">
        <v>53</v>
      </c>
      <c r="CF4" s="51" t="s">
        <v>54</v>
      </c>
      <c r="CG4" s="52" t="s">
        <v>47</v>
      </c>
      <c r="CH4" s="52" t="s">
        <v>48</v>
      </c>
      <c r="CI4" s="52" t="s">
        <v>49</v>
      </c>
      <c r="CJ4" s="52" t="s">
        <v>41</v>
      </c>
      <c r="CK4" s="52" t="s">
        <v>50</v>
      </c>
      <c r="CL4" s="52" t="s">
        <v>51</v>
      </c>
      <c r="CM4" s="52" t="s">
        <v>52</v>
      </c>
      <c r="CN4" s="52" t="s">
        <v>53</v>
      </c>
      <c r="CO4" s="52" t="s">
        <v>54</v>
      </c>
      <c r="CP4" s="158"/>
      <c r="CQ4" s="161"/>
      <c r="CR4" s="53" t="s">
        <v>55</v>
      </c>
      <c r="CS4" s="53" t="s">
        <v>56</v>
      </c>
      <c r="CT4" s="155"/>
    </row>
    <row r="5" spans="1:99">
      <c r="A5" s="19"/>
      <c r="B5" s="28"/>
      <c r="C5" s="28"/>
      <c r="D5" s="3"/>
      <c r="E5" s="3"/>
      <c r="F5" s="3"/>
      <c r="G5" s="13"/>
      <c r="H5" s="3"/>
      <c r="I5" s="3"/>
      <c r="J5" s="35"/>
      <c r="K5" s="180"/>
      <c r="L5" s="29"/>
      <c r="M5" s="4"/>
      <c r="N5" s="4"/>
      <c r="O5" s="8"/>
      <c r="P5" s="8"/>
      <c r="Q5" s="8"/>
      <c r="R5" s="9"/>
      <c r="S5" s="9"/>
      <c r="T5" s="8"/>
      <c r="U5" s="9"/>
      <c r="V5" s="2"/>
      <c r="W5" s="2"/>
      <c r="X5" s="2"/>
      <c r="Y5" s="185"/>
      <c r="Z5" s="185"/>
      <c r="AA5" s="185"/>
      <c r="AB5" s="185"/>
      <c r="AC5" s="10"/>
      <c r="AD5" s="58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</row>
    <row r="6" spans="1:99">
      <c r="A6" s="79">
        <f>AC6</f>
        <v>0.05045</v>
      </c>
      <c r="B6" s="189" t="s">
        <v>57</v>
      </c>
      <c r="C6" s="189" t="s">
        <v>58</v>
      </c>
      <c r="D6" s="189" t="s">
        <v>59</v>
      </c>
      <c r="E6" s="189" t="s">
        <v>60</v>
      </c>
      <c r="F6" s="189" t="s">
        <v>61</v>
      </c>
      <c r="G6" s="189" t="s">
        <v>62</v>
      </c>
      <c r="H6" s="89" t="s">
        <v>63</v>
      </c>
      <c r="I6" s="89" t="s">
        <v>64</v>
      </c>
      <c r="J6" s="89" t="s">
        <v>65</v>
      </c>
      <c r="K6" s="181">
        <v>200000</v>
      </c>
      <c r="L6" s="80">
        <v>12</v>
      </c>
      <c r="M6" s="80">
        <v>0</v>
      </c>
      <c r="N6" s="80">
        <v>39</v>
      </c>
      <c r="O6" s="91">
        <v>5</v>
      </c>
      <c r="P6" s="92">
        <v>0</v>
      </c>
      <c r="Q6" s="93">
        <f>O6+P6</f>
        <v>5</v>
      </c>
      <c r="R6" s="81">
        <f>IFERROR(Q6/N6,"-")</f>
        <v>0.12820512820513</v>
      </c>
      <c r="S6" s="80">
        <v>3</v>
      </c>
      <c r="T6" s="80">
        <v>0</v>
      </c>
      <c r="U6" s="81">
        <f>IFERROR(T6/(Q6),"-")</f>
        <v>0</v>
      </c>
      <c r="V6" s="82">
        <f>IFERROR(K6/SUM(Q6:Q7),"-")</f>
        <v>28571.428571429</v>
      </c>
      <c r="W6" s="83">
        <v>2</v>
      </c>
      <c r="X6" s="81">
        <f>IF(Q6=0,"-",W6/Q6)</f>
        <v>0.4</v>
      </c>
      <c r="Y6" s="186">
        <v>10090</v>
      </c>
      <c r="Z6" s="187">
        <f>IFERROR(Y6/Q6,"-")</f>
        <v>2018</v>
      </c>
      <c r="AA6" s="187">
        <f>IFERROR(Y6/W6,"-")</f>
        <v>5045</v>
      </c>
      <c r="AB6" s="181">
        <f>SUM(Y6:Y7)-SUM(K6:K7)</f>
        <v>-189910</v>
      </c>
      <c r="AC6" s="85">
        <f>SUM(Y6:Y7)/SUM(K6:K7)</f>
        <v>0.05045</v>
      </c>
      <c r="AD6" s="78"/>
      <c r="AE6" s="94"/>
      <c r="AF6" s="95">
        <f>IF(Q6=0,"",IF(AE6=0,"",(AE6/Q6)))</f>
        <v>0</v>
      </c>
      <c r="AG6" s="94"/>
      <c r="AH6" s="96" t="str">
        <f>IFERROR(AG6/AE6,"-")</f>
        <v>-</v>
      </c>
      <c r="AI6" s="97"/>
      <c r="AJ6" s="98" t="str">
        <f>IFERROR(AI6/AE6,"-")</f>
        <v>-</v>
      </c>
      <c r="AK6" s="99"/>
      <c r="AL6" s="99"/>
      <c r="AM6" s="99"/>
      <c r="AN6" s="100">
        <v>1</v>
      </c>
      <c r="AO6" s="101">
        <f>IF(Q6=0,"",IF(AN6=0,"",(AN6/Q6)))</f>
        <v>0.2</v>
      </c>
      <c r="AP6" s="100"/>
      <c r="AQ6" s="102">
        <f>IFERROR(AP6/AN6,"-")</f>
        <v>0</v>
      </c>
      <c r="AR6" s="103"/>
      <c r="AS6" s="104">
        <f>IFERROR(AR6/AN6,"-")</f>
        <v>0</v>
      </c>
      <c r="AT6" s="105"/>
      <c r="AU6" s="105"/>
      <c r="AV6" s="105"/>
      <c r="AW6" s="106">
        <v>1</v>
      </c>
      <c r="AX6" s="107">
        <f>IF(Q6=0,"",IF(AW6=0,"",(AW6/Q6)))</f>
        <v>0.2</v>
      </c>
      <c r="AY6" s="106">
        <v>1</v>
      </c>
      <c r="AZ6" s="108">
        <f>IFERROR(AY6/AW6,"-")</f>
        <v>1</v>
      </c>
      <c r="BA6" s="109">
        <v>90</v>
      </c>
      <c r="BB6" s="110">
        <f>IFERROR(BA6/AW6,"-")</f>
        <v>90</v>
      </c>
      <c r="BC6" s="111">
        <v>1</v>
      </c>
      <c r="BD6" s="111"/>
      <c r="BE6" s="111"/>
      <c r="BF6" s="112"/>
      <c r="BG6" s="113">
        <f>IF(Q6=0,"",IF(BF6=0,"",(BF6/Q6)))</f>
        <v>0</v>
      </c>
      <c r="BH6" s="112"/>
      <c r="BI6" s="114" t="str">
        <f>IFERROR(BH6/BF6,"-")</f>
        <v>-</v>
      </c>
      <c r="BJ6" s="115"/>
      <c r="BK6" s="116" t="str">
        <f>IFERROR(BJ6/BF6,"-")</f>
        <v>-</v>
      </c>
      <c r="BL6" s="117"/>
      <c r="BM6" s="117"/>
      <c r="BN6" s="117"/>
      <c r="BO6" s="119">
        <v>1</v>
      </c>
      <c r="BP6" s="120">
        <f>IF(Q6=0,"",IF(BO6=0,"",(BO6/Q6)))</f>
        <v>0.2</v>
      </c>
      <c r="BQ6" s="121">
        <v>1</v>
      </c>
      <c r="BR6" s="122">
        <f>IFERROR(BQ6/BO6,"-")</f>
        <v>1</v>
      </c>
      <c r="BS6" s="123">
        <v>10000</v>
      </c>
      <c r="BT6" s="124">
        <f>IFERROR(BS6/BO6,"-")</f>
        <v>10000</v>
      </c>
      <c r="BU6" s="125">
        <v>1</v>
      </c>
      <c r="BV6" s="125"/>
      <c r="BW6" s="125"/>
      <c r="BX6" s="126">
        <v>2</v>
      </c>
      <c r="BY6" s="127">
        <f>IF(Q6=0,"",IF(BX6=0,"",(BX6/Q6)))</f>
        <v>0.4</v>
      </c>
      <c r="BZ6" s="128"/>
      <c r="CA6" s="129">
        <f>IFERROR(BZ6/BX6,"-")</f>
        <v>0</v>
      </c>
      <c r="CB6" s="130"/>
      <c r="CC6" s="131">
        <f>IFERROR(CB6/BX6,"-")</f>
        <v>0</v>
      </c>
      <c r="CD6" s="132"/>
      <c r="CE6" s="132"/>
      <c r="CF6" s="132"/>
      <c r="CG6" s="133"/>
      <c r="CH6" s="134">
        <f>IF(Q6=0,"",IF(CG6=0,"",(CG6/Q6)))</f>
        <v>0</v>
      </c>
      <c r="CI6" s="135"/>
      <c r="CJ6" s="136" t="str">
        <f>IFERROR(CI6/CG6,"-")</f>
        <v>-</v>
      </c>
      <c r="CK6" s="137"/>
      <c r="CL6" s="138" t="str">
        <f>IFERROR(CK6/CG6,"-")</f>
        <v>-</v>
      </c>
      <c r="CM6" s="139"/>
      <c r="CN6" s="139"/>
      <c r="CO6" s="139"/>
      <c r="CP6" s="140">
        <v>2</v>
      </c>
      <c r="CQ6" s="141">
        <v>10090</v>
      </c>
      <c r="CR6" s="141">
        <v>10000</v>
      </c>
      <c r="CS6" s="141"/>
      <c r="CT6" s="142" t="str">
        <f>IF(AND(CR6=0,CS6=0),"",IF(AND(CR6&lt;=100000,CS6&lt;=100000),"",IF(CR6/CQ6&gt;0.7,"男高",IF(CS6/CQ6&gt;0.7,"女高",""))))</f>
        <v/>
      </c>
    </row>
    <row r="7" spans="1:99">
      <c r="A7" s="79"/>
      <c r="B7" s="189" t="s">
        <v>66</v>
      </c>
      <c r="C7" s="189" t="s">
        <v>58</v>
      </c>
      <c r="D7" s="189"/>
      <c r="E7" s="189"/>
      <c r="F7" s="189"/>
      <c r="G7" s="189" t="s">
        <v>67</v>
      </c>
      <c r="H7" s="89"/>
      <c r="I7" s="89"/>
      <c r="J7" s="89"/>
      <c r="K7" s="181"/>
      <c r="L7" s="80">
        <v>23</v>
      </c>
      <c r="M7" s="80">
        <v>15</v>
      </c>
      <c r="N7" s="80">
        <v>8</v>
      </c>
      <c r="O7" s="91">
        <v>2</v>
      </c>
      <c r="P7" s="92">
        <v>0</v>
      </c>
      <c r="Q7" s="93">
        <f>O7+P7</f>
        <v>2</v>
      </c>
      <c r="R7" s="81">
        <f>IFERROR(Q7/N7,"-")</f>
        <v>0.25</v>
      </c>
      <c r="S7" s="80">
        <v>1</v>
      </c>
      <c r="T7" s="80">
        <v>0</v>
      </c>
      <c r="U7" s="81">
        <f>IFERROR(T7/(Q7),"-")</f>
        <v>0</v>
      </c>
      <c r="V7" s="82"/>
      <c r="W7" s="83">
        <v>0</v>
      </c>
      <c r="X7" s="81">
        <f>IF(Q7=0,"-",W7/Q7)</f>
        <v>0</v>
      </c>
      <c r="Y7" s="186">
        <v>0</v>
      </c>
      <c r="Z7" s="187">
        <f>IFERROR(Y7/Q7,"-")</f>
        <v>0</v>
      </c>
      <c r="AA7" s="187" t="str">
        <f>IFERROR(Y7/W7,"-")</f>
        <v>-</v>
      </c>
      <c r="AB7" s="181"/>
      <c r="AC7" s="85"/>
      <c r="AD7" s="78"/>
      <c r="AE7" s="94"/>
      <c r="AF7" s="95">
        <f>IF(Q7=0,"",IF(AE7=0,"",(AE7/Q7)))</f>
        <v>0</v>
      </c>
      <c r="AG7" s="94"/>
      <c r="AH7" s="96" t="str">
        <f>IFERROR(AG7/AE7,"-")</f>
        <v>-</v>
      </c>
      <c r="AI7" s="97"/>
      <c r="AJ7" s="98" t="str">
        <f>IFERROR(AI7/AE7,"-")</f>
        <v>-</v>
      </c>
      <c r="AK7" s="99"/>
      <c r="AL7" s="99"/>
      <c r="AM7" s="99"/>
      <c r="AN7" s="100"/>
      <c r="AO7" s="101">
        <f>IF(Q7=0,"",IF(AN7=0,"",(AN7/Q7)))</f>
        <v>0</v>
      </c>
      <c r="AP7" s="100"/>
      <c r="AQ7" s="102" t="str">
        <f>IFERROR(AP7/AN7,"-")</f>
        <v>-</v>
      </c>
      <c r="AR7" s="103"/>
      <c r="AS7" s="104" t="str">
        <f>IFERROR(AR7/AN7,"-")</f>
        <v>-</v>
      </c>
      <c r="AT7" s="105"/>
      <c r="AU7" s="105"/>
      <c r="AV7" s="105"/>
      <c r="AW7" s="106"/>
      <c r="AX7" s="107">
        <f>IF(Q7=0,"",IF(AW7=0,"",(AW7/Q7)))</f>
        <v>0</v>
      </c>
      <c r="AY7" s="106"/>
      <c r="AZ7" s="108" t="str">
        <f>IFERROR(AY7/AW7,"-")</f>
        <v>-</v>
      </c>
      <c r="BA7" s="109"/>
      <c r="BB7" s="110" t="str">
        <f>IFERROR(BA7/AW7,"-")</f>
        <v>-</v>
      </c>
      <c r="BC7" s="111"/>
      <c r="BD7" s="111"/>
      <c r="BE7" s="111"/>
      <c r="BF7" s="112"/>
      <c r="BG7" s="113">
        <f>IF(Q7=0,"",IF(BF7=0,"",(BF7/Q7)))</f>
        <v>0</v>
      </c>
      <c r="BH7" s="112"/>
      <c r="BI7" s="114" t="str">
        <f>IFERROR(BH7/BF7,"-")</f>
        <v>-</v>
      </c>
      <c r="BJ7" s="115"/>
      <c r="BK7" s="116" t="str">
        <f>IFERROR(BJ7/BF7,"-")</f>
        <v>-</v>
      </c>
      <c r="BL7" s="117"/>
      <c r="BM7" s="117"/>
      <c r="BN7" s="117"/>
      <c r="BO7" s="119">
        <v>2</v>
      </c>
      <c r="BP7" s="120">
        <f>IF(Q7=0,"",IF(BO7=0,"",(BO7/Q7)))</f>
        <v>1</v>
      </c>
      <c r="BQ7" s="121"/>
      <c r="BR7" s="122">
        <f>IFERROR(BQ7/BO7,"-")</f>
        <v>0</v>
      </c>
      <c r="BS7" s="123"/>
      <c r="BT7" s="124">
        <f>IFERROR(BS7/BO7,"-")</f>
        <v>0</v>
      </c>
      <c r="BU7" s="125"/>
      <c r="BV7" s="125"/>
      <c r="BW7" s="125"/>
      <c r="BX7" s="126"/>
      <c r="BY7" s="127">
        <f>IF(Q7=0,"",IF(BX7=0,"",(BX7/Q7)))</f>
        <v>0</v>
      </c>
      <c r="BZ7" s="128"/>
      <c r="CA7" s="129" t="str">
        <f>IFERROR(BZ7/BX7,"-")</f>
        <v>-</v>
      </c>
      <c r="CB7" s="130"/>
      <c r="CC7" s="131" t="str">
        <f>IFERROR(CB7/BX7,"-")</f>
        <v>-</v>
      </c>
      <c r="CD7" s="132"/>
      <c r="CE7" s="132"/>
      <c r="CF7" s="132"/>
      <c r="CG7" s="133"/>
      <c r="CH7" s="134">
        <f>IF(Q7=0,"",IF(CG7=0,"",(CG7/Q7)))</f>
        <v>0</v>
      </c>
      <c r="CI7" s="135"/>
      <c r="CJ7" s="136" t="str">
        <f>IFERROR(CI7/CG7,"-")</f>
        <v>-</v>
      </c>
      <c r="CK7" s="137"/>
      <c r="CL7" s="138" t="str">
        <f>IFERROR(CK7/CG7,"-")</f>
        <v>-</v>
      </c>
      <c r="CM7" s="139"/>
      <c r="CN7" s="139"/>
      <c r="CO7" s="139"/>
      <c r="CP7" s="140">
        <v>0</v>
      </c>
      <c r="CQ7" s="141">
        <v>0</v>
      </c>
      <c r="CR7" s="141"/>
      <c r="CS7" s="141"/>
      <c r="CT7" s="142" t="str">
        <f>IF(AND(CR7=0,CS7=0),"",IF(AND(CR7&lt;=100000,CS7&lt;=100000),"",IF(CR7/CQ7&gt;0.7,"男高",IF(CS7/CQ7&gt;0.7,"女高",""))))</f>
        <v/>
      </c>
    </row>
    <row r="8" spans="1:99">
      <c r="A8" s="79">
        <f>AC8</f>
        <v>0.11111111111111</v>
      </c>
      <c r="B8" s="189" t="s">
        <v>68</v>
      </c>
      <c r="C8" s="189" t="s">
        <v>69</v>
      </c>
      <c r="D8" s="189" t="s">
        <v>70</v>
      </c>
      <c r="E8" s="189" t="s">
        <v>71</v>
      </c>
      <c r="F8" s="189"/>
      <c r="G8" s="189" t="s">
        <v>72</v>
      </c>
      <c r="H8" s="89" t="s">
        <v>73</v>
      </c>
      <c r="I8" s="89" t="s">
        <v>64</v>
      </c>
      <c r="J8" s="89" t="s">
        <v>74</v>
      </c>
      <c r="K8" s="181">
        <v>45000</v>
      </c>
      <c r="L8" s="80">
        <v>4</v>
      </c>
      <c r="M8" s="80">
        <v>0</v>
      </c>
      <c r="N8" s="80">
        <v>1</v>
      </c>
      <c r="O8" s="91">
        <v>1</v>
      </c>
      <c r="P8" s="92">
        <v>0</v>
      </c>
      <c r="Q8" s="93">
        <f>O8+P8</f>
        <v>1</v>
      </c>
      <c r="R8" s="81">
        <f>IFERROR(Q8/N8,"-")</f>
        <v>1</v>
      </c>
      <c r="S8" s="80">
        <v>0</v>
      </c>
      <c r="T8" s="80">
        <v>1</v>
      </c>
      <c r="U8" s="81">
        <f>IFERROR(T8/(Q8),"-")</f>
        <v>1</v>
      </c>
      <c r="V8" s="82">
        <f>IFERROR(K8/SUM(Q8:Q9),"-")</f>
        <v>22500</v>
      </c>
      <c r="W8" s="83">
        <v>1</v>
      </c>
      <c r="X8" s="81">
        <f>IF(Q8=0,"-",W8/Q8)</f>
        <v>1</v>
      </c>
      <c r="Y8" s="186">
        <v>5000</v>
      </c>
      <c r="Z8" s="187">
        <f>IFERROR(Y8/Q8,"-")</f>
        <v>5000</v>
      </c>
      <c r="AA8" s="187">
        <f>IFERROR(Y8/W8,"-")</f>
        <v>5000</v>
      </c>
      <c r="AB8" s="181">
        <f>SUM(Y8:Y9)-SUM(K8:K9)</f>
        <v>-40000</v>
      </c>
      <c r="AC8" s="85">
        <f>SUM(Y8:Y9)/SUM(K8:K9)</f>
        <v>0.11111111111111</v>
      </c>
      <c r="AD8" s="78"/>
      <c r="AE8" s="94"/>
      <c r="AF8" s="95">
        <f>IF(Q8=0,"",IF(AE8=0,"",(AE8/Q8)))</f>
        <v>0</v>
      </c>
      <c r="AG8" s="94"/>
      <c r="AH8" s="96" t="str">
        <f>IFERROR(AG8/AE8,"-")</f>
        <v>-</v>
      </c>
      <c r="AI8" s="97"/>
      <c r="AJ8" s="98" t="str">
        <f>IFERROR(AI8/AE8,"-")</f>
        <v>-</v>
      </c>
      <c r="AK8" s="99"/>
      <c r="AL8" s="99"/>
      <c r="AM8" s="99"/>
      <c r="AN8" s="100"/>
      <c r="AO8" s="101">
        <f>IF(Q8=0,"",IF(AN8=0,"",(AN8/Q8)))</f>
        <v>0</v>
      </c>
      <c r="AP8" s="100"/>
      <c r="AQ8" s="102" t="str">
        <f>IFERROR(AP8/AN8,"-")</f>
        <v>-</v>
      </c>
      <c r="AR8" s="103"/>
      <c r="AS8" s="104" t="str">
        <f>IFERROR(AR8/AN8,"-")</f>
        <v>-</v>
      </c>
      <c r="AT8" s="105"/>
      <c r="AU8" s="105"/>
      <c r="AV8" s="105"/>
      <c r="AW8" s="106"/>
      <c r="AX8" s="107">
        <f>IF(Q8=0,"",IF(AW8=0,"",(AW8/Q8)))</f>
        <v>0</v>
      </c>
      <c r="AY8" s="106"/>
      <c r="AZ8" s="108" t="str">
        <f>IFERROR(AY8/AW8,"-")</f>
        <v>-</v>
      </c>
      <c r="BA8" s="109"/>
      <c r="BB8" s="110" t="str">
        <f>IFERROR(BA8/AW8,"-")</f>
        <v>-</v>
      </c>
      <c r="BC8" s="111"/>
      <c r="BD8" s="111"/>
      <c r="BE8" s="111"/>
      <c r="BF8" s="112"/>
      <c r="BG8" s="113">
        <f>IF(Q8=0,"",IF(BF8=0,"",(BF8/Q8)))</f>
        <v>0</v>
      </c>
      <c r="BH8" s="112"/>
      <c r="BI8" s="114" t="str">
        <f>IFERROR(BH8/BF8,"-")</f>
        <v>-</v>
      </c>
      <c r="BJ8" s="115"/>
      <c r="BK8" s="116" t="str">
        <f>IFERROR(BJ8/BF8,"-")</f>
        <v>-</v>
      </c>
      <c r="BL8" s="117"/>
      <c r="BM8" s="117"/>
      <c r="BN8" s="117"/>
      <c r="BO8" s="119">
        <v>1</v>
      </c>
      <c r="BP8" s="120">
        <f>IF(Q8=0,"",IF(BO8=0,"",(BO8/Q8)))</f>
        <v>1</v>
      </c>
      <c r="BQ8" s="121">
        <v>1</v>
      </c>
      <c r="BR8" s="122">
        <f>IFERROR(BQ8/BO8,"-")</f>
        <v>1</v>
      </c>
      <c r="BS8" s="123">
        <v>5000</v>
      </c>
      <c r="BT8" s="124">
        <f>IFERROR(BS8/BO8,"-")</f>
        <v>5000</v>
      </c>
      <c r="BU8" s="125">
        <v>1</v>
      </c>
      <c r="BV8" s="125"/>
      <c r="BW8" s="125"/>
      <c r="BX8" s="126"/>
      <c r="BY8" s="127">
        <f>IF(Q8=0,"",IF(BX8=0,"",(BX8/Q8)))</f>
        <v>0</v>
      </c>
      <c r="BZ8" s="128"/>
      <c r="CA8" s="129" t="str">
        <f>IFERROR(BZ8/BX8,"-")</f>
        <v>-</v>
      </c>
      <c r="CB8" s="130"/>
      <c r="CC8" s="131" t="str">
        <f>IFERROR(CB8/BX8,"-")</f>
        <v>-</v>
      </c>
      <c r="CD8" s="132"/>
      <c r="CE8" s="132"/>
      <c r="CF8" s="132"/>
      <c r="CG8" s="133"/>
      <c r="CH8" s="134">
        <f>IF(Q8=0,"",IF(CG8=0,"",(CG8/Q8)))</f>
        <v>0</v>
      </c>
      <c r="CI8" s="135"/>
      <c r="CJ8" s="136" t="str">
        <f>IFERROR(CI8/CG8,"-")</f>
        <v>-</v>
      </c>
      <c r="CK8" s="137"/>
      <c r="CL8" s="138" t="str">
        <f>IFERROR(CK8/CG8,"-")</f>
        <v>-</v>
      </c>
      <c r="CM8" s="139"/>
      <c r="CN8" s="139"/>
      <c r="CO8" s="139"/>
      <c r="CP8" s="140">
        <v>1</v>
      </c>
      <c r="CQ8" s="141">
        <v>5000</v>
      </c>
      <c r="CR8" s="141">
        <v>5000</v>
      </c>
      <c r="CS8" s="141"/>
      <c r="CT8" s="142" t="str">
        <f>IF(AND(CR8=0,CS8=0),"",IF(AND(CR8&lt;=100000,CS8&lt;=100000),"",IF(CR8/CQ8&gt;0.7,"男高",IF(CS8/CQ8&gt;0.7,"女高",""))))</f>
        <v/>
      </c>
    </row>
    <row r="9" spans="1:99">
      <c r="A9" s="79"/>
      <c r="B9" s="189" t="s">
        <v>75</v>
      </c>
      <c r="C9" s="189" t="s">
        <v>69</v>
      </c>
      <c r="D9" s="189"/>
      <c r="E9" s="189"/>
      <c r="F9" s="189"/>
      <c r="G9" s="189" t="s">
        <v>67</v>
      </c>
      <c r="H9" s="89"/>
      <c r="I9" s="89"/>
      <c r="J9" s="89"/>
      <c r="K9" s="181"/>
      <c r="L9" s="80">
        <v>4</v>
      </c>
      <c r="M9" s="80">
        <v>4</v>
      </c>
      <c r="N9" s="80">
        <v>1</v>
      </c>
      <c r="O9" s="91">
        <v>1</v>
      </c>
      <c r="P9" s="92">
        <v>0</v>
      </c>
      <c r="Q9" s="93">
        <f>O9+P9</f>
        <v>1</v>
      </c>
      <c r="R9" s="81">
        <f>IFERROR(Q9/N9,"-")</f>
        <v>1</v>
      </c>
      <c r="S9" s="80">
        <v>1</v>
      </c>
      <c r="T9" s="80">
        <v>0</v>
      </c>
      <c r="U9" s="81">
        <f>IFERROR(T9/(Q9),"-")</f>
        <v>0</v>
      </c>
      <c r="V9" s="82"/>
      <c r="W9" s="83">
        <v>0</v>
      </c>
      <c r="X9" s="81">
        <f>IF(Q9=0,"-",W9/Q9)</f>
        <v>0</v>
      </c>
      <c r="Y9" s="186">
        <v>0</v>
      </c>
      <c r="Z9" s="187">
        <f>IFERROR(Y9/Q9,"-")</f>
        <v>0</v>
      </c>
      <c r="AA9" s="187" t="str">
        <f>IFERROR(Y9/W9,"-")</f>
        <v>-</v>
      </c>
      <c r="AB9" s="181"/>
      <c r="AC9" s="85"/>
      <c r="AD9" s="78"/>
      <c r="AE9" s="94"/>
      <c r="AF9" s="95">
        <f>IF(Q9=0,"",IF(AE9=0,"",(AE9/Q9)))</f>
        <v>0</v>
      </c>
      <c r="AG9" s="94"/>
      <c r="AH9" s="96" t="str">
        <f>IFERROR(AG9/AE9,"-")</f>
        <v>-</v>
      </c>
      <c r="AI9" s="97"/>
      <c r="AJ9" s="98" t="str">
        <f>IFERROR(AI9/AE9,"-")</f>
        <v>-</v>
      </c>
      <c r="AK9" s="99"/>
      <c r="AL9" s="99"/>
      <c r="AM9" s="99"/>
      <c r="AN9" s="100"/>
      <c r="AO9" s="101">
        <f>IF(Q9=0,"",IF(AN9=0,"",(AN9/Q9)))</f>
        <v>0</v>
      </c>
      <c r="AP9" s="100"/>
      <c r="AQ9" s="102" t="str">
        <f>IFERROR(AP9/AN9,"-")</f>
        <v>-</v>
      </c>
      <c r="AR9" s="103"/>
      <c r="AS9" s="104" t="str">
        <f>IFERROR(AR9/AN9,"-")</f>
        <v>-</v>
      </c>
      <c r="AT9" s="105"/>
      <c r="AU9" s="105"/>
      <c r="AV9" s="105"/>
      <c r="AW9" s="106"/>
      <c r="AX9" s="107">
        <f>IF(Q9=0,"",IF(AW9=0,"",(AW9/Q9)))</f>
        <v>0</v>
      </c>
      <c r="AY9" s="106"/>
      <c r="AZ9" s="108" t="str">
        <f>IFERROR(AY9/AW9,"-")</f>
        <v>-</v>
      </c>
      <c r="BA9" s="109"/>
      <c r="BB9" s="110" t="str">
        <f>IFERROR(BA9/AW9,"-")</f>
        <v>-</v>
      </c>
      <c r="BC9" s="111"/>
      <c r="BD9" s="111"/>
      <c r="BE9" s="111"/>
      <c r="BF9" s="112">
        <v>1</v>
      </c>
      <c r="BG9" s="113">
        <f>IF(Q9=0,"",IF(BF9=0,"",(BF9/Q9)))</f>
        <v>1</v>
      </c>
      <c r="BH9" s="112"/>
      <c r="BI9" s="114">
        <f>IFERROR(BH9/BF9,"-")</f>
        <v>0</v>
      </c>
      <c r="BJ9" s="115"/>
      <c r="BK9" s="116">
        <f>IFERROR(BJ9/BF9,"-")</f>
        <v>0</v>
      </c>
      <c r="BL9" s="117"/>
      <c r="BM9" s="117"/>
      <c r="BN9" s="117"/>
      <c r="BO9" s="119"/>
      <c r="BP9" s="120">
        <f>IF(Q9=0,"",IF(BO9=0,"",(BO9/Q9)))</f>
        <v>0</v>
      </c>
      <c r="BQ9" s="121"/>
      <c r="BR9" s="122" t="str">
        <f>IFERROR(BQ9/BO9,"-")</f>
        <v>-</v>
      </c>
      <c r="BS9" s="123"/>
      <c r="BT9" s="124" t="str">
        <f>IFERROR(BS9/BO9,"-")</f>
        <v>-</v>
      </c>
      <c r="BU9" s="125"/>
      <c r="BV9" s="125"/>
      <c r="BW9" s="125"/>
      <c r="BX9" s="126"/>
      <c r="BY9" s="127">
        <f>IF(Q9=0,"",IF(BX9=0,"",(BX9/Q9)))</f>
        <v>0</v>
      </c>
      <c r="BZ9" s="128"/>
      <c r="CA9" s="129" t="str">
        <f>IFERROR(BZ9/BX9,"-")</f>
        <v>-</v>
      </c>
      <c r="CB9" s="130"/>
      <c r="CC9" s="131" t="str">
        <f>IFERROR(CB9/BX9,"-")</f>
        <v>-</v>
      </c>
      <c r="CD9" s="132"/>
      <c r="CE9" s="132"/>
      <c r="CF9" s="132"/>
      <c r="CG9" s="133"/>
      <c r="CH9" s="134">
        <f>IF(Q9=0,"",IF(CG9=0,"",(CG9/Q9)))</f>
        <v>0</v>
      </c>
      <c r="CI9" s="135"/>
      <c r="CJ9" s="136" t="str">
        <f>IFERROR(CI9/CG9,"-")</f>
        <v>-</v>
      </c>
      <c r="CK9" s="137"/>
      <c r="CL9" s="138" t="str">
        <f>IFERROR(CK9/CG9,"-")</f>
        <v>-</v>
      </c>
      <c r="CM9" s="139"/>
      <c r="CN9" s="139"/>
      <c r="CO9" s="139"/>
      <c r="CP9" s="140">
        <v>0</v>
      </c>
      <c r="CQ9" s="141">
        <v>0</v>
      </c>
      <c r="CR9" s="141"/>
      <c r="CS9" s="141"/>
      <c r="CT9" s="142" t="str">
        <f>IF(AND(CR9=0,CS9=0),"",IF(AND(CR9&lt;=100000,CS9&lt;=100000),"",IF(CR9/CQ9&gt;0.7,"男高",IF(CS9/CQ9&gt;0.7,"女高",""))))</f>
        <v/>
      </c>
    </row>
    <row r="10" spans="1:99">
      <c r="A10" s="79">
        <f>AC10</f>
        <v>0</v>
      </c>
      <c r="B10" s="189" t="s">
        <v>76</v>
      </c>
      <c r="C10" s="189" t="s">
        <v>69</v>
      </c>
      <c r="D10" s="189" t="s">
        <v>77</v>
      </c>
      <c r="E10" s="189" t="s">
        <v>78</v>
      </c>
      <c r="F10" s="189"/>
      <c r="G10" s="189" t="s">
        <v>79</v>
      </c>
      <c r="H10" s="89" t="s">
        <v>80</v>
      </c>
      <c r="I10" s="89" t="s">
        <v>81</v>
      </c>
      <c r="J10" s="190" t="s">
        <v>82</v>
      </c>
      <c r="K10" s="181">
        <v>35000</v>
      </c>
      <c r="L10" s="80">
        <v>0</v>
      </c>
      <c r="M10" s="80">
        <v>0</v>
      </c>
      <c r="N10" s="80">
        <v>2</v>
      </c>
      <c r="O10" s="91">
        <v>0</v>
      </c>
      <c r="P10" s="92">
        <v>0</v>
      </c>
      <c r="Q10" s="93">
        <f>O10+P10</f>
        <v>0</v>
      </c>
      <c r="R10" s="81">
        <f>IFERROR(Q10/N10,"-")</f>
        <v>0</v>
      </c>
      <c r="S10" s="80">
        <v>0</v>
      </c>
      <c r="T10" s="80">
        <v>0</v>
      </c>
      <c r="U10" s="81" t="str">
        <f>IFERROR(T10/(Q10),"-")</f>
        <v>-</v>
      </c>
      <c r="V10" s="82" t="str">
        <f>IFERROR(K10/SUM(Q10:Q11),"-")</f>
        <v>-</v>
      </c>
      <c r="W10" s="83">
        <v>0</v>
      </c>
      <c r="X10" s="81" t="str">
        <f>IF(Q10=0,"-",W10/Q10)</f>
        <v>-</v>
      </c>
      <c r="Y10" s="186">
        <v>0</v>
      </c>
      <c r="Z10" s="187" t="str">
        <f>IFERROR(Y10/Q10,"-")</f>
        <v>-</v>
      </c>
      <c r="AA10" s="187" t="str">
        <f>IFERROR(Y10/W10,"-")</f>
        <v>-</v>
      </c>
      <c r="AB10" s="181">
        <f>SUM(Y10:Y11)-SUM(K10:K11)</f>
        <v>-35000</v>
      </c>
      <c r="AC10" s="85">
        <f>SUM(Y10:Y11)/SUM(K10:K11)</f>
        <v>0</v>
      </c>
      <c r="AD10" s="78"/>
      <c r="AE10" s="94"/>
      <c r="AF10" s="95" t="str">
        <f>IF(Q10=0,"",IF(AE10=0,"",(AE10/Q10)))</f>
        <v/>
      </c>
      <c r="AG10" s="94"/>
      <c r="AH10" s="96" t="str">
        <f>IFERROR(AG10/AE10,"-")</f>
        <v>-</v>
      </c>
      <c r="AI10" s="97"/>
      <c r="AJ10" s="98" t="str">
        <f>IFERROR(AI10/AE10,"-")</f>
        <v>-</v>
      </c>
      <c r="AK10" s="99"/>
      <c r="AL10" s="99"/>
      <c r="AM10" s="99"/>
      <c r="AN10" s="100"/>
      <c r="AO10" s="101" t="str">
        <f>IF(Q10=0,"",IF(AN10=0,"",(AN10/Q10)))</f>
        <v/>
      </c>
      <c r="AP10" s="100"/>
      <c r="AQ10" s="102" t="str">
        <f>IFERROR(AP10/AN10,"-")</f>
        <v>-</v>
      </c>
      <c r="AR10" s="103"/>
      <c r="AS10" s="104" t="str">
        <f>IFERROR(AR10/AN10,"-")</f>
        <v>-</v>
      </c>
      <c r="AT10" s="105"/>
      <c r="AU10" s="105"/>
      <c r="AV10" s="105"/>
      <c r="AW10" s="106"/>
      <c r="AX10" s="107" t="str">
        <f>IF(Q10=0,"",IF(AW10=0,"",(AW10/Q10)))</f>
        <v/>
      </c>
      <c r="AY10" s="106"/>
      <c r="AZ10" s="108" t="str">
        <f>IFERROR(AY10/AW10,"-")</f>
        <v>-</v>
      </c>
      <c r="BA10" s="109"/>
      <c r="BB10" s="110" t="str">
        <f>IFERROR(BA10/AW10,"-")</f>
        <v>-</v>
      </c>
      <c r="BC10" s="111"/>
      <c r="BD10" s="111"/>
      <c r="BE10" s="111"/>
      <c r="BF10" s="112"/>
      <c r="BG10" s="113" t="str">
        <f>IF(Q10=0,"",IF(BF10=0,"",(BF10/Q10)))</f>
        <v/>
      </c>
      <c r="BH10" s="112"/>
      <c r="BI10" s="114" t="str">
        <f>IFERROR(BH10/BF10,"-")</f>
        <v>-</v>
      </c>
      <c r="BJ10" s="115"/>
      <c r="BK10" s="116" t="str">
        <f>IFERROR(BJ10/BF10,"-")</f>
        <v>-</v>
      </c>
      <c r="BL10" s="117"/>
      <c r="BM10" s="117"/>
      <c r="BN10" s="117"/>
      <c r="BO10" s="119"/>
      <c r="BP10" s="120" t="str">
        <f>IF(Q10=0,"",IF(BO10=0,"",(BO10/Q10)))</f>
        <v/>
      </c>
      <c r="BQ10" s="121"/>
      <c r="BR10" s="122" t="str">
        <f>IFERROR(BQ10/BO10,"-")</f>
        <v>-</v>
      </c>
      <c r="BS10" s="123"/>
      <c r="BT10" s="124" t="str">
        <f>IFERROR(BS10/BO10,"-")</f>
        <v>-</v>
      </c>
      <c r="BU10" s="125"/>
      <c r="BV10" s="125"/>
      <c r="BW10" s="125"/>
      <c r="BX10" s="126"/>
      <c r="BY10" s="127" t="str">
        <f>IF(Q10=0,"",IF(BX10=0,"",(BX10/Q10)))</f>
        <v/>
      </c>
      <c r="BZ10" s="128"/>
      <c r="CA10" s="129" t="str">
        <f>IFERROR(BZ10/BX10,"-")</f>
        <v>-</v>
      </c>
      <c r="CB10" s="130"/>
      <c r="CC10" s="131" t="str">
        <f>IFERROR(CB10/BX10,"-")</f>
        <v>-</v>
      </c>
      <c r="CD10" s="132"/>
      <c r="CE10" s="132"/>
      <c r="CF10" s="132"/>
      <c r="CG10" s="133"/>
      <c r="CH10" s="134" t="str">
        <f>IF(Q10=0,"",IF(CG10=0,"",(CG10/Q10)))</f>
        <v/>
      </c>
      <c r="CI10" s="135"/>
      <c r="CJ10" s="136" t="str">
        <f>IFERROR(CI10/CG10,"-")</f>
        <v>-</v>
      </c>
      <c r="CK10" s="137"/>
      <c r="CL10" s="138" t="str">
        <f>IFERROR(CK10/CG10,"-")</f>
        <v>-</v>
      </c>
      <c r="CM10" s="139"/>
      <c r="CN10" s="139"/>
      <c r="CO10" s="139"/>
      <c r="CP10" s="140">
        <v>0</v>
      </c>
      <c r="CQ10" s="141">
        <v>0</v>
      </c>
      <c r="CR10" s="141"/>
      <c r="CS10" s="141"/>
      <c r="CT10" s="142" t="str">
        <f>IF(AND(CR10=0,CS10=0),"",IF(AND(CR10&lt;=100000,CS10&lt;=100000),"",IF(CR10/CQ10&gt;0.7,"男高",IF(CS10/CQ10&gt;0.7,"女高",""))))</f>
        <v/>
      </c>
    </row>
    <row r="11" spans="1:99">
      <c r="A11" s="79"/>
      <c r="B11" s="189" t="s">
        <v>83</v>
      </c>
      <c r="C11" s="189" t="s">
        <v>69</v>
      </c>
      <c r="D11" s="189"/>
      <c r="E11" s="189"/>
      <c r="F11" s="189"/>
      <c r="G11" s="189" t="s">
        <v>67</v>
      </c>
      <c r="H11" s="89"/>
      <c r="I11" s="89"/>
      <c r="J11" s="89"/>
      <c r="K11" s="181"/>
      <c r="L11" s="80">
        <v>6</v>
      </c>
      <c r="M11" s="80">
        <v>3</v>
      </c>
      <c r="N11" s="80">
        <v>0</v>
      </c>
      <c r="O11" s="91">
        <v>0</v>
      </c>
      <c r="P11" s="92">
        <v>0</v>
      </c>
      <c r="Q11" s="93">
        <f>O11+P11</f>
        <v>0</v>
      </c>
      <c r="R11" s="81" t="str">
        <f>IFERROR(Q11/N11,"-")</f>
        <v>-</v>
      </c>
      <c r="S11" s="80">
        <v>0</v>
      </c>
      <c r="T11" s="80">
        <v>0</v>
      </c>
      <c r="U11" s="81" t="str">
        <f>IFERROR(T11/(Q11),"-")</f>
        <v>-</v>
      </c>
      <c r="V11" s="82"/>
      <c r="W11" s="83">
        <v>0</v>
      </c>
      <c r="X11" s="81" t="str">
        <f>IF(Q11=0,"-",W11/Q11)</f>
        <v>-</v>
      </c>
      <c r="Y11" s="186">
        <v>0</v>
      </c>
      <c r="Z11" s="187" t="str">
        <f>IFERROR(Y11/Q11,"-")</f>
        <v>-</v>
      </c>
      <c r="AA11" s="187" t="str">
        <f>IFERROR(Y11/W11,"-")</f>
        <v>-</v>
      </c>
      <c r="AB11" s="181"/>
      <c r="AC11" s="85"/>
      <c r="AD11" s="78"/>
      <c r="AE11" s="94"/>
      <c r="AF11" s="95" t="str">
        <f>IF(Q11=0,"",IF(AE11=0,"",(AE11/Q11)))</f>
        <v/>
      </c>
      <c r="AG11" s="94"/>
      <c r="AH11" s="96" t="str">
        <f>IFERROR(AG11/AE11,"-")</f>
        <v>-</v>
      </c>
      <c r="AI11" s="97"/>
      <c r="AJ11" s="98" t="str">
        <f>IFERROR(AI11/AE11,"-")</f>
        <v>-</v>
      </c>
      <c r="AK11" s="99"/>
      <c r="AL11" s="99"/>
      <c r="AM11" s="99"/>
      <c r="AN11" s="100"/>
      <c r="AO11" s="101" t="str">
        <f>IF(Q11=0,"",IF(AN11=0,"",(AN11/Q11)))</f>
        <v/>
      </c>
      <c r="AP11" s="100"/>
      <c r="AQ11" s="102" t="str">
        <f>IFERROR(AP11/AN11,"-")</f>
        <v>-</v>
      </c>
      <c r="AR11" s="103"/>
      <c r="AS11" s="104" t="str">
        <f>IFERROR(AR11/AN11,"-")</f>
        <v>-</v>
      </c>
      <c r="AT11" s="105"/>
      <c r="AU11" s="105"/>
      <c r="AV11" s="105"/>
      <c r="AW11" s="106"/>
      <c r="AX11" s="107" t="str">
        <f>IF(Q11=0,"",IF(AW11=0,"",(AW11/Q11)))</f>
        <v/>
      </c>
      <c r="AY11" s="106"/>
      <c r="AZ11" s="108" t="str">
        <f>IFERROR(AY11/AW11,"-")</f>
        <v>-</v>
      </c>
      <c r="BA11" s="109"/>
      <c r="BB11" s="110" t="str">
        <f>IFERROR(BA11/AW11,"-")</f>
        <v>-</v>
      </c>
      <c r="BC11" s="111"/>
      <c r="BD11" s="111"/>
      <c r="BE11" s="111"/>
      <c r="BF11" s="112"/>
      <c r="BG11" s="113" t="str">
        <f>IF(Q11=0,"",IF(BF11=0,"",(BF11/Q11)))</f>
        <v/>
      </c>
      <c r="BH11" s="112"/>
      <c r="BI11" s="114" t="str">
        <f>IFERROR(BH11/BF11,"-")</f>
        <v>-</v>
      </c>
      <c r="BJ11" s="115"/>
      <c r="BK11" s="116" t="str">
        <f>IFERROR(BJ11/BF11,"-")</f>
        <v>-</v>
      </c>
      <c r="BL11" s="117"/>
      <c r="BM11" s="117"/>
      <c r="BN11" s="117"/>
      <c r="BO11" s="119"/>
      <c r="BP11" s="120" t="str">
        <f>IF(Q11=0,"",IF(BO11=0,"",(BO11/Q11)))</f>
        <v/>
      </c>
      <c r="BQ11" s="121"/>
      <c r="BR11" s="122" t="str">
        <f>IFERROR(BQ11/BO11,"-")</f>
        <v>-</v>
      </c>
      <c r="BS11" s="123"/>
      <c r="BT11" s="124" t="str">
        <f>IFERROR(BS11/BO11,"-")</f>
        <v>-</v>
      </c>
      <c r="BU11" s="125"/>
      <c r="BV11" s="125"/>
      <c r="BW11" s="125"/>
      <c r="BX11" s="126"/>
      <c r="BY11" s="127" t="str">
        <f>IF(Q11=0,"",IF(BX11=0,"",(BX11/Q11)))</f>
        <v/>
      </c>
      <c r="BZ11" s="128"/>
      <c r="CA11" s="129" t="str">
        <f>IFERROR(BZ11/BX11,"-")</f>
        <v>-</v>
      </c>
      <c r="CB11" s="130"/>
      <c r="CC11" s="131" t="str">
        <f>IFERROR(CB11/BX11,"-")</f>
        <v>-</v>
      </c>
      <c r="CD11" s="132"/>
      <c r="CE11" s="132"/>
      <c r="CF11" s="132"/>
      <c r="CG11" s="133"/>
      <c r="CH11" s="134" t="str">
        <f>IF(Q11=0,"",IF(CG11=0,"",(CG11/Q11)))</f>
        <v/>
      </c>
      <c r="CI11" s="135"/>
      <c r="CJ11" s="136" t="str">
        <f>IFERROR(CI11/CG11,"-")</f>
        <v>-</v>
      </c>
      <c r="CK11" s="137"/>
      <c r="CL11" s="138" t="str">
        <f>IFERROR(CK11/CG11,"-")</f>
        <v>-</v>
      </c>
      <c r="CM11" s="139"/>
      <c r="CN11" s="139"/>
      <c r="CO11" s="139"/>
      <c r="CP11" s="140">
        <v>0</v>
      </c>
      <c r="CQ11" s="141">
        <v>0</v>
      </c>
      <c r="CR11" s="141"/>
      <c r="CS11" s="141"/>
      <c r="CT11" s="142" t="str">
        <f>IF(AND(CR11=0,CS11=0),"",IF(AND(CR11&lt;=100000,CS11&lt;=100000),"",IF(CR11/CQ11&gt;0.7,"男高",IF(CS11/CQ11&gt;0.7,"女高",""))))</f>
        <v/>
      </c>
    </row>
    <row r="12" spans="1:99">
      <c r="A12" s="79">
        <f>AC12</f>
        <v>0</v>
      </c>
      <c r="B12" s="189" t="s">
        <v>84</v>
      </c>
      <c r="C12" s="189" t="s">
        <v>69</v>
      </c>
      <c r="D12" s="189" t="s">
        <v>77</v>
      </c>
      <c r="E12" s="189" t="s">
        <v>85</v>
      </c>
      <c r="F12" s="189"/>
      <c r="G12" s="189" t="s">
        <v>79</v>
      </c>
      <c r="H12" s="89" t="s">
        <v>86</v>
      </c>
      <c r="I12" s="89" t="s">
        <v>81</v>
      </c>
      <c r="J12" s="89" t="s">
        <v>65</v>
      </c>
      <c r="K12" s="181">
        <v>35000</v>
      </c>
      <c r="L12" s="80">
        <v>0</v>
      </c>
      <c r="M12" s="80">
        <v>0</v>
      </c>
      <c r="N12" s="80">
        <v>0</v>
      </c>
      <c r="O12" s="91">
        <v>0</v>
      </c>
      <c r="P12" s="92">
        <v>0</v>
      </c>
      <c r="Q12" s="93">
        <f>O12+P12</f>
        <v>0</v>
      </c>
      <c r="R12" s="81" t="str">
        <f>IFERROR(Q12/N12,"-")</f>
        <v>-</v>
      </c>
      <c r="S12" s="80">
        <v>0</v>
      </c>
      <c r="T12" s="80">
        <v>0</v>
      </c>
      <c r="U12" s="81" t="str">
        <f>IFERROR(T12/(Q12),"-")</f>
        <v>-</v>
      </c>
      <c r="V12" s="82" t="str">
        <f>IFERROR(K12/SUM(Q12:Q13),"-")</f>
        <v>-</v>
      </c>
      <c r="W12" s="83">
        <v>0</v>
      </c>
      <c r="X12" s="81" t="str">
        <f>IF(Q12=0,"-",W12/Q12)</f>
        <v>-</v>
      </c>
      <c r="Y12" s="186">
        <v>0</v>
      </c>
      <c r="Z12" s="187" t="str">
        <f>IFERROR(Y12/Q12,"-")</f>
        <v>-</v>
      </c>
      <c r="AA12" s="187" t="str">
        <f>IFERROR(Y12/W12,"-")</f>
        <v>-</v>
      </c>
      <c r="AB12" s="181">
        <f>SUM(Y12:Y13)-SUM(K12:K13)</f>
        <v>-35000</v>
      </c>
      <c r="AC12" s="85">
        <f>SUM(Y12:Y13)/SUM(K12:K13)</f>
        <v>0</v>
      </c>
      <c r="AD12" s="78"/>
      <c r="AE12" s="94"/>
      <c r="AF12" s="95" t="str">
        <f>IF(Q12=0,"",IF(AE12=0,"",(AE12/Q12)))</f>
        <v/>
      </c>
      <c r="AG12" s="94"/>
      <c r="AH12" s="96" t="str">
        <f>IFERROR(AG12/AE12,"-")</f>
        <v>-</v>
      </c>
      <c r="AI12" s="97"/>
      <c r="AJ12" s="98" t="str">
        <f>IFERROR(AI12/AE12,"-")</f>
        <v>-</v>
      </c>
      <c r="AK12" s="99"/>
      <c r="AL12" s="99"/>
      <c r="AM12" s="99"/>
      <c r="AN12" s="100"/>
      <c r="AO12" s="101" t="str">
        <f>IF(Q12=0,"",IF(AN12=0,"",(AN12/Q12)))</f>
        <v/>
      </c>
      <c r="AP12" s="100"/>
      <c r="AQ12" s="102" t="str">
        <f>IFERROR(AP12/AN12,"-")</f>
        <v>-</v>
      </c>
      <c r="AR12" s="103"/>
      <c r="AS12" s="104" t="str">
        <f>IFERROR(AR12/AN12,"-")</f>
        <v>-</v>
      </c>
      <c r="AT12" s="105"/>
      <c r="AU12" s="105"/>
      <c r="AV12" s="105"/>
      <c r="AW12" s="106"/>
      <c r="AX12" s="107" t="str">
        <f>IF(Q12=0,"",IF(AW12=0,"",(AW12/Q12)))</f>
        <v/>
      </c>
      <c r="AY12" s="106"/>
      <c r="AZ12" s="108" t="str">
        <f>IFERROR(AY12/AW12,"-")</f>
        <v>-</v>
      </c>
      <c r="BA12" s="109"/>
      <c r="BB12" s="110" t="str">
        <f>IFERROR(BA12/AW12,"-")</f>
        <v>-</v>
      </c>
      <c r="BC12" s="111"/>
      <c r="BD12" s="111"/>
      <c r="BE12" s="111"/>
      <c r="BF12" s="112"/>
      <c r="BG12" s="113" t="str">
        <f>IF(Q12=0,"",IF(BF12=0,"",(BF12/Q12)))</f>
        <v/>
      </c>
      <c r="BH12" s="112"/>
      <c r="BI12" s="114" t="str">
        <f>IFERROR(BH12/BF12,"-")</f>
        <v>-</v>
      </c>
      <c r="BJ12" s="115"/>
      <c r="BK12" s="116" t="str">
        <f>IFERROR(BJ12/BF12,"-")</f>
        <v>-</v>
      </c>
      <c r="BL12" s="117"/>
      <c r="BM12" s="117"/>
      <c r="BN12" s="117"/>
      <c r="BO12" s="119"/>
      <c r="BP12" s="120" t="str">
        <f>IF(Q12=0,"",IF(BO12=0,"",(BO12/Q12)))</f>
        <v/>
      </c>
      <c r="BQ12" s="121"/>
      <c r="BR12" s="122" t="str">
        <f>IFERROR(BQ12/BO12,"-")</f>
        <v>-</v>
      </c>
      <c r="BS12" s="123"/>
      <c r="BT12" s="124" t="str">
        <f>IFERROR(BS12/BO12,"-")</f>
        <v>-</v>
      </c>
      <c r="BU12" s="125"/>
      <c r="BV12" s="125"/>
      <c r="BW12" s="125"/>
      <c r="BX12" s="126"/>
      <c r="BY12" s="127" t="str">
        <f>IF(Q12=0,"",IF(BX12=0,"",(BX12/Q12)))</f>
        <v/>
      </c>
      <c r="BZ12" s="128"/>
      <c r="CA12" s="129" t="str">
        <f>IFERROR(BZ12/BX12,"-")</f>
        <v>-</v>
      </c>
      <c r="CB12" s="130"/>
      <c r="CC12" s="131" t="str">
        <f>IFERROR(CB12/BX12,"-")</f>
        <v>-</v>
      </c>
      <c r="CD12" s="132"/>
      <c r="CE12" s="132"/>
      <c r="CF12" s="132"/>
      <c r="CG12" s="133"/>
      <c r="CH12" s="134" t="str">
        <f>IF(Q12=0,"",IF(CG12=0,"",(CG12/Q12)))</f>
        <v/>
      </c>
      <c r="CI12" s="135"/>
      <c r="CJ12" s="136" t="str">
        <f>IFERROR(CI12/CG12,"-")</f>
        <v>-</v>
      </c>
      <c r="CK12" s="137"/>
      <c r="CL12" s="138" t="str">
        <f>IFERROR(CK12/CG12,"-")</f>
        <v>-</v>
      </c>
      <c r="CM12" s="139"/>
      <c r="CN12" s="139"/>
      <c r="CO12" s="139"/>
      <c r="CP12" s="140">
        <v>0</v>
      </c>
      <c r="CQ12" s="141">
        <v>0</v>
      </c>
      <c r="CR12" s="141"/>
      <c r="CS12" s="141"/>
      <c r="CT12" s="142" t="str">
        <f>IF(AND(CR12=0,CS12=0),"",IF(AND(CR12&lt;=100000,CS12&lt;=100000),"",IF(CR12/CQ12&gt;0.7,"男高",IF(CS12/CQ12&gt;0.7,"女高",""))))</f>
        <v/>
      </c>
    </row>
    <row r="13" spans="1:99">
      <c r="A13" s="79"/>
      <c r="B13" s="189" t="s">
        <v>87</v>
      </c>
      <c r="C13" s="189" t="s">
        <v>69</v>
      </c>
      <c r="D13" s="189"/>
      <c r="E13" s="189"/>
      <c r="F13" s="189"/>
      <c r="G13" s="189" t="s">
        <v>67</v>
      </c>
      <c r="H13" s="89"/>
      <c r="I13" s="89"/>
      <c r="J13" s="89"/>
      <c r="K13" s="181"/>
      <c r="L13" s="80">
        <v>7</v>
      </c>
      <c r="M13" s="80">
        <v>5</v>
      </c>
      <c r="N13" s="80">
        <v>0</v>
      </c>
      <c r="O13" s="91">
        <v>0</v>
      </c>
      <c r="P13" s="92">
        <v>0</v>
      </c>
      <c r="Q13" s="93">
        <f>O13+P13</f>
        <v>0</v>
      </c>
      <c r="R13" s="81" t="str">
        <f>IFERROR(Q13/N13,"-")</f>
        <v>-</v>
      </c>
      <c r="S13" s="80">
        <v>0</v>
      </c>
      <c r="T13" s="80">
        <v>0</v>
      </c>
      <c r="U13" s="81" t="str">
        <f>IFERROR(T13/(Q13),"-")</f>
        <v>-</v>
      </c>
      <c r="V13" s="82"/>
      <c r="W13" s="83">
        <v>0</v>
      </c>
      <c r="X13" s="81" t="str">
        <f>IF(Q13=0,"-",W13/Q13)</f>
        <v>-</v>
      </c>
      <c r="Y13" s="186">
        <v>0</v>
      </c>
      <c r="Z13" s="187" t="str">
        <f>IFERROR(Y13/Q13,"-")</f>
        <v>-</v>
      </c>
      <c r="AA13" s="187" t="str">
        <f>IFERROR(Y13/W13,"-")</f>
        <v>-</v>
      </c>
      <c r="AB13" s="181"/>
      <c r="AC13" s="85"/>
      <c r="AD13" s="78"/>
      <c r="AE13" s="94"/>
      <c r="AF13" s="95" t="str">
        <f>IF(Q13=0,"",IF(AE13=0,"",(AE13/Q13)))</f>
        <v/>
      </c>
      <c r="AG13" s="94"/>
      <c r="AH13" s="96" t="str">
        <f>IFERROR(AG13/AE13,"-")</f>
        <v>-</v>
      </c>
      <c r="AI13" s="97"/>
      <c r="AJ13" s="98" t="str">
        <f>IFERROR(AI13/AE13,"-")</f>
        <v>-</v>
      </c>
      <c r="AK13" s="99"/>
      <c r="AL13" s="99"/>
      <c r="AM13" s="99"/>
      <c r="AN13" s="100"/>
      <c r="AO13" s="101" t="str">
        <f>IF(Q13=0,"",IF(AN13=0,"",(AN13/Q13)))</f>
        <v/>
      </c>
      <c r="AP13" s="100"/>
      <c r="AQ13" s="102" t="str">
        <f>IFERROR(AP13/AN13,"-")</f>
        <v>-</v>
      </c>
      <c r="AR13" s="103"/>
      <c r="AS13" s="104" t="str">
        <f>IFERROR(AR13/AN13,"-")</f>
        <v>-</v>
      </c>
      <c r="AT13" s="105"/>
      <c r="AU13" s="105"/>
      <c r="AV13" s="105"/>
      <c r="AW13" s="106"/>
      <c r="AX13" s="107" t="str">
        <f>IF(Q13=0,"",IF(AW13=0,"",(AW13/Q13)))</f>
        <v/>
      </c>
      <c r="AY13" s="106"/>
      <c r="AZ13" s="108" t="str">
        <f>IFERROR(AY13/AW13,"-")</f>
        <v>-</v>
      </c>
      <c r="BA13" s="109"/>
      <c r="BB13" s="110" t="str">
        <f>IFERROR(BA13/AW13,"-")</f>
        <v>-</v>
      </c>
      <c r="BC13" s="111"/>
      <c r="BD13" s="111"/>
      <c r="BE13" s="111"/>
      <c r="BF13" s="112"/>
      <c r="BG13" s="113" t="str">
        <f>IF(Q13=0,"",IF(BF13=0,"",(BF13/Q13)))</f>
        <v/>
      </c>
      <c r="BH13" s="112"/>
      <c r="BI13" s="114" t="str">
        <f>IFERROR(BH13/BF13,"-")</f>
        <v>-</v>
      </c>
      <c r="BJ13" s="115"/>
      <c r="BK13" s="116" t="str">
        <f>IFERROR(BJ13/BF13,"-")</f>
        <v>-</v>
      </c>
      <c r="BL13" s="117"/>
      <c r="BM13" s="117"/>
      <c r="BN13" s="117"/>
      <c r="BO13" s="119"/>
      <c r="BP13" s="120" t="str">
        <f>IF(Q13=0,"",IF(BO13=0,"",(BO13/Q13)))</f>
        <v/>
      </c>
      <c r="BQ13" s="121"/>
      <c r="BR13" s="122" t="str">
        <f>IFERROR(BQ13/BO13,"-")</f>
        <v>-</v>
      </c>
      <c r="BS13" s="123"/>
      <c r="BT13" s="124" t="str">
        <f>IFERROR(BS13/BO13,"-")</f>
        <v>-</v>
      </c>
      <c r="BU13" s="125"/>
      <c r="BV13" s="125"/>
      <c r="BW13" s="125"/>
      <c r="BX13" s="126"/>
      <c r="BY13" s="127" t="str">
        <f>IF(Q13=0,"",IF(BX13=0,"",(BX13/Q13)))</f>
        <v/>
      </c>
      <c r="BZ13" s="128"/>
      <c r="CA13" s="129" t="str">
        <f>IFERROR(BZ13/BX13,"-")</f>
        <v>-</v>
      </c>
      <c r="CB13" s="130"/>
      <c r="CC13" s="131" t="str">
        <f>IFERROR(CB13/BX13,"-")</f>
        <v>-</v>
      </c>
      <c r="CD13" s="132"/>
      <c r="CE13" s="132"/>
      <c r="CF13" s="132"/>
      <c r="CG13" s="133"/>
      <c r="CH13" s="134" t="str">
        <f>IF(Q13=0,"",IF(CG13=0,"",(CG13/Q13)))</f>
        <v/>
      </c>
      <c r="CI13" s="135"/>
      <c r="CJ13" s="136" t="str">
        <f>IFERROR(CI13/CG13,"-")</f>
        <v>-</v>
      </c>
      <c r="CK13" s="137"/>
      <c r="CL13" s="138" t="str">
        <f>IFERROR(CK13/CG13,"-")</f>
        <v>-</v>
      </c>
      <c r="CM13" s="139"/>
      <c r="CN13" s="139"/>
      <c r="CO13" s="139"/>
      <c r="CP13" s="140">
        <v>0</v>
      </c>
      <c r="CQ13" s="141">
        <v>0</v>
      </c>
      <c r="CR13" s="141"/>
      <c r="CS13" s="141"/>
      <c r="CT13" s="142" t="str">
        <f>IF(AND(CR13=0,CS13=0),"",IF(AND(CR13&lt;=100000,CS13&lt;=100000),"",IF(CR13/CQ13&gt;0.7,"男高",IF(CS13/CQ13&gt;0.7,"女高",""))))</f>
        <v/>
      </c>
    </row>
    <row r="14" spans="1:99">
      <c r="A14" s="79">
        <f>AC14</f>
        <v>0</v>
      </c>
      <c r="B14" s="189" t="s">
        <v>88</v>
      </c>
      <c r="C14" s="189" t="s">
        <v>69</v>
      </c>
      <c r="D14" s="189" t="s">
        <v>59</v>
      </c>
      <c r="E14" s="189" t="s">
        <v>89</v>
      </c>
      <c r="F14" s="189"/>
      <c r="G14" s="189" t="s">
        <v>90</v>
      </c>
      <c r="H14" s="89" t="s">
        <v>91</v>
      </c>
      <c r="I14" s="89" t="s">
        <v>92</v>
      </c>
      <c r="J14" s="89" t="s">
        <v>93</v>
      </c>
      <c r="K14" s="181">
        <v>125000</v>
      </c>
      <c r="L14" s="80">
        <v>0</v>
      </c>
      <c r="M14" s="80">
        <v>0</v>
      </c>
      <c r="N14" s="80">
        <v>1</v>
      </c>
      <c r="O14" s="91">
        <v>1</v>
      </c>
      <c r="P14" s="92">
        <v>0</v>
      </c>
      <c r="Q14" s="93">
        <f>O14+P14</f>
        <v>1</v>
      </c>
      <c r="R14" s="81">
        <f>IFERROR(Q14/N14,"-")</f>
        <v>1</v>
      </c>
      <c r="S14" s="80">
        <v>1</v>
      </c>
      <c r="T14" s="80">
        <v>0</v>
      </c>
      <c r="U14" s="81">
        <f>IFERROR(T14/(Q14),"-")</f>
        <v>0</v>
      </c>
      <c r="V14" s="82">
        <f>IFERROR(K14/SUM(Q14:Q15),"-")</f>
        <v>125000</v>
      </c>
      <c r="W14" s="83">
        <v>0</v>
      </c>
      <c r="X14" s="81">
        <f>IF(Q14=0,"-",W14/Q14)</f>
        <v>0</v>
      </c>
      <c r="Y14" s="186">
        <v>0</v>
      </c>
      <c r="Z14" s="187">
        <f>IFERROR(Y14/Q14,"-")</f>
        <v>0</v>
      </c>
      <c r="AA14" s="187" t="str">
        <f>IFERROR(Y14/W14,"-")</f>
        <v>-</v>
      </c>
      <c r="AB14" s="181">
        <f>SUM(Y14:Y15)-SUM(K14:K15)</f>
        <v>-125000</v>
      </c>
      <c r="AC14" s="85">
        <f>SUM(Y14:Y15)/SUM(K14:K15)</f>
        <v>0</v>
      </c>
      <c r="AD14" s="78"/>
      <c r="AE14" s="94"/>
      <c r="AF14" s="95">
        <f>IF(Q14=0,"",IF(AE14=0,"",(AE14/Q14)))</f>
        <v>0</v>
      </c>
      <c r="AG14" s="94"/>
      <c r="AH14" s="96" t="str">
        <f>IFERROR(AG14/AE14,"-")</f>
        <v>-</v>
      </c>
      <c r="AI14" s="97"/>
      <c r="AJ14" s="98" t="str">
        <f>IFERROR(AI14/AE14,"-")</f>
        <v>-</v>
      </c>
      <c r="AK14" s="99"/>
      <c r="AL14" s="99"/>
      <c r="AM14" s="99"/>
      <c r="AN14" s="100">
        <v>1</v>
      </c>
      <c r="AO14" s="101">
        <f>IF(Q14=0,"",IF(AN14=0,"",(AN14/Q14)))</f>
        <v>1</v>
      </c>
      <c r="AP14" s="100"/>
      <c r="AQ14" s="102">
        <f>IFERROR(AP14/AN14,"-")</f>
        <v>0</v>
      </c>
      <c r="AR14" s="103"/>
      <c r="AS14" s="104">
        <f>IFERROR(AR14/AN14,"-")</f>
        <v>0</v>
      </c>
      <c r="AT14" s="105"/>
      <c r="AU14" s="105"/>
      <c r="AV14" s="105"/>
      <c r="AW14" s="106"/>
      <c r="AX14" s="107">
        <f>IF(Q14=0,"",IF(AW14=0,"",(AW14/Q14)))</f>
        <v>0</v>
      </c>
      <c r="AY14" s="106"/>
      <c r="AZ14" s="108" t="str">
        <f>IFERROR(AY14/AW14,"-")</f>
        <v>-</v>
      </c>
      <c r="BA14" s="109"/>
      <c r="BB14" s="110" t="str">
        <f>IFERROR(BA14/AW14,"-")</f>
        <v>-</v>
      </c>
      <c r="BC14" s="111"/>
      <c r="BD14" s="111"/>
      <c r="BE14" s="111"/>
      <c r="BF14" s="112"/>
      <c r="BG14" s="113">
        <f>IF(Q14=0,"",IF(BF14=0,"",(BF14/Q14)))</f>
        <v>0</v>
      </c>
      <c r="BH14" s="112"/>
      <c r="BI14" s="114" t="str">
        <f>IFERROR(BH14/BF14,"-")</f>
        <v>-</v>
      </c>
      <c r="BJ14" s="115"/>
      <c r="BK14" s="116" t="str">
        <f>IFERROR(BJ14/BF14,"-")</f>
        <v>-</v>
      </c>
      <c r="BL14" s="117"/>
      <c r="BM14" s="117"/>
      <c r="BN14" s="117"/>
      <c r="BO14" s="119"/>
      <c r="BP14" s="120">
        <f>IF(Q14=0,"",IF(BO14=0,"",(BO14/Q14)))</f>
        <v>0</v>
      </c>
      <c r="BQ14" s="121"/>
      <c r="BR14" s="122" t="str">
        <f>IFERROR(BQ14/BO14,"-")</f>
        <v>-</v>
      </c>
      <c r="BS14" s="123"/>
      <c r="BT14" s="124" t="str">
        <f>IFERROR(BS14/BO14,"-")</f>
        <v>-</v>
      </c>
      <c r="BU14" s="125"/>
      <c r="BV14" s="125"/>
      <c r="BW14" s="125"/>
      <c r="BX14" s="126"/>
      <c r="BY14" s="127">
        <f>IF(Q14=0,"",IF(BX14=0,"",(BX14/Q14)))</f>
        <v>0</v>
      </c>
      <c r="BZ14" s="128"/>
      <c r="CA14" s="129" t="str">
        <f>IFERROR(BZ14/BX14,"-")</f>
        <v>-</v>
      </c>
      <c r="CB14" s="130"/>
      <c r="CC14" s="131" t="str">
        <f>IFERROR(CB14/BX14,"-")</f>
        <v>-</v>
      </c>
      <c r="CD14" s="132"/>
      <c r="CE14" s="132"/>
      <c r="CF14" s="132"/>
      <c r="CG14" s="133"/>
      <c r="CH14" s="134">
        <f>IF(Q14=0,"",IF(CG14=0,"",(CG14/Q14)))</f>
        <v>0</v>
      </c>
      <c r="CI14" s="135"/>
      <c r="CJ14" s="136" t="str">
        <f>IFERROR(CI14/CG14,"-")</f>
        <v>-</v>
      </c>
      <c r="CK14" s="137"/>
      <c r="CL14" s="138" t="str">
        <f>IFERROR(CK14/CG14,"-")</f>
        <v>-</v>
      </c>
      <c r="CM14" s="139"/>
      <c r="CN14" s="139"/>
      <c r="CO14" s="139"/>
      <c r="CP14" s="140">
        <v>0</v>
      </c>
      <c r="CQ14" s="141">
        <v>0</v>
      </c>
      <c r="CR14" s="141"/>
      <c r="CS14" s="141"/>
      <c r="CT14" s="142" t="str">
        <f>IF(AND(CR14=0,CS14=0),"",IF(AND(CR14&lt;=100000,CS14&lt;=100000),"",IF(CR14/CQ14&gt;0.7,"男高",IF(CS14/CQ14&gt;0.7,"女高",""))))</f>
        <v/>
      </c>
    </row>
    <row r="15" spans="1:99">
      <c r="A15" s="79"/>
      <c r="B15" s="189" t="s">
        <v>94</v>
      </c>
      <c r="C15" s="189" t="s">
        <v>69</v>
      </c>
      <c r="D15" s="189"/>
      <c r="E15" s="189"/>
      <c r="F15" s="189"/>
      <c r="G15" s="189" t="s">
        <v>67</v>
      </c>
      <c r="H15" s="89"/>
      <c r="I15" s="89"/>
      <c r="J15" s="89"/>
      <c r="K15" s="181"/>
      <c r="L15" s="80">
        <v>0</v>
      </c>
      <c r="M15" s="80">
        <v>0</v>
      </c>
      <c r="N15" s="80">
        <v>0</v>
      </c>
      <c r="O15" s="91">
        <v>0</v>
      </c>
      <c r="P15" s="92">
        <v>0</v>
      </c>
      <c r="Q15" s="93">
        <f>O15+P15</f>
        <v>0</v>
      </c>
      <c r="R15" s="81" t="str">
        <f>IFERROR(Q15/N15,"-")</f>
        <v>-</v>
      </c>
      <c r="S15" s="80">
        <v>0</v>
      </c>
      <c r="T15" s="80">
        <v>0</v>
      </c>
      <c r="U15" s="81" t="str">
        <f>IFERROR(T15/(Q15),"-")</f>
        <v>-</v>
      </c>
      <c r="V15" s="82"/>
      <c r="W15" s="83">
        <v>0</v>
      </c>
      <c r="X15" s="81" t="str">
        <f>IF(Q15=0,"-",W15/Q15)</f>
        <v>-</v>
      </c>
      <c r="Y15" s="186">
        <v>0</v>
      </c>
      <c r="Z15" s="187" t="str">
        <f>IFERROR(Y15/Q15,"-")</f>
        <v>-</v>
      </c>
      <c r="AA15" s="187" t="str">
        <f>IFERROR(Y15/W15,"-")</f>
        <v>-</v>
      </c>
      <c r="AB15" s="181"/>
      <c r="AC15" s="85"/>
      <c r="AD15" s="78"/>
      <c r="AE15" s="94"/>
      <c r="AF15" s="95" t="str">
        <f>IF(Q15=0,"",IF(AE15=0,"",(AE15/Q15)))</f>
        <v/>
      </c>
      <c r="AG15" s="94"/>
      <c r="AH15" s="96" t="str">
        <f>IFERROR(AG15/AE15,"-")</f>
        <v>-</v>
      </c>
      <c r="AI15" s="97"/>
      <c r="AJ15" s="98" t="str">
        <f>IFERROR(AI15/AE15,"-")</f>
        <v>-</v>
      </c>
      <c r="AK15" s="99"/>
      <c r="AL15" s="99"/>
      <c r="AM15" s="99"/>
      <c r="AN15" s="100"/>
      <c r="AO15" s="101" t="str">
        <f>IF(Q15=0,"",IF(AN15=0,"",(AN15/Q15)))</f>
        <v/>
      </c>
      <c r="AP15" s="100"/>
      <c r="AQ15" s="102" t="str">
        <f>IFERROR(AP15/AN15,"-")</f>
        <v>-</v>
      </c>
      <c r="AR15" s="103"/>
      <c r="AS15" s="104" t="str">
        <f>IFERROR(AR15/AN15,"-")</f>
        <v>-</v>
      </c>
      <c r="AT15" s="105"/>
      <c r="AU15" s="105"/>
      <c r="AV15" s="105"/>
      <c r="AW15" s="106"/>
      <c r="AX15" s="107" t="str">
        <f>IF(Q15=0,"",IF(AW15=0,"",(AW15/Q15)))</f>
        <v/>
      </c>
      <c r="AY15" s="106"/>
      <c r="AZ15" s="108" t="str">
        <f>IFERROR(AY15/AW15,"-")</f>
        <v>-</v>
      </c>
      <c r="BA15" s="109"/>
      <c r="BB15" s="110" t="str">
        <f>IFERROR(BA15/AW15,"-")</f>
        <v>-</v>
      </c>
      <c r="BC15" s="111"/>
      <c r="BD15" s="111"/>
      <c r="BE15" s="111"/>
      <c r="BF15" s="112"/>
      <c r="BG15" s="113" t="str">
        <f>IF(Q15=0,"",IF(BF15=0,"",(BF15/Q15)))</f>
        <v/>
      </c>
      <c r="BH15" s="112"/>
      <c r="BI15" s="114" t="str">
        <f>IFERROR(BH15/BF15,"-")</f>
        <v>-</v>
      </c>
      <c r="BJ15" s="115"/>
      <c r="BK15" s="116" t="str">
        <f>IFERROR(BJ15/BF15,"-")</f>
        <v>-</v>
      </c>
      <c r="BL15" s="117"/>
      <c r="BM15" s="117"/>
      <c r="BN15" s="117"/>
      <c r="BO15" s="119"/>
      <c r="BP15" s="120" t="str">
        <f>IF(Q15=0,"",IF(BO15=0,"",(BO15/Q15)))</f>
        <v/>
      </c>
      <c r="BQ15" s="121"/>
      <c r="BR15" s="122" t="str">
        <f>IFERROR(BQ15/BO15,"-")</f>
        <v>-</v>
      </c>
      <c r="BS15" s="123"/>
      <c r="BT15" s="124" t="str">
        <f>IFERROR(BS15/BO15,"-")</f>
        <v>-</v>
      </c>
      <c r="BU15" s="125"/>
      <c r="BV15" s="125"/>
      <c r="BW15" s="125"/>
      <c r="BX15" s="126"/>
      <c r="BY15" s="127" t="str">
        <f>IF(Q15=0,"",IF(BX15=0,"",(BX15/Q15)))</f>
        <v/>
      </c>
      <c r="BZ15" s="128"/>
      <c r="CA15" s="129" t="str">
        <f>IFERROR(BZ15/BX15,"-")</f>
        <v>-</v>
      </c>
      <c r="CB15" s="130"/>
      <c r="CC15" s="131" t="str">
        <f>IFERROR(CB15/BX15,"-")</f>
        <v>-</v>
      </c>
      <c r="CD15" s="132"/>
      <c r="CE15" s="132"/>
      <c r="CF15" s="132"/>
      <c r="CG15" s="133"/>
      <c r="CH15" s="134" t="str">
        <f>IF(Q15=0,"",IF(CG15=0,"",(CG15/Q15)))</f>
        <v/>
      </c>
      <c r="CI15" s="135"/>
      <c r="CJ15" s="136" t="str">
        <f>IFERROR(CI15/CG15,"-")</f>
        <v>-</v>
      </c>
      <c r="CK15" s="137"/>
      <c r="CL15" s="138" t="str">
        <f>IFERROR(CK15/CG15,"-")</f>
        <v>-</v>
      </c>
      <c r="CM15" s="139"/>
      <c r="CN15" s="139"/>
      <c r="CO15" s="139"/>
      <c r="CP15" s="140">
        <v>0</v>
      </c>
      <c r="CQ15" s="141">
        <v>0</v>
      </c>
      <c r="CR15" s="141"/>
      <c r="CS15" s="141"/>
      <c r="CT15" s="142" t="str">
        <f>IF(AND(CR15=0,CS15=0),"",IF(AND(CR15&lt;=100000,CS15&lt;=100000),"",IF(CR15/CQ15&gt;0.7,"男高",IF(CS15/CQ15&gt;0.7,"女高",""))))</f>
        <v/>
      </c>
    </row>
    <row r="16" spans="1:99">
      <c r="A16" s="79">
        <f>AC16</f>
        <v>0</v>
      </c>
      <c r="B16" s="189" t="s">
        <v>95</v>
      </c>
      <c r="C16" s="189" t="s">
        <v>69</v>
      </c>
      <c r="D16" s="189" t="s">
        <v>70</v>
      </c>
      <c r="E16" s="189" t="s">
        <v>71</v>
      </c>
      <c r="F16" s="189"/>
      <c r="G16" s="189" t="s">
        <v>96</v>
      </c>
      <c r="H16" s="89" t="s">
        <v>97</v>
      </c>
      <c r="I16" s="89" t="s">
        <v>64</v>
      </c>
      <c r="J16" s="89" t="s">
        <v>98</v>
      </c>
      <c r="K16" s="181">
        <v>45000</v>
      </c>
      <c r="L16" s="80">
        <v>0</v>
      </c>
      <c r="M16" s="80">
        <v>0</v>
      </c>
      <c r="N16" s="80">
        <v>1</v>
      </c>
      <c r="O16" s="91">
        <v>0</v>
      </c>
      <c r="P16" s="92">
        <v>0</v>
      </c>
      <c r="Q16" s="93">
        <f>O16+P16</f>
        <v>0</v>
      </c>
      <c r="R16" s="81">
        <f>IFERROR(Q16/N16,"-")</f>
        <v>0</v>
      </c>
      <c r="S16" s="80">
        <v>0</v>
      </c>
      <c r="T16" s="80">
        <v>0</v>
      </c>
      <c r="U16" s="81" t="str">
        <f>IFERROR(T16/(Q16),"-")</f>
        <v>-</v>
      </c>
      <c r="V16" s="82" t="str">
        <f>IFERROR(K16/SUM(Q16:Q17),"-")</f>
        <v>-</v>
      </c>
      <c r="W16" s="83">
        <v>0</v>
      </c>
      <c r="X16" s="81" t="str">
        <f>IF(Q16=0,"-",W16/Q16)</f>
        <v>-</v>
      </c>
      <c r="Y16" s="186">
        <v>0</v>
      </c>
      <c r="Z16" s="187" t="str">
        <f>IFERROR(Y16/Q16,"-")</f>
        <v>-</v>
      </c>
      <c r="AA16" s="187" t="str">
        <f>IFERROR(Y16/W16,"-")</f>
        <v>-</v>
      </c>
      <c r="AB16" s="181">
        <f>SUM(Y16:Y17)-SUM(K16:K17)</f>
        <v>-45000</v>
      </c>
      <c r="AC16" s="85">
        <f>SUM(Y16:Y17)/SUM(K16:K17)</f>
        <v>0</v>
      </c>
      <c r="AD16" s="78"/>
      <c r="AE16" s="94"/>
      <c r="AF16" s="95" t="str">
        <f>IF(Q16=0,"",IF(AE16=0,"",(AE16/Q16)))</f>
        <v/>
      </c>
      <c r="AG16" s="94"/>
      <c r="AH16" s="96" t="str">
        <f>IFERROR(AG16/AE16,"-")</f>
        <v>-</v>
      </c>
      <c r="AI16" s="97"/>
      <c r="AJ16" s="98" t="str">
        <f>IFERROR(AI16/AE16,"-")</f>
        <v>-</v>
      </c>
      <c r="AK16" s="99"/>
      <c r="AL16" s="99"/>
      <c r="AM16" s="99"/>
      <c r="AN16" s="100"/>
      <c r="AO16" s="101" t="str">
        <f>IF(Q16=0,"",IF(AN16=0,"",(AN16/Q16)))</f>
        <v/>
      </c>
      <c r="AP16" s="100"/>
      <c r="AQ16" s="102" t="str">
        <f>IFERROR(AP16/AN16,"-")</f>
        <v>-</v>
      </c>
      <c r="AR16" s="103"/>
      <c r="AS16" s="104" t="str">
        <f>IFERROR(AR16/AN16,"-")</f>
        <v>-</v>
      </c>
      <c r="AT16" s="105"/>
      <c r="AU16" s="105"/>
      <c r="AV16" s="105"/>
      <c r="AW16" s="106"/>
      <c r="AX16" s="107" t="str">
        <f>IF(Q16=0,"",IF(AW16=0,"",(AW16/Q16)))</f>
        <v/>
      </c>
      <c r="AY16" s="106"/>
      <c r="AZ16" s="108" t="str">
        <f>IFERROR(AY16/AW16,"-")</f>
        <v>-</v>
      </c>
      <c r="BA16" s="109"/>
      <c r="BB16" s="110" t="str">
        <f>IFERROR(BA16/AW16,"-")</f>
        <v>-</v>
      </c>
      <c r="BC16" s="111"/>
      <c r="BD16" s="111"/>
      <c r="BE16" s="111"/>
      <c r="BF16" s="112"/>
      <c r="BG16" s="113" t="str">
        <f>IF(Q16=0,"",IF(BF16=0,"",(BF16/Q16)))</f>
        <v/>
      </c>
      <c r="BH16" s="112"/>
      <c r="BI16" s="114" t="str">
        <f>IFERROR(BH16/BF16,"-")</f>
        <v>-</v>
      </c>
      <c r="BJ16" s="115"/>
      <c r="BK16" s="116" t="str">
        <f>IFERROR(BJ16/BF16,"-")</f>
        <v>-</v>
      </c>
      <c r="BL16" s="117"/>
      <c r="BM16" s="117"/>
      <c r="BN16" s="117"/>
      <c r="BO16" s="119"/>
      <c r="BP16" s="120" t="str">
        <f>IF(Q16=0,"",IF(BO16=0,"",(BO16/Q16)))</f>
        <v/>
      </c>
      <c r="BQ16" s="121"/>
      <c r="BR16" s="122" t="str">
        <f>IFERROR(BQ16/BO16,"-")</f>
        <v>-</v>
      </c>
      <c r="BS16" s="123"/>
      <c r="BT16" s="124" t="str">
        <f>IFERROR(BS16/BO16,"-")</f>
        <v>-</v>
      </c>
      <c r="BU16" s="125"/>
      <c r="BV16" s="125"/>
      <c r="BW16" s="125"/>
      <c r="BX16" s="126"/>
      <c r="BY16" s="127" t="str">
        <f>IF(Q16=0,"",IF(BX16=0,"",(BX16/Q16)))</f>
        <v/>
      </c>
      <c r="BZ16" s="128"/>
      <c r="CA16" s="129" t="str">
        <f>IFERROR(BZ16/BX16,"-")</f>
        <v>-</v>
      </c>
      <c r="CB16" s="130"/>
      <c r="CC16" s="131" t="str">
        <f>IFERROR(CB16/BX16,"-")</f>
        <v>-</v>
      </c>
      <c r="CD16" s="132"/>
      <c r="CE16" s="132"/>
      <c r="CF16" s="132"/>
      <c r="CG16" s="133"/>
      <c r="CH16" s="134" t="str">
        <f>IF(Q16=0,"",IF(CG16=0,"",(CG16/Q16)))</f>
        <v/>
      </c>
      <c r="CI16" s="135"/>
      <c r="CJ16" s="136" t="str">
        <f>IFERROR(CI16/CG16,"-")</f>
        <v>-</v>
      </c>
      <c r="CK16" s="137"/>
      <c r="CL16" s="138" t="str">
        <f>IFERROR(CK16/CG16,"-")</f>
        <v>-</v>
      </c>
      <c r="CM16" s="139"/>
      <c r="CN16" s="139"/>
      <c r="CO16" s="139"/>
      <c r="CP16" s="140">
        <v>0</v>
      </c>
      <c r="CQ16" s="141">
        <v>0</v>
      </c>
      <c r="CR16" s="141"/>
      <c r="CS16" s="141"/>
      <c r="CT16" s="142" t="str">
        <f>IF(AND(CR16=0,CS16=0),"",IF(AND(CR16&lt;=100000,CS16&lt;=100000),"",IF(CR16/CQ16&gt;0.7,"男高",IF(CS16/CQ16&gt;0.7,"女高",""))))</f>
        <v/>
      </c>
    </row>
    <row r="17" spans="1:99">
      <c r="A17" s="79"/>
      <c r="B17" s="189" t="s">
        <v>99</v>
      </c>
      <c r="C17" s="189" t="s">
        <v>69</v>
      </c>
      <c r="D17" s="189"/>
      <c r="E17" s="189"/>
      <c r="F17" s="189"/>
      <c r="G17" s="189" t="s">
        <v>67</v>
      </c>
      <c r="H17" s="89"/>
      <c r="I17" s="89"/>
      <c r="J17" s="89"/>
      <c r="K17" s="181"/>
      <c r="L17" s="80">
        <v>0</v>
      </c>
      <c r="M17" s="80">
        <v>0</v>
      </c>
      <c r="N17" s="80">
        <v>0</v>
      </c>
      <c r="O17" s="91">
        <v>0</v>
      </c>
      <c r="P17" s="92">
        <v>0</v>
      </c>
      <c r="Q17" s="93">
        <f>O17+P17</f>
        <v>0</v>
      </c>
      <c r="R17" s="81" t="str">
        <f>IFERROR(Q17/N17,"-")</f>
        <v>-</v>
      </c>
      <c r="S17" s="80">
        <v>0</v>
      </c>
      <c r="T17" s="80">
        <v>0</v>
      </c>
      <c r="U17" s="81" t="str">
        <f>IFERROR(T17/(Q17),"-")</f>
        <v>-</v>
      </c>
      <c r="V17" s="82"/>
      <c r="W17" s="83">
        <v>0</v>
      </c>
      <c r="X17" s="81" t="str">
        <f>IF(Q17=0,"-",W17/Q17)</f>
        <v>-</v>
      </c>
      <c r="Y17" s="186">
        <v>0</v>
      </c>
      <c r="Z17" s="187" t="str">
        <f>IFERROR(Y17/Q17,"-")</f>
        <v>-</v>
      </c>
      <c r="AA17" s="187" t="str">
        <f>IFERROR(Y17/W17,"-")</f>
        <v>-</v>
      </c>
      <c r="AB17" s="181"/>
      <c r="AC17" s="85"/>
      <c r="AD17" s="78"/>
      <c r="AE17" s="94"/>
      <c r="AF17" s="95" t="str">
        <f>IF(Q17=0,"",IF(AE17=0,"",(AE17/Q17)))</f>
        <v/>
      </c>
      <c r="AG17" s="94"/>
      <c r="AH17" s="96" t="str">
        <f>IFERROR(AG17/AE17,"-")</f>
        <v>-</v>
      </c>
      <c r="AI17" s="97"/>
      <c r="AJ17" s="98" t="str">
        <f>IFERROR(AI17/AE17,"-")</f>
        <v>-</v>
      </c>
      <c r="AK17" s="99"/>
      <c r="AL17" s="99"/>
      <c r="AM17" s="99"/>
      <c r="AN17" s="100"/>
      <c r="AO17" s="101" t="str">
        <f>IF(Q17=0,"",IF(AN17=0,"",(AN17/Q17)))</f>
        <v/>
      </c>
      <c r="AP17" s="100"/>
      <c r="AQ17" s="102" t="str">
        <f>IFERROR(AP17/AN17,"-")</f>
        <v>-</v>
      </c>
      <c r="AR17" s="103"/>
      <c r="AS17" s="104" t="str">
        <f>IFERROR(AR17/AN17,"-")</f>
        <v>-</v>
      </c>
      <c r="AT17" s="105"/>
      <c r="AU17" s="105"/>
      <c r="AV17" s="105"/>
      <c r="AW17" s="106"/>
      <c r="AX17" s="107" t="str">
        <f>IF(Q17=0,"",IF(AW17=0,"",(AW17/Q17)))</f>
        <v/>
      </c>
      <c r="AY17" s="106"/>
      <c r="AZ17" s="108" t="str">
        <f>IFERROR(AY17/AW17,"-")</f>
        <v>-</v>
      </c>
      <c r="BA17" s="109"/>
      <c r="BB17" s="110" t="str">
        <f>IFERROR(BA17/AW17,"-")</f>
        <v>-</v>
      </c>
      <c r="BC17" s="111"/>
      <c r="BD17" s="111"/>
      <c r="BE17" s="111"/>
      <c r="BF17" s="112"/>
      <c r="BG17" s="113" t="str">
        <f>IF(Q17=0,"",IF(BF17=0,"",(BF17/Q17)))</f>
        <v/>
      </c>
      <c r="BH17" s="112"/>
      <c r="BI17" s="114" t="str">
        <f>IFERROR(BH17/BF17,"-")</f>
        <v>-</v>
      </c>
      <c r="BJ17" s="115"/>
      <c r="BK17" s="116" t="str">
        <f>IFERROR(BJ17/BF17,"-")</f>
        <v>-</v>
      </c>
      <c r="BL17" s="117"/>
      <c r="BM17" s="117"/>
      <c r="BN17" s="117"/>
      <c r="BO17" s="119"/>
      <c r="BP17" s="120" t="str">
        <f>IF(Q17=0,"",IF(BO17=0,"",(BO17/Q17)))</f>
        <v/>
      </c>
      <c r="BQ17" s="121"/>
      <c r="BR17" s="122" t="str">
        <f>IFERROR(BQ17/BO17,"-")</f>
        <v>-</v>
      </c>
      <c r="BS17" s="123"/>
      <c r="BT17" s="124" t="str">
        <f>IFERROR(BS17/BO17,"-")</f>
        <v>-</v>
      </c>
      <c r="BU17" s="125"/>
      <c r="BV17" s="125"/>
      <c r="BW17" s="125"/>
      <c r="BX17" s="126"/>
      <c r="BY17" s="127" t="str">
        <f>IF(Q17=0,"",IF(BX17=0,"",(BX17/Q17)))</f>
        <v/>
      </c>
      <c r="BZ17" s="128"/>
      <c r="CA17" s="129" t="str">
        <f>IFERROR(BZ17/BX17,"-")</f>
        <v>-</v>
      </c>
      <c r="CB17" s="130"/>
      <c r="CC17" s="131" t="str">
        <f>IFERROR(CB17/BX17,"-")</f>
        <v>-</v>
      </c>
      <c r="CD17" s="132"/>
      <c r="CE17" s="132"/>
      <c r="CF17" s="132"/>
      <c r="CG17" s="133"/>
      <c r="CH17" s="134" t="str">
        <f>IF(Q17=0,"",IF(CG17=0,"",(CG17/Q17)))</f>
        <v/>
      </c>
      <c r="CI17" s="135"/>
      <c r="CJ17" s="136" t="str">
        <f>IFERROR(CI17/CG17,"-")</f>
        <v>-</v>
      </c>
      <c r="CK17" s="137"/>
      <c r="CL17" s="138" t="str">
        <f>IFERROR(CK17/CG17,"-")</f>
        <v>-</v>
      </c>
      <c r="CM17" s="139"/>
      <c r="CN17" s="139"/>
      <c r="CO17" s="139"/>
      <c r="CP17" s="140">
        <v>0</v>
      </c>
      <c r="CQ17" s="141">
        <v>0</v>
      </c>
      <c r="CR17" s="141"/>
      <c r="CS17" s="141"/>
      <c r="CT17" s="142" t="str">
        <f>IF(AND(CR17=0,CS17=0),"",IF(AND(CR17&lt;=100000,CS17&lt;=100000),"",IF(CR17/CQ17&gt;0.7,"男高",IF(CS17/CQ17&gt;0.7,"女高",""))))</f>
        <v/>
      </c>
    </row>
    <row r="18" spans="1:99">
      <c r="A18" s="30"/>
      <c r="B18" s="86"/>
      <c r="C18" s="86"/>
      <c r="D18" s="87"/>
      <c r="E18" s="87"/>
      <c r="F18" s="87"/>
      <c r="G18" s="88"/>
      <c r="H18" s="89"/>
      <c r="I18" s="89"/>
      <c r="J18" s="89"/>
      <c r="K18" s="182"/>
      <c r="L18" s="34"/>
      <c r="M18" s="34"/>
      <c r="N18" s="31"/>
      <c r="O18" s="23"/>
      <c r="P18" s="23"/>
      <c r="Q18" s="23"/>
      <c r="R18" s="32"/>
      <c r="S18" s="32"/>
      <c r="T18" s="23"/>
      <c r="U18" s="32"/>
      <c r="V18" s="25"/>
      <c r="W18" s="25"/>
      <c r="X18" s="25"/>
      <c r="Y18" s="188"/>
      <c r="Z18" s="188"/>
      <c r="AA18" s="188"/>
      <c r="AB18" s="188"/>
      <c r="AC18" s="33"/>
      <c r="AD18" s="58"/>
      <c r="AE18" s="62"/>
      <c r="AF18" s="63"/>
      <c r="AG18" s="62"/>
      <c r="AH18" s="66"/>
      <c r="AI18" s="67"/>
      <c r="AJ18" s="68"/>
      <c r="AK18" s="69"/>
      <c r="AL18" s="69"/>
      <c r="AM18" s="69"/>
      <c r="AN18" s="62"/>
      <c r="AO18" s="63"/>
      <c r="AP18" s="62"/>
      <c r="AQ18" s="66"/>
      <c r="AR18" s="67"/>
      <c r="AS18" s="68"/>
      <c r="AT18" s="69"/>
      <c r="AU18" s="69"/>
      <c r="AV18" s="69"/>
      <c r="AW18" s="62"/>
      <c r="AX18" s="63"/>
      <c r="AY18" s="62"/>
      <c r="AZ18" s="66"/>
      <c r="BA18" s="67"/>
      <c r="BB18" s="68"/>
      <c r="BC18" s="69"/>
      <c r="BD18" s="69"/>
      <c r="BE18" s="69"/>
      <c r="BF18" s="62"/>
      <c r="BG18" s="63"/>
      <c r="BH18" s="62"/>
      <c r="BI18" s="66"/>
      <c r="BJ18" s="67"/>
      <c r="BK18" s="68"/>
      <c r="BL18" s="69"/>
      <c r="BM18" s="69"/>
      <c r="BN18" s="69"/>
      <c r="BO18" s="64"/>
      <c r="BP18" s="65"/>
      <c r="BQ18" s="62"/>
      <c r="BR18" s="66"/>
      <c r="BS18" s="67"/>
      <c r="BT18" s="68"/>
      <c r="BU18" s="69"/>
      <c r="BV18" s="69"/>
      <c r="BW18" s="69"/>
      <c r="BX18" s="64"/>
      <c r="BY18" s="65"/>
      <c r="BZ18" s="62"/>
      <c r="CA18" s="66"/>
      <c r="CB18" s="67"/>
      <c r="CC18" s="68"/>
      <c r="CD18" s="69"/>
      <c r="CE18" s="69"/>
      <c r="CF18" s="69"/>
      <c r="CG18" s="64"/>
      <c r="CH18" s="65"/>
      <c r="CI18" s="62"/>
      <c r="CJ18" s="66"/>
      <c r="CK18" s="67"/>
      <c r="CL18" s="68"/>
      <c r="CM18" s="69"/>
      <c r="CN18" s="69"/>
      <c r="CO18" s="69"/>
      <c r="CP18" s="70"/>
      <c r="CQ18" s="67"/>
      <c r="CR18" s="67"/>
      <c r="CS18" s="67"/>
      <c r="CT18" s="71"/>
    </row>
    <row r="19" spans="1:99">
      <c r="A19" s="30"/>
      <c r="B19" s="37"/>
      <c r="C19" s="37"/>
      <c r="D19" s="21"/>
      <c r="E19" s="21"/>
      <c r="F19" s="21"/>
      <c r="G19" s="22"/>
      <c r="H19" s="36"/>
      <c r="I19" s="36"/>
      <c r="J19" s="74"/>
      <c r="K19" s="183"/>
      <c r="L19" s="34"/>
      <c r="M19" s="34"/>
      <c r="N19" s="31"/>
      <c r="O19" s="23"/>
      <c r="P19" s="23"/>
      <c r="Q19" s="23"/>
      <c r="R19" s="32"/>
      <c r="S19" s="32"/>
      <c r="T19" s="23"/>
      <c r="U19" s="32"/>
      <c r="V19" s="25"/>
      <c r="W19" s="25"/>
      <c r="X19" s="25"/>
      <c r="Y19" s="188"/>
      <c r="Z19" s="188"/>
      <c r="AA19" s="188"/>
      <c r="AB19" s="188"/>
      <c r="AC19" s="33"/>
      <c r="AD19" s="60"/>
      <c r="AE19" s="62"/>
      <c r="AF19" s="63"/>
      <c r="AG19" s="62"/>
      <c r="AH19" s="66"/>
      <c r="AI19" s="67"/>
      <c r="AJ19" s="68"/>
      <c r="AK19" s="69"/>
      <c r="AL19" s="69"/>
      <c r="AM19" s="69"/>
      <c r="AN19" s="62"/>
      <c r="AO19" s="63"/>
      <c r="AP19" s="62"/>
      <c r="AQ19" s="66"/>
      <c r="AR19" s="67"/>
      <c r="AS19" s="68"/>
      <c r="AT19" s="69"/>
      <c r="AU19" s="69"/>
      <c r="AV19" s="69"/>
      <c r="AW19" s="62"/>
      <c r="AX19" s="63"/>
      <c r="AY19" s="62"/>
      <c r="AZ19" s="66"/>
      <c r="BA19" s="67"/>
      <c r="BB19" s="68"/>
      <c r="BC19" s="69"/>
      <c r="BD19" s="69"/>
      <c r="BE19" s="69"/>
      <c r="BF19" s="62"/>
      <c r="BG19" s="63"/>
      <c r="BH19" s="62"/>
      <c r="BI19" s="66"/>
      <c r="BJ19" s="67"/>
      <c r="BK19" s="68"/>
      <c r="BL19" s="69"/>
      <c r="BM19" s="69"/>
      <c r="BN19" s="69"/>
      <c r="BO19" s="64"/>
      <c r="BP19" s="65"/>
      <c r="BQ19" s="62"/>
      <c r="BR19" s="66"/>
      <c r="BS19" s="67"/>
      <c r="BT19" s="68"/>
      <c r="BU19" s="69"/>
      <c r="BV19" s="69"/>
      <c r="BW19" s="69"/>
      <c r="BX19" s="64"/>
      <c r="BY19" s="65"/>
      <c r="BZ19" s="62"/>
      <c r="CA19" s="66"/>
      <c r="CB19" s="67"/>
      <c r="CC19" s="68"/>
      <c r="CD19" s="69"/>
      <c r="CE19" s="69"/>
      <c r="CF19" s="69"/>
      <c r="CG19" s="64"/>
      <c r="CH19" s="65"/>
      <c r="CI19" s="62"/>
      <c r="CJ19" s="66"/>
      <c r="CK19" s="67"/>
      <c r="CL19" s="68"/>
      <c r="CM19" s="69"/>
      <c r="CN19" s="69"/>
      <c r="CO19" s="69"/>
      <c r="CP19" s="70"/>
      <c r="CQ19" s="67"/>
      <c r="CR19" s="67"/>
      <c r="CS19" s="67"/>
      <c r="CT19" s="71"/>
    </row>
    <row r="20" spans="1:99">
      <c r="A20" s="19">
        <f>AC20</f>
        <v>0.031113402061856</v>
      </c>
      <c r="B20" s="39"/>
      <c r="C20" s="39"/>
      <c r="D20" s="39"/>
      <c r="E20" s="39"/>
      <c r="F20" s="39"/>
      <c r="G20" s="39"/>
      <c r="H20" s="40" t="s">
        <v>100</v>
      </c>
      <c r="I20" s="40"/>
      <c r="J20" s="40"/>
      <c r="K20" s="184">
        <f>SUM(K6:K19)</f>
        <v>485000</v>
      </c>
      <c r="L20" s="41">
        <f>SUM(L6:L19)</f>
        <v>56</v>
      </c>
      <c r="M20" s="41">
        <f>SUM(M6:M19)</f>
        <v>27</v>
      </c>
      <c r="N20" s="41">
        <f>SUM(N6:N19)</f>
        <v>53</v>
      </c>
      <c r="O20" s="41">
        <f>SUM(O6:O19)</f>
        <v>10</v>
      </c>
      <c r="P20" s="41">
        <f>SUM(P6:P19)</f>
        <v>0</v>
      </c>
      <c r="Q20" s="41">
        <f>SUM(Q6:Q19)</f>
        <v>10</v>
      </c>
      <c r="R20" s="42">
        <f>IFERROR(Q20/N20,"-")</f>
        <v>0.18867924528302</v>
      </c>
      <c r="S20" s="77">
        <f>SUM(S6:S19)</f>
        <v>6</v>
      </c>
      <c r="T20" s="77">
        <f>SUM(T6:T19)</f>
        <v>1</v>
      </c>
      <c r="U20" s="42">
        <f>IFERROR(S20/Q20,"-")</f>
        <v>0.6</v>
      </c>
      <c r="V20" s="43">
        <f>IFERROR(K20/Q20,"-")</f>
        <v>48500</v>
      </c>
      <c r="W20" s="44">
        <f>SUM(W6:W19)</f>
        <v>3</v>
      </c>
      <c r="X20" s="42">
        <f>IFERROR(W20/Q20,"-")</f>
        <v>0.3</v>
      </c>
      <c r="Y20" s="184">
        <f>SUM(Y6:Y19)</f>
        <v>15090</v>
      </c>
      <c r="Z20" s="184">
        <f>IFERROR(Y20/Q20,"-")</f>
        <v>1509</v>
      </c>
      <c r="AA20" s="184">
        <f>IFERROR(Y20/W20,"-")</f>
        <v>5030</v>
      </c>
      <c r="AB20" s="184">
        <f>Y20-K20</f>
        <v>-469910</v>
      </c>
      <c r="AC20" s="46">
        <f>Y20/K20</f>
        <v>0.031113402061856</v>
      </c>
      <c r="AD20" s="59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3:M3"/>
    <mergeCell ref="CR2:CT2"/>
    <mergeCell ref="AE3:AM3"/>
    <mergeCell ref="CR3:CS3"/>
    <mergeCell ref="CT3:CT4"/>
    <mergeCell ref="AE2:CO2"/>
    <mergeCell ref="CP2:CP4"/>
    <mergeCell ref="CQ2:CQ4"/>
    <mergeCell ref="AN3:AV3"/>
    <mergeCell ref="AW3:BE3"/>
    <mergeCell ref="BF3:BN3"/>
    <mergeCell ref="BO3:BW3"/>
    <mergeCell ref="BX3:CF3"/>
    <mergeCell ref="CG3:CO3"/>
    <mergeCell ref="A6:A7"/>
    <mergeCell ref="K6:K7"/>
    <mergeCell ref="V6:V7"/>
    <mergeCell ref="AB6:AB7"/>
    <mergeCell ref="AC6:AC7"/>
    <mergeCell ref="A8:A9"/>
    <mergeCell ref="K8:K9"/>
    <mergeCell ref="V8:V9"/>
    <mergeCell ref="AB8:AB9"/>
    <mergeCell ref="AC8:AC9"/>
    <mergeCell ref="A10:A11"/>
    <mergeCell ref="K10:K11"/>
    <mergeCell ref="V10:V11"/>
    <mergeCell ref="AB10:AB11"/>
    <mergeCell ref="AC10:AC11"/>
    <mergeCell ref="A12:A13"/>
    <mergeCell ref="K12:K13"/>
    <mergeCell ref="V12:V13"/>
    <mergeCell ref="AB12:AB13"/>
    <mergeCell ref="AC12:AC13"/>
    <mergeCell ref="A14:A15"/>
    <mergeCell ref="K14:K15"/>
    <mergeCell ref="V14:V15"/>
    <mergeCell ref="AB14:AB15"/>
    <mergeCell ref="AC14:AC15"/>
    <mergeCell ref="A16:A17"/>
    <mergeCell ref="K16:K17"/>
    <mergeCell ref="V16:V17"/>
    <mergeCell ref="AB16:AB17"/>
    <mergeCell ref="AC16:AC17"/>
  </mergeCells>
  <conditionalFormatting sqref="K2:M2">
    <cfRule type="expression" dxfId="0" priority="1">
      <formula>WEEKDAY(K2)=1</formula>
    </cfRule>
  </conditionalFormatting>
  <conditionalFormatting sqref="K2:M2">
    <cfRule type="expression" dxfId="1" priority="2">
      <formula>WEEKDAY(K2)=7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U22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7" customWidth="true" style="73"/>
    <col min="5" max="5" width="30.625" customWidth="true" style="73"/>
    <col min="6" max="6" width="30.625" customWidth="true" style="73"/>
    <col min="7" max="7" width="8.25" customWidth="true" style="73"/>
    <col min="8" max="8" width="33.5" customWidth="true" style="73"/>
    <col min="9" max="9" width="14.375" customWidth="true" style="73"/>
    <col min="10" max="10" width="12.25" customWidth="true" style="73"/>
    <col min="11" max="11" width="10.875" customWidth="true" style="73"/>
    <col min="12" max="12" width="10.875" customWidth="true" style="73"/>
    <col min="13" max="13" width="10.875" customWidth="true" style="73"/>
    <col min="14" max="14" width="10.375" customWidth="true" style="73"/>
    <col min="15" max="15" width="9" customWidth="true" style="73"/>
    <col min="16" max="16" width="9" customWidth="true" style="73"/>
    <col min="17" max="17" width="10.375" customWidth="true" style="73"/>
    <col min="18" max="18" width="10.375" customWidth="true" style="73"/>
    <col min="19" max="19" width="10.375" customWidth="true" style="73"/>
    <col min="20" max="20" width="7.375" customWidth="true" style="73"/>
    <col min="21" max="21" width="9" customWidth="true" style="73"/>
    <col min="22" max="22" width="9" customWidth="true" style="73"/>
    <col min="23" max="23" width="6.75" customWidth="true" style="73"/>
    <col min="24" max="24" width="7.875" customWidth="true" style="73"/>
    <col min="25" max="25" width="10" customWidth="true" style="73"/>
    <col min="26" max="26" width="9" customWidth="true" style="73"/>
    <col min="27" max="27" width="9" customWidth="true" style="73"/>
    <col min="28" max="28" width="12.375" customWidth="true" style="73"/>
    <col min="29" max="29" width="9" customWidth="true" style="73"/>
    <col min="30" max="30" width="9" customWidth="true" style="55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  <col min="98" max="98" width="9" customWidth="true" style="73"/>
    <col min="99" max="99" width="9" customWidth="true" style="73"/>
  </cols>
  <sheetData>
    <row r="2" spans="1:99" customHeight="1" ht="13.5">
      <c r="A2" s="24" t="s">
        <v>0</v>
      </c>
      <c r="B2" s="27" t="s">
        <v>1</v>
      </c>
      <c r="C2" s="27"/>
      <c r="D2" s="1"/>
      <c r="H2" s="75"/>
      <c r="I2" s="75"/>
      <c r="J2" s="75"/>
      <c r="K2" s="76"/>
      <c r="L2" s="76" t="s">
        <v>2</v>
      </c>
      <c r="M2" s="76"/>
      <c r="N2" s="1"/>
      <c r="O2" s="1" t="s">
        <v>3</v>
      </c>
      <c r="P2" s="1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56"/>
      <c r="AE2" s="156" t="s">
        <v>4</v>
      </c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7" t="s">
        <v>5</v>
      </c>
      <c r="CQ2" s="159" t="s">
        <v>6</v>
      </c>
      <c r="CR2" s="147" t="s">
        <v>7</v>
      </c>
      <c r="CS2" s="148"/>
      <c r="CT2" s="149"/>
    </row>
    <row r="3" spans="1:99" customHeight="1" ht="14.25">
      <c r="A3" s="11" t="s">
        <v>101</v>
      </c>
      <c r="B3" s="38"/>
      <c r="C3" s="38"/>
      <c r="D3" s="18"/>
      <c r="E3" s="18"/>
      <c r="F3" s="18"/>
      <c r="G3" s="18"/>
      <c r="H3" s="72"/>
      <c r="I3" s="72"/>
      <c r="J3" s="1"/>
      <c r="K3" s="1"/>
      <c r="L3" s="145" t="s">
        <v>9</v>
      </c>
      <c r="M3" s="146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"/>
      <c r="AA3" s="1"/>
      <c r="AB3" s="1"/>
      <c r="AC3" s="1"/>
      <c r="AD3" s="56"/>
      <c r="AE3" s="150" t="s">
        <v>10</v>
      </c>
      <c r="AF3" s="151"/>
      <c r="AG3" s="151"/>
      <c r="AH3" s="151"/>
      <c r="AI3" s="151"/>
      <c r="AJ3" s="151"/>
      <c r="AK3" s="151"/>
      <c r="AL3" s="151"/>
      <c r="AM3" s="151"/>
      <c r="AN3" s="162" t="s">
        <v>11</v>
      </c>
      <c r="AO3" s="163"/>
      <c r="AP3" s="163"/>
      <c r="AQ3" s="163"/>
      <c r="AR3" s="163"/>
      <c r="AS3" s="163"/>
      <c r="AT3" s="163"/>
      <c r="AU3" s="163"/>
      <c r="AV3" s="164"/>
      <c r="AW3" s="165" t="s">
        <v>12</v>
      </c>
      <c r="AX3" s="166"/>
      <c r="AY3" s="166"/>
      <c r="AZ3" s="166"/>
      <c r="BA3" s="166"/>
      <c r="BB3" s="166"/>
      <c r="BC3" s="166"/>
      <c r="BD3" s="166"/>
      <c r="BE3" s="167"/>
      <c r="BF3" s="168" t="s">
        <v>13</v>
      </c>
      <c r="BG3" s="169"/>
      <c r="BH3" s="169"/>
      <c r="BI3" s="169"/>
      <c r="BJ3" s="169"/>
      <c r="BK3" s="169"/>
      <c r="BL3" s="169"/>
      <c r="BM3" s="169"/>
      <c r="BN3" s="170"/>
      <c r="BO3" s="171" t="s">
        <v>14</v>
      </c>
      <c r="BP3" s="172"/>
      <c r="BQ3" s="172"/>
      <c r="BR3" s="172"/>
      <c r="BS3" s="172"/>
      <c r="BT3" s="172"/>
      <c r="BU3" s="172"/>
      <c r="BV3" s="172"/>
      <c r="BW3" s="173"/>
      <c r="BX3" s="174" t="s">
        <v>15</v>
      </c>
      <c r="BY3" s="175"/>
      <c r="BZ3" s="175"/>
      <c r="CA3" s="175"/>
      <c r="CB3" s="175"/>
      <c r="CC3" s="175"/>
      <c r="CD3" s="175"/>
      <c r="CE3" s="175"/>
      <c r="CF3" s="176"/>
      <c r="CG3" s="177" t="s">
        <v>16</v>
      </c>
      <c r="CH3" s="178"/>
      <c r="CI3" s="178"/>
      <c r="CJ3" s="178"/>
      <c r="CK3" s="178"/>
      <c r="CL3" s="178"/>
      <c r="CM3" s="178"/>
      <c r="CN3" s="178"/>
      <c r="CO3" s="179"/>
      <c r="CP3" s="157"/>
      <c r="CQ3" s="160"/>
      <c r="CR3" s="152" t="s">
        <v>17</v>
      </c>
      <c r="CS3" s="153"/>
      <c r="CT3" s="154" t="s">
        <v>18</v>
      </c>
    </row>
    <row r="4" spans="1:99">
      <c r="A4" s="26"/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20" t="s">
        <v>24</v>
      </c>
      <c r="H4" s="5" t="s">
        <v>25</v>
      </c>
      <c r="I4" s="14" t="s">
        <v>26</v>
      </c>
      <c r="J4" s="14" t="s">
        <v>27</v>
      </c>
      <c r="K4" s="5" t="s">
        <v>28</v>
      </c>
      <c r="L4" s="15" t="s">
        <v>29</v>
      </c>
      <c r="M4" s="15" t="s">
        <v>30</v>
      </c>
      <c r="N4" s="15" t="s">
        <v>31</v>
      </c>
      <c r="O4" s="16" t="s">
        <v>32</v>
      </c>
      <c r="P4" s="17" t="s">
        <v>33</v>
      </c>
      <c r="Q4" s="6" t="s">
        <v>34</v>
      </c>
      <c r="R4" s="7" t="s">
        <v>35</v>
      </c>
      <c r="S4" s="15" t="s">
        <v>36</v>
      </c>
      <c r="T4" s="7" t="s">
        <v>37</v>
      </c>
      <c r="U4" s="7" t="s">
        <v>38</v>
      </c>
      <c r="V4" s="5" t="s">
        <v>39</v>
      </c>
      <c r="W4" s="5" t="s">
        <v>40</v>
      </c>
      <c r="X4" s="5" t="s">
        <v>41</v>
      </c>
      <c r="Y4" s="15" t="s">
        <v>42</v>
      </c>
      <c r="Z4" s="5" t="s">
        <v>43</v>
      </c>
      <c r="AA4" s="5" t="s">
        <v>44</v>
      </c>
      <c r="AB4" s="5" t="s">
        <v>45</v>
      </c>
      <c r="AC4" s="5" t="s">
        <v>46</v>
      </c>
      <c r="AD4" s="57"/>
      <c r="AE4" s="47" t="s">
        <v>47</v>
      </c>
      <c r="AF4" s="47" t="s">
        <v>48</v>
      </c>
      <c r="AG4" s="47" t="s">
        <v>49</v>
      </c>
      <c r="AH4" s="47" t="s">
        <v>41</v>
      </c>
      <c r="AI4" s="47" t="s">
        <v>50</v>
      </c>
      <c r="AJ4" s="47" t="s">
        <v>51</v>
      </c>
      <c r="AK4" s="47" t="s">
        <v>52</v>
      </c>
      <c r="AL4" s="47" t="s">
        <v>53</v>
      </c>
      <c r="AM4" s="47" t="s">
        <v>54</v>
      </c>
      <c r="AN4" s="48" t="s">
        <v>47</v>
      </c>
      <c r="AO4" s="48" t="s">
        <v>48</v>
      </c>
      <c r="AP4" s="48" t="s">
        <v>49</v>
      </c>
      <c r="AQ4" s="48" t="s">
        <v>41</v>
      </c>
      <c r="AR4" s="48" t="s">
        <v>50</v>
      </c>
      <c r="AS4" s="48" t="s">
        <v>51</v>
      </c>
      <c r="AT4" s="48" t="s">
        <v>52</v>
      </c>
      <c r="AU4" s="48" t="s">
        <v>53</v>
      </c>
      <c r="AV4" s="48" t="s">
        <v>54</v>
      </c>
      <c r="AW4" s="49" t="s">
        <v>47</v>
      </c>
      <c r="AX4" s="49" t="s">
        <v>48</v>
      </c>
      <c r="AY4" s="49" t="s">
        <v>49</v>
      </c>
      <c r="AZ4" s="49" t="s">
        <v>41</v>
      </c>
      <c r="BA4" s="49" t="s">
        <v>50</v>
      </c>
      <c r="BB4" s="49" t="s">
        <v>51</v>
      </c>
      <c r="BC4" s="49" t="s">
        <v>52</v>
      </c>
      <c r="BD4" s="49" t="s">
        <v>53</v>
      </c>
      <c r="BE4" s="49" t="s">
        <v>54</v>
      </c>
      <c r="BF4" s="50" t="s">
        <v>47</v>
      </c>
      <c r="BG4" s="50" t="s">
        <v>48</v>
      </c>
      <c r="BH4" s="50" t="s">
        <v>49</v>
      </c>
      <c r="BI4" s="50" t="s">
        <v>41</v>
      </c>
      <c r="BJ4" s="50" t="s">
        <v>50</v>
      </c>
      <c r="BK4" s="50" t="s">
        <v>51</v>
      </c>
      <c r="BL4" s="50" t="s">
        <v>52</v>
      </c>
      <c r="BM4" s="50" t="s">
        <v>53</v>
      </c>
      <c r="BN4" s="50" t="s">
        <v>54</v>
      </c>
      <c r="BO4" s="118" t="s">
        <v>47</v>
      </c>
      <c r="BP4" s="118" t="s">
        <v>48</v>
      </c>
      <c r="BQ4" s="118" t="s">
        <v>49</v>
      </c>
      <c r="BR4" s="118" t="s">
        <v>41</v>
      </c>
      <c r="BS4" s="118" t="s">
        <v>50</v>
      </c>
      <c r="BT4" s="118" t="s">
        <v>51</v>
      </c>
      <c r="BU4" s="118" t="s">
        <v>52</v>
      </c>
      <c r="BV4" s="118" t="s">
        <v>53</v>
      </c>
      <c r="BW4" s="118" t="s">
        <v>54</v>
      </c>
      <c r="BX4" s="51" t="s">
        <v>47</v>
      </c>
      <c r="BY4" s="51" t="s">
        <v>48</v>
      </c>
      <c r="BZ4" s="51" t="s">
        <v>49</v>
      </c>
      <c r="CA4" s="51" t="s">
        <v>41</v>
      </c>
      <c r="CB4" s="51" t="s">
        <v>50</v>
      </c>
      <c r="CC4" s="51" t="s">
        <v>51</v>
      </c>
      <c r="CD4" s="51" t="s">
        <v>52</v>
      </c>
      <c r="CE4" s="51" t="s">
        <v>53</v>
      </c>
      <c r="CF4" s="51" t="s">
        <v>54</v>
      </c>
      <c r="CG4" s="52" t="s">
        <v>47</v>
      </c>
      <c r="CH4" s="52" t="s">
        <v>48</v>
      </c>
      <c r="CI4" s="52" t="s">
        <v>49</v>
      </c>
      <c r="CJ4" s="52" t="s">
        <v>41</v>
      </c>
      <c r="CK4" s="52" t="s">
        <v>50</v>
      </c>
      <c r="CL4" s="52" t="s">
        <v>51</v>
      </c>
      <c r="CM4" s="52" t="s">
        <v>52</v>
      </c>
      <c r="CN4" s="52" t="s">
        <v>53</v>
      </c>
      <c r="CO4" s="52" t="s">
        <v>54</v>
      </c>
      <c r="CP4" s="158"/>
      <c r="CQ4" s="161"/>
      <c r="CR4" s="53" t="s">
        <v>55</v>
      </c>
      <c r="CS4" s="53" t="s">
        <v>56</v>
      </c>
      <c r="CT4" s="155"/>
    </row>
    <row r="5" spans="1:99">
      <c r="A5" s="19"/>
      <c r="B5" s="28"/>
      <c r="C5" s="28"/>
      <c r="D5" s="3"/>
      <c r="E5" s="3"/>
      <c r="F5" s="3"/>
      <c r="G5" s="13"/>
      <c r="H5" s="3"/>
      <c r="I5" s="3"/>
      <c r="J5" s="35"/>
      <c r="K5" s="180"/>
      <c r="L5" s="29"/>
      <c r="M5" s="4"/>
      <c r="N5" s="4"/>
      <c r="O5" s="8"/>
      <c r="P5" s="8"/>
      <c r="Q5" s="8"/>
      <c r="R5" s="9"/>
      <c r="S5" s="9"/>
      <c r="T5" s="8"/>
      <c r="U5" s="9"/>
      <c r="V5" s="2"/>
      <c r="W5" s="2"/>
      <c r="X5" s="2"/>
      <c r="Y5" s="185"/>
      <c r="Z5" s="185"/>
      <c r="AA5" s="185"/>
      <c r="AB5" s="185"/>
      <c r="AC5" s="10"/>
      <c r="AD5" s="58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</row>
    <row r="6" spans="1:99">
      <c r="A6" s="79">
        <f>AC6</f>
        <v>0</v>
      </c>
      <c r="B6" s="189" t="s">
        <v>102</v>
      </c>
      <c r="C6" s="189" t="s">
        <v>58</v>
      </c>
      <c r="D6" s="189"/>
      <c r="E6" s="189"/>
      <c r="F6" s="189"/>
      <c r="G6" s="189" t="s">
        <v>79</v>
      </c>
      <c r="H6" s="89" t="s">
        <v>103</v>
      </c>
      <c r="I6" s="89" t="s">
        <v>104</v>
      </c>
      <c r="J6" s="89" t="s">
        <v>105</v>
      </c>
      <c r="K6" s="181">
        <v>135000</v>
      </c>
      <c r="L6" s="80">
        <v>3</v>
      </c>
      <c r="M6" s="80">
        <v>0</v>
      </c>
      <c r="N6" s="80">
        <v>6</v>
      </c>
      <c r="O6" s="91">
        <v>2</v>
      </c>
      <c r="P6" s="92">
        <v>0</v>
      </c>
      <c r="Q6" s="93">
        <f>O6+P6</f>
        <v>2</v>
      </c>
      <c r="R6" s="81">
        <f>IFERROR(Q6/N6,"-")</f>
        <v>0.33333333333333</v>
      </c>
      <c r="S6" s="80">
        <v>1</v>
      </c>
      <c r="T6" s="80">
        <v>0</v>
      </c>
      <c r="U6" s="81">
        <f>IFERROR(T6/(Q6),"-")</f>
        <v>0</v>
      </c>
      <c r="V6" s="82">
        <f>IFERROR(K6/SUM(Q6:Q7),"-")</f>
        <v>67500</v>
      </c>
      <c r="W6" s="83">
        <v>0</v>
      </c>
      <c r="X6" s="81">
        <f>IF(Q6=0,"-",W6/Q6)</f>
        <v>0</v>
      </c>
      <c r="Y6" s="186">
        <v>0</v>
      </c>
      <c r="Z6" s="187">
        <f>IFERROR(Y6/Q6,"-")</f>
        <v>0</v>
      </c>
      <c r="AA6" s="187" t="str">
        <f>IFERROR(Y6/W6,"-")</f>
        <v>-</v>
      </c>
      <c r="AB6" s="181">
        <f>SUM(Y6:Y7)-SUM(K6:K7)</f>
        <v>-135000</v>
      </c>
      <c r="AC6" s="85">
        <f>SUM(Y6:Y7)/SUM(K6:K7)</f>
        <v>0</v>
      </c>
      <c r="AD6" s="78"/>
      <c r="AE6" s="94"/>
      <c r="AF6" s="95">
        <f>IF(Q6=0,"",IF(AE6=0,"",(AE6/Q6)))</f>
        <v>0</v>
      </c>
      <c r="AG6" s="94"/>
      <c r="AH6" s="96" t="str">
        <f>IFERROR(AG6/AE6,"-")</f>
        <v>-</v>
      </c>
      <c r="AI6" s="97"/>
      <c r="AJ6" s="98" t="str">
        <f>IFERROR(AI6/AE6,"-")</f>
        <v>-</v>
      </c>
      <c r="AK6" s="99"/>
      <c r="AL6" s="99"/>
      <c r="AM6" s="99"/>
      <c r="AN6" s="100"/>
      <c r="AO6" s="101">
        <f>IF(Q6=0,"",IF(AN6=0,"",(AN6/Q6)))</f>
        <v>0</v>
      </c>
      <c r="AP6" s="100"/>
      <c r="AQ6" s="102" t="str">
        <f>IFERROR(AP6/AN6,"-")</f>
        <v>-</v>
      </c>
      <c r="AR6" s="103"/>
      <c r="AS6" s="104" t="str">
        <f>IFERROR(AR6/AN6,"-")</f>
        <v>-</v>
      </c>
      <c r="AT6" s="105"/>
      <c r="AU6" s="105"/>
      <c r="AV6" s="105"/>
      <c r="AW6" s="106"/>
      <c r="AX6" s="107">
        <f>IF(Q6=0,"",IF(AW6=0,"",(AW6/Q6)))</f>
        <v>0</v>
      </c>
      <c r="AY6" s="106"/>
      <c r="AZ6" s="108" t="str">
        <f>IFERROR(AY6/AW6,"-")</f>
        <v>-</v>
      </c>
      <c r="BA6" s="109"/>
      <c r="BB6" s="110" t="str">
        <f>IFERROR(BA6/AW6,"-")</f>
        <v>-</v>
      </c>
      <c r="BC6" s="111"/>
      <c r="BD6" s="111"/>
      <c r="BE6" s="111"/>
      <c r="BF6" s="112">
        <v>1</v>
      </c>
      <c r="BG6" s="113">
        <f>IF(Q6=0,"",IF(BF6=0,"",(BF6/Q6)))</f>
        <v>0.5</v>
      </c>
      <c r="BH6" s="112"/>
      <c r="BI6" s="114">
        <f>IFERROR(BH6/BF6,"-")</f>
        <v>0</v>
      </c>
      <c r="BJ6" s="115"/>
      <c r="BK6" s="116">
        <f>IFERROR(BJ6/BF6,"-")</f>
        <v>0</v>
      </c>
      <c r="BL6" s="117"/>
      <c r="BM6" s="117"/>
      <c r="BN6" s="117"/>
      <c r="BO6" s="119">
        <v>1</v>
      </c>
      <c r="BP6" s="120">
        <f>IF(Q6=0,"",IF(BO6=0,"",(BO6/Q6)))</f>
        <v>0.5</v>
      </c>
      <c r="BQ6" s="121"/>
      <c r="BR6" s="122">
        <f>IFERROR(BQ6/BO6,"-")</f>
        <v>0</v>
      </c>
      <c r="BS6" s="123"/>
      <c r="BT6" s="124">
        <f>IFERROR(BS6/BO6,"-")</f>
        <v>0</v>
      </c>
      <c r="BU6" s="125"/>
      <c r="BV6" s="125"/>
      <c r="BW6" s="125"/>
      <c r="BX6" s="126"/>
      <c r="BY6" s="127">
        <f>IF(Q6=0,"",IF(BX6=0,"",(BX6/Q6)))</f>
        <v>0</v>
      </c>
      <c r="BZ6" s="128"/>
      <c r="CA6" s="129" t="str">
        <f>IFERROR(BZ6/BX6,"-")</f>
        <v>-</v>
      </c>
      <c r="CB6" s="130"/>
      <c r="CC6" s="131" t="str">
        <f>IFERROR(CB6/BX6,"-")</f>
        <v>-</v>
      </c>
      <c r="CD6" s="132"/>
      <c r="CE6" s="132"/>
      <c r="CF6" s="132"/>
      <c r="CG6" s="133"/>
      <c r="CH6" s="134">
        <f>IF(Q6=0,"",IF(CG6=0,"",(CG6/Q6)))</f>
        <v>0</v>
      </c>
      <c r="CI6" s="135"/>
      <c r="CJ6" s="136" t="str">
        <f>IFERROR(CI6/CG6,"-")</f>
        <v>-</v>
      </c>
      <c r="CK6" s="137"/>
      <c r="CL6" s="138" t="str">
        <f>IFERROR(CK6/CG6,"-")</f>
        <v>-</v>
      </c>
      <c r="CM6" s="139"/>
      <c r="CN6" s="139"/>
      <c r="CO6" s="139"/>
      <c r="CP6" s="140">
        <v>0</v>
      </c>
      <c r="CQ6" s="141">
        <v>0</v>
      </c>
      <c r="CR6" s="141"/>
      <c r="CS6" s="141"/>
      <c r="CT6" s="142" t="str">
        <f>IF(AND(CR6=0,CS6=0),"",IF(AND(CR6&lt;=100000,CS6&lt;=100000),"",IF(CR6/CQ6&gt;0.7,"男高",IF(CS6/CQ6&gt;0.7,"女高",""))))</f>
        <v/>
      </c>
    </row>
    <row r="7" spans="1:99">
      <c r="A7" s="79"/>
      <c r="B7" s="189" t="s">
        <v>106</v>
      </c>
      <c r="C7" s="189" t="s">
        <v>58</v>
      </c>
      <c r="D7" s="189"/>
      <c r="E7" s="189"/>
      <c r="F7" s="189"/>
      <c r="G7" s="189" t="s">
        <v>79</v>
      </c>
      <c r="H7" s="89"/>
      <c r="I7" s="89"/>
      <c r="J7" s="89" t="s">
        <v>107</v>
      </c>
      <c r="K7" s="181"/>
      <c r="L7" s="80">
        <v>0</v>
      </c>
      <c r="M7" s="80">
        <v>0</v>
      </c>
      <c r="N7" s="80">
        <v>82</v>
      </c>
      <c r="O7" s="91">
        <v>0</v>
      </c>
      <c r="P7" s="92">
        <v>0</v>
      </c>
      <c r="Q7" s="93">
        <f>O7+P7</f>
        <v>0</v>
      </c>
      <c r="R7" s="81">
        <f>IFERROR(Q7/N7,"-")</f>
        <v>0</v>
      </c>
      <c r="S7" s="80">
        <v>0</v>
      </c>
      <c r="T7" s="80">
        <v>0</v>
      </c>
      <c r="U7" s="81" t="str">
        <f>IFERROR(T7/(Q7),"-")</f>
        <v>-</v>
      </c>
      <c r="V7" s="82"/>
      <c r="W7" s="83">
        <v>0</v>
      </c>
      <c r="X7" s="81" t="str">
        <f>IF(Q7=0,"-",W7/Q7)</f>
        <v>-</v>
      </c>
      <c r="Y7" s="186">
        <v>0</v>
      </c>
      <c r="Z7" s="187" t="str">
        <f>IFERROR(Y7/Q7,"-")</f>
        <v>-</v>
      </c>
      <c r="AA7" s="187" t="str">
        <f>IFERROR(Y7/W7,"-")</f>
        <v>-</v>
      </c>
      <c r="AB7" s="181"/>
      <c r="AC7" s="85"/>
      <c r="AD7" s="78"/>
      <c r="AE7" s="94"/>
      <c r="AF7" s="95" t="str">
        <f>IF(Q7=0,"",IF(AE7=0,"",(AE7/Q7)))</f>
        <v/>
      </c>
      <c r="AG7" s="94"/>
      <c r="AH7" s="96" t="str">
        <f>IFERROR(AG7/AE7,"-")</f>
        <v>-</v>
      </c>
      <c r="AI7" s="97"/>
      <c r="AJ7" s="98" t="str">
        <f>IFERROR(AI7/AE7,"-")</f>
        <v>-</v>
      </c>
      <c r="AK7" s="99"/>
      <c r="AL7" s="99"/>
      <c r="AM7" s="99"/>
      <c r="AN7" s="100"/>
      <c r="AO7" s="101" t="str">
        <f>IF(Q7=0,"",IF(AN7=0,"",(AN7/Q7)))</f>
        <v/>
      </c>
      <c r="AP7" s="100"/>
      <c r="AQ7" s="102" t="str">
        <f>IFERROR(AP7/AN7,"-")</f>
        <v>-</v>
      </c>
      <c r="AR7" s="103"/>
      <c r="AS7" s="104" t="str">
        <f>IFERROR(AR7/AN7,"-")</f>
        <v>-</v>
      </c>
      <c r="AT7" s="105"/>
      <c r="AU7" s="105"/>
      <c r="AV7" s="105"/>
      <c r="AW7" s="106"/>
      <c r="AX7" s="107" t="str">
        <f>IF(Q7=0,"",IF(AW7=0,"",(AW7/Q7)))</f>
        <v/>
      </c>
      <c r="AY7" s="106"/>
      <c r="AZ7" s="108" t="str">
        <f>IFERROR(AY7/AW7,"-")</f>
        <v>-</v>
      </c>
      <c r="BA7" s="109"/>
      <c r="BB7" s="110" t="str">
        <f>IFERROR(BA7/AW7,"-")</f>
        <v>-</v>
      </c>
      <c r="BC7" s="111"/>
      <c r="BD7" s="111"/>
      <c r="BE7" s="111"/>
      <c r="BF7" s="112"/>
      <c r="BG7" s="113" t="str">
        <f>IF(Q7=0,"",IF(BF7=0,"",(BF7/Q7)))</f>
        <v/>
      </c>
      <c r="BH7" s="112"/>
      <c r="BI7" s="114" t="str">
        <f>IFERROR(BH7/BF7,"-")</f>
        <v>-</v>
      </c>
      <c r="BJ7" s="115"/>
      <c r="BK7" s="116" t="str">
        <f>IFERROR(BJ7/BF7,"-")</f>
        <v>-</v>
      </c>
      <c r="BL7" s="117"/>
      <c r="BM7" s="117"/>
      <c r="BN7" s="117"/>
      <c r="BO7" s="119"/>
      <c r="BP7" s="120" t="str">
        <f>IF(Q7=0,"",IF(BO7=0,"",(BO7/Q7)))</f>
        <v/>
      </c>
      <c r="BQ7" s="121"/>
      <c r="BR7" s="122" t="str">
        <f>IFERROR(BQ7/BO7,"-")</f>
        <v>-</v>
      </c>
      <c r="BS7" s="123"/>
      <c r="BT7" s="124" t="str">
        <f>IFERROR(BS7/BO7,"-")</f>
        <v>-</v>
      </c>
      <c r="BU7" s="125"/>
      <c r="BV7" s="125"/>
      <c r="BW7" s="125"/>
      <c r="BX7" s="126"/>
      <c r="BY7" s="127" t="str">
        <f>IF(Q7=0,"",IF(BX7=0,"",(BX7/Q7)))</f>
        <v/>
      </c>
      <c r="BZ7" s="128"/>
      <c r="CA7" s="129" t="str">
        <f>IFERROR(BZ7/BX7,"-")</f>
        <v>-</v>
      </c>
      <c r="CB7" s="130"/>
      <c r="CC7" s="131" t="str">
        <f>IFERROR(CB7/BX7,"-")</f>
        <v>-</v>
      </c>
      <c r="CD7" s="132"/>
      <c r="CE7" s="132"/>
      <c r="CF7" s="132"/>
      <c r="CG7" s="133"/>
      <c r="CH7" s="134" t="str">
        <f>IF(Q7=0,"",IF(CG7=0,"",(CG7/Q7)))</f>
        <v/>
      </c>
      <c r="CI7" s="135"/>
      <c r="CJ7" s="136" t="str">
        <f>IFERROR(CI7/CG7,"-")</f>
        <v>-</v>
      </c>
      <c r="CK7" s="137"/>
      <c r="CL7" s="138" t="str">
        <f>IFERROR(CK7/CG7,"-")</f>
        <v>-</v>
      </c>
      <c r="CM7" s="139"/>
      <c r="CN7" s="139"/>
      <c r="CO7" s="139"/>
      <c r="CP7" s="140">
        <v>0</v>
      </c>
      <c r="CQ7" s="141">
        <v>0</v>
      </c>
      <c r="CR7" s="141"/>
      <c r="CS7" s="141"/>
      <c r="CT7" s="142" t="str">
        <f>IF(AND(CR7=0,CS7=0),"",IF(AND(CR7&lt;=100000,CS7&lt;=100000),"",IF(CR7/CQ7&gt;0.7,"男高",IF(CS7/CQ7&gt;0.7,"女高",""))))</f>
        <v/>
      </c>
    </row>
    <row r="8" spans="1:99">
      <c r="A8" s="79">
        <f>AC8</f>
        <v>0</v>
      </c>
      <c r="B8" s="189" t="s">
        <v>108</v>
      </c>
      <c r="C8" s="189" t="s">
        <v>58</v>
      </c>
      <c r="D8" s="189"/>
      <c r="E8" s="189"/>
      <c r="F8" s="189"/>
      <c r="G8" s="189" t="s">
        <v>79</v>
      </c>
      <c r="H8" s="89" t="s">
        <v>109</v>
      </c>
      <c r="I8" s="89" t="s">
        <v>104</v>
      </c>
      <c r="J8" s="89" t="s">
        <v>105</v>
      </c>
      <c r="K8" s="181">
        <v>135000</v>
      </c>
      <c r="L8" s="80">
        <v>3</v>
      </c>
      <c r="M8" s="80">
        <v>0</v>
      </c>
      <c r="N8" s="80">
        <v>51</v>
      </c>
      <c r="O8" s="91">
        <v>2</v>
      </c>
      <c r="P8" s="92">
        <v>0</v>
      </c>
      <c r="Q8" s="93">
        <f>O8+P8</f>
        <v>2</v>
      </c>
      <c r="R8" s="81">
        <f>IFERROR(Q8/N8,"-")</f>
        <v>0.03921568627451</v>
      </c>
      <c r="S8" s="80">
        <v>2</v>
      </c>
      <c r="T8" s="80">
        <v>0</v>
      </c>
      <c r="U8" s="81">
        <f>IFERROR(T8/(Q8),"-")</f>
        <v>0</v>
      </c>
      <c r="V8" s="82">
        <f>IFERROR(K8/SUM(Q8:Q9),"-")</f>
        <v>67500</v>
      </c>
      <c r="W8" s="83">
        <v>0</v>
      </c>
      <c r="X8" s="81">
        <f>IF(Q8=0,"-",W8/Q8)</f>
        <v>0</v>
      </c>
      <c r="Y8" s="186">
        <v>0</v>
      </c>
      <c r="Z8" s="187">
        <f>IFERROR(Y8/Q8,"-")</f>
        <v>0</v>
      </c>
      <c r="AA8" s="187" t="str">
        <f>IFERROR(Y8/W8,"-")</f>
        <v>-</v>
      </c>
      <c r="AB8" s="181">
        <f>SUM(Y8:Y9)-SUM(K8:K9)</f>
        <v>-135000</v>
      </c>
      <c r="AC8" s="85">
        <f>SUM(Y8:Y9)/SUM(K8:K9)</f>
        <v>0</v>
      </c>
      <c r="AD8" s="78"/>
      <c r="AE8" s="94"/>
      <c r="AF8" s="95">
        <f>IF(Q8=0,"",IF(AE8=0,"",(AE8/Q8)))</f>
        <v>0</v>
      </c>
      <c r="AG8" s="94"/>
      <c r="AH8" s="96" t="str">
        <f>IFERROR(AG8/AE8,"-")</f>
        <v>-</v>
      </c>
      <c r="AI8" s="97"/>
      <c r="AJ8" s="98" t="str">
        <f>IFERROR(AI8/AE8,"-")</f>
        <v>-</v>
      </c>
      <c r="AK8" s="99"/>
      <c r="AL8" s="99"/>
      <c r="AM8" s="99"/>
      <c r="AN8" s="100"/>
      <c r="AO8" s="101">
        <f>IF(Q8=0,"",IF(AN8=0,"",(AN8/Q8)))</f>
        <v>0</v>
      </c>
      <c r="AP8" s="100"/>
      <c r="AQ8" s="102" t="str">
        <f>IFERROR(AP8/AN8,"-")</f>
        <v>-</v>
      </c>
      <c r="AR8" s="103"/>
      <c r="AS8" s="104" t="str">
        <f>IFERROR(AR8/AN8,"-")</f>
        <v>-</v>
      </c>
      <c r="AT8" s="105"/>
      <c r="AU8" s="105"/>
      <c r="AV8" s="105"/>
      <c r="AW8" s="106"/>
      <c r="AX8" s="107">
        <f>IF(Q8=0,"",IF(AW8=0,"",(AW8/Q8)))</f>
        <v>0</v>
      </c>
      <c r="AY8" s="106"/>
      <c r="AZ8" s="108" t="str">
        <f>IFERROR(AY8/AW8,"-")</f>
        <v>-</v>
      </c>
      <c r="BA8" s="109"/>
      <c r="BB8" s="110" t="str">
        <f>IFERROR(BA8/AW8,"-")</f>
        <v>-</v>
      </c>
      <c r="BC8" s="111"/>
      <c r="BD8" s="111"/>
      <c r="BE8" s="111"/>
      <c r="BF8" s="112"/>
      <c r="BG8" s="113">
        <f>IF(Q8=0,"",IF(BF8=0,"",(BF8/Q8)))</f>
        <v>0</v>
      </c>
      <c r="BH8" s="112"/>
      <c r="BI8" s="114" t="str">
        <f>IFERROR(BH8/BF8,"-")</f>
        <v>-</v>
      </c>
      <c r="BJ8" s="115"/>
      <c r="BK8" s="116" t="str">
        <f>IFERROR(BJ8/BF8,"-")</f>
        <v>-</v>
      </c>
      <c r="BL8" s="117"/>
      <c r="BM8" s="117"/>
      <c r="BN8" s="117"/>
      <c r="BO8" s="119">
        <v>1</v>
      </c>
      <c r="BP8" s="120">
        <f>IF(Q8=0,"",IF(BO8=0,"",(BO8/Q8)))</f>
        <v>0.5</v>
      </c>
      <c r="BQ8" s="121"/>
      <c r="BR8" s="122">
        <f>IFERROR(BQ8/BO8,"-")</f>
        <v>0</v>
      </c>
      <c r="BS8" s="123"/>
      <c r="BT8" s="124">
        <f>IFERROR(BS8/BO8,"-")</f>
        <v>0</v>
      </c>
      <c r="BU8" s="125"/>
      <c r="BV8" s="125"/>
      <c r="BW8" s="125"/>
      <c r="BX8" s="126">
        <v>1</v>
      </c>
      <c r="BY8" s="127">
        <f>IF(Q8=0,"",IF(BX8=0,"",(BX8/Q8)))</f>
        <v>0.5</v>
      </c>
      <c r="BZ8" s="128"/>
      <c r="CA8" s="129">
        <f>IFERROR(BZ8/BX8,"-")</f>
        <v>0</v>
      </c>
      <c r="CB8" s="130"/>
      <c r="CC8" s="131">
        <f>IFERROR(CB8/BX8,"-")</f>
        <v>0</v>
      </c>
      <c r="CD8" s="132"/>
      <c r="CE8" s="132"/>
      <c r="CF8" s="132"/>
      <c r="CG8" s="133"/>
      <c r="CH8" s="134">
        <f>IF(Q8=0,"",IF(CG8=0,"",(CG8/Q8)))</f>
        <v>0</v>
      </c>
      <c r="CI8" s="135"/>
      <c r="CJ8" s="136" t="str">
        <f>IFERROR(CI8/CG8,"-")</f>
        <v>-</v>
      </c>
      <c r="CK8" s="137"/>
      <c r="CL8" s="138" t="str">
        <f>IFERROR(CK8/CG8,"-")</f>
        <v>-</v>
      </c>
      <c r="CM8" s="139"/>
      <c r="CN8" s="139"/>
      <c r="CO8" s="139"/>
      <c r="CP8" s="140">
        <v>0</v>
      </c>
      <c r="CQ8" s="141">
        <v>0</v>
      </c>
      <c r="CR8" s="141"/>
      <c r="CS8" s="141"/>
      <c r="CT8" s="142" t="str">
        <f>IF(AND(CR8=0,CS8=0),"",IF(AND(CR8&lt;=100000,CS8&lt;=100000),"",IF(CR8/CQ8&gt;0.7,"男高",IF(CS8/CQ8&gt;0.7,"女高",""))))</f>
        <v/>
      </c>
    </row>
    <row r="9" spans="1:99">
      <c r="A9" s="79"/>
      <c r="B9" s="189" t="s">
        <v>110</v>
      </c>
      <c r="C9" s="189" t="s">
        <v>58</v>
      </c>
      <c r="D9" s="189"/>
      <c r="E9" s="189"/>
      <c r="F9" s="189"/>
      <c r="G9" s="189" t="s">
        <v>79</v>
      </c>
      <c r="H9" s="89"/>
      <c r="I9" s="89"/>
      <c r="J9" s="89" t="s">
        <v>107</v>
      </c>
      <c r="K9" s="181"/>
      <c r="L9" s="80">
        <v>0</v>
      </c>
      <c r="M9" s="80">
        <v>0</v>
      </c>
      <c r="N9" s="80">
        <v>72</v>
      </c>
      <c r="O9" s="91">
        <v>0</v>
      </c>
      <c r="P9" s="92">
        <v>0</v>
      </c>
      <c r="Q9" s="93">
        <f>O9+P9</f>
        <v>0</v>
      </c>
      <c r="R9" s="81">
        <f>IFERROR(Q9/N9,"-")</f>
        <v>0</v>
      </c>
      <c r="S9" s="80">
        <v>0</v>
      </c>
      <c r="T9" s="80">
        <v>0</v>
      </c>
      <c r="U9" s="81" t="str">
        <f>IFERROR(T9/(Q9),"-")</f>
        <v>-</v>
      </c>
      <c r="V9" s="82"/>
      <c r="W9" s="83">
        <v>0</v>
      </c>
      <c r="X9" s="81" t="str">
        <f>IF(Q9=0,"-",W9/Q9)</f>
        <v>-</v>
      </c>
      <c r="Y9" s="186">
        <v>0</v>
      </c>
      <c r="Z9" s="187" t="str">
        <f>IFERROR(Y9/Q9,"-")</f>
        <v>-</v>
      </c>
      <c r="AA9" s="187" t="str">
        <f>IFERROR(Y9/W9,"-")</f>
        <v>-</v>
      </c>
      <c r="AB9" s="181"/>
      <c r="AC9" s="85"/>
      <c r="AD9" s="78"/>
      <c r="AE9" s="94"/>
      <c r="AF9" s="95" t="str">
        <f>IF(Q9=0,"",IF(AE9=0,"",(AE9/Q9)))</f>
        <v/>
      </c>
      <c r="AG9" s="94"/>
      <c r="AH9" s="96" t="str">
        <f>IFERROR(AG9/AE9,"-")</f>
        <v>-</v>
      </c>
      <c r="AI9" s="97"/>
      <c r="AJ9" s="98" t="str">
        <f>IFERROR(AI9/AE9,"-")</f>
        <v>-</v>
      </c>
      <c r="AK9" s="99"/>
      <c r="AL9" s="99"/>
      <c r="AM9" s="99"/>
      <c r="AN9" s="100"/>
      <c r="AO9" s="101" t="str">
        <f>IF(Q9=0,"",IF(AN9=0,"",(AN9/Q9)))</f>
        <v/>
      </c>
      <c r="AP9" s="100"/>
      <c r="AQ9" s="102" t="str">
        <f>IFERROR(AP9/AN9,"-")</f>
        <v>-</v>
      </c>
      <c r="AR9" s="103"/>
      <c r="AS9" s="104" t="str">
        <f>IFERROR(AR9/AN9,"-")</f>
        <v>-</v>
      </c>
      <c r="AT9" s="105"/>
      <c r="AU9" s="105"/>
      <c r="AV9" s="105"/>
      <c r="AW9" s="106"/>
      <c r="AX9" s="107" t="str">
        <f>IF(Q9=0,"",IF(AW9=0,"",(AW9/Q9)))</f>
        <v/>
      </c>
      <c r="AY9" s="106"/>
      <c r="AZ9" s="108" t="str">
        <f>IFERROR(AY9/AW9,"-")</f>
        <v>-</v>
      </c>
      <c r="BA9" s="109"/>
      <c r="BB9" s="110" t="str">
        <f>IFERROR(BA9/AW9,"-")</f>
        <v>-</v>
      </c>
      <c r="BC9" s="111"/>
      <c r="BD9" s="111"/>
      <c r="BE9" s="111"/>
      <c r="BF9" s="112"/>
      <c r="BG9" s="113" t="str">
        <f>IF(Q9=0,"",IF(BF9=0,"",(BF9/Q9)))</f>
        <v/>
      </c>
      <c r="BH9" s="112"/>
      <c r="BI9" s="114" t="str">
        <f>IFERROR(BH9/BF9,"-")</f>
        <v>-</v>
      </c>
      <c r="BJ9" s="115"/>
      <c r="BK9" s="116" t="str">
        <f>IFERROR(BJ9/BF9,"-")</f>
        <v>-</v>
      </c>
      <c r="BL9" s="117"/>
      <c r="BM9" s="117"/>
      <c r="BN9" s="117"/>
      <c r="BO9" s="119"/>
      <c r="BP9" s="120" t="str">
        <f>IF(Q9=0,"",IF(BO9=0,"",(BO9/Q9)))</f>
        <v/>
      </c>
      <c r="BQ9" s="121"/>
      <c r="BR9" s="122" t="str">
        <f>IFERROR(BQ9/BO9,"-")</f>
        <v>-</v>
      </c>
      <c r="BS9" s="123"/>
      <c r="BT9" s="124" t="str">
        <f>IFERROR(BS9/BO9,"-")</f>
        <v>-</v>
      </c>
      <c r="BU9" s="125"/>
      <c r="BV9" s="125"/>
      <c r="BW9" s="125"/>
      <c r="BX9" s="126"/>
      <c r="BY9" s="127" t="str">
        <f>IF(Q9=0,"",IF(BX9=0,"",(BX9/Q9)))</f>
        <v/>
      </c>
      <c r="BZ9" s="128"/>
      <c r="CA9" s="129" t="str">
        <f>IFERROR(BZ9/BX9,"-")</f>
        <v>-</v>
      </c>
      <c r="CB9" s="130"/>
      <c r="CC9" s="131" t="str">
        <f>IFERROR(CB9/BX9,"-")</f>
        <v>-</v>
      </c>
      <c r="CD9" s="132"/>
      <c r="CE9" s="132"/>
      <c r="CF9" s="132"/>
      <c r="CG9" s="133"/>
      <c r="CH9" s="134" t="str">
        <f>IF(Q9=0,"",IF(CG9=0,"",(CG9/Q9)))</f>
        <v/>
      </c>
      <c r="CI9" s="135"/>
      <c r="CJ9" s="136" t="str">
        <f>IFERROR(CI9/CG9,"-")</f>
        <v>-</v>
      </c>
      <c r="CK9" s="137"/>
      <c r="CL9" s="138" t="str">
        <f>IFERROR(CK9/CG9,"-")</f>
        <v>-</v>
      </c>
      <c r="CM9" s="139"/>
      <c r="CN9" s="139"/>
      <c r="CO9" s="139"/>
      <c r="CP9" s="140">
        <v>0</v>
      </c>
      <c r="CQ9" s="141">
        <v>0</v>
      </c>
      <c r="CR9" s="141"/>
      <c r="CS9" s="141"/>
      <c r="CT9" s="142" t="str">
        <f>IF(AND(CR9=0,CS9=0),"",IF(AND(CR9&lt;=100000,CS9&lt;=100000),"",IF(CR9/CQ9&gt;0.7,"男高",IF(CS9/CQ9&gt;0.7,"女高",""))))</f>
        <v/>
      </c>
    </row>
    <row r="10" spans="1:99">
      <c r="A10" s="79">
        <f>AC10</f>
        <v>0</v>
      </c>
      <c r="B10" s="189" t="s">
        <v>111</v>
      </c>
      <c r="C10" s="189" t="s">
        <v>58</v>
      </c>
      <c r="D10" s="189"/>
      <c r="E10" s="189"/>
      <c r="F10" s="189"/>
      <c r="G10" s="189" t="s">
        <v>112</v>
      </c>
      <c r="H10" s="89" t="s">
        <v>113</v>
      </c>
      <c r="I10" s="89" t="s">
        <v>114</v>
      </c>
      <c r="J10" s="89" t="s">
        <v>105</v>
      </c>
      <c r="K10" s="181">
        <v>275000</v>
      </c>
      <c r="L10" s="80">
        <v>1</v>
      </c>
      <c r="M10" s="80">
        <v>0</v>
      </c>
      <c r="N10" s="80">
        <v>7</v>
      </c>
      <c r="O10" s="91">
        <v>0</v>
      </c>
      <c r="P10" s="92">
        <v>0</v>
      </c>
      <c r="Q10" s="93">
        <f>O10+P10</f>
        <v>0</v>
      </c>
      <c r="R10" s="81">
        <f>IFERROR(Q10/N10,"-")</f>
        <v>0</v>
      </c>
      <c r="S10" s="80">
        <v>0</v>
      </c>
      <c r="T10" s="80">
        <v>0</v>
      </c>
      <c r="U10" s="81" t="str">
        <f>IFERROR(T10/(Q10),"-")</f>
        <v>-</v>
      </c>
      <c r="V10" s="82">
        <f>IFERROR(K10/SUM(Q10:Q11),"-")</f>
        <v>55000</v>
      </c>
      <c r="W10" s="83">
        <v>0</v>
      </c>
      <c r="X10" s="81" t="str">
        <f>IF(Q10=0,"-",W10/Q10)</f>
        <v>-</v>
      </c>
      <c r="Y10" s="186">
        <v>0</v>
      </c>
      <c r="Z10" s="187" t="str">
        <f>IFERROR(Y10/Q10,"-")</f>
        <v>-</v>
      </c>
      <c r="AA10" s="187" t="str">
        <f>IFERROR(Y10/W10,"-")</f>
        <v>-</v>
      </c>
      <c r="AB10" s="181">
        <f>SUM(Y10:Y11)-SUM(K10:K11)</f>
        <v>-275000</v>
      </c>
      <c r="AC10" s="85">
        <f>SUM(Y10:Y11)/SUM(K10:K11)</f>
        <v>0</v>
      </c>
      <c r="AD10" s="78"/>
      <c r="AE10" s="94"/>
      <c r="AF10" s="95" t="str">
        <f>IF(Q10=0,"",IF(AE10=0,"",(AE10/Q10)))</f>
        <v/>
      </c>
      <c r="AG10" s="94"/>
      <c r="AH10" s="96" t="str">
        <f>IFERROR(AG10/AE10,"-")</f>
        <v>-</v>
      </c>
      <c r="AI10" s="97"/>
      <c r="AJ10" s="98" t="str">
        <f>IFERROR(AI10/AE10,"-")</f>
        <v>-</v>
      </c>
      <c r="AK10" s="99"/>
      <c r="AL10" s="99"/>
      <c r="AM10" s="99"/>
      <c r="AN10" s="100"/>
      <c r="AO10" s="101" t="str">
        <f>IF(Q10=0,"",IF(AN10=0,"",(AN10/Q10)))</f>
        <v/>
      </c>
      <c r="AP10" s="100"/>
      <c r="AQ10" s="102" t="str">
        <f>IFERROR(AP10/AN10,"-")</f>
        <v>-</v>
      </c>
      <c r="AR10" s="103"/>
      <c r="AS10" s="104" t="str">
        <f>IFERROR(AR10/AN10,"-")</f>
        <v>-</v>
      </c>
      <c r="AT10" s="105"/>
      <c r="AU10" s="105"/>
      <c r="AV10" s="105"/>
      <c r="AW10" s="106"/>
      <c r="AX10" s="107" t="str">
        <f>IF(Q10=0,"",IF(AW10=0,"",(AW10/Q10)))</f>
        <v/>
      </c>
      <c r="AY10" s="106"/>
      <c r="AZ10" s="108" t="str">
        <f>IFERROR(AY10/AW10,"-")</f>
        <v>-</v>
      </c>
      <c r="BA10" s="109"/>
      <c r="BB10" s="110" t="str">
        <f>IFERROR(BA10/AW10,"-")</f>
        <v>-</v>
      </c>
      <c r="BC10" s="111"/>
      <c r="BD10" s="111"/>
      <c r="BE10" s="111"/>
      <c r="BF10" s="112"/>
      <c r="BG10" s="113" t="str">
        <f>IF(Q10=0,"",IF(BF10=0,"",(BF10/Q10)))</f>
        <v/>
      </c>
      <c r="BH10" s="112"/>
      <c r="BI10" s="114" t="str">
        <f>IFERROR(BH10/BF10,"-")</f>
        <v>-</v>
      </c>
      <c r="BJ10" s="115"/>
      <c r="BK10" s="116" t="str">
        <f>IFERROR(BJ10/BF10,"-")</f>
        <v>-</v>
      </c>
      <c r="BL10" s="117"/>
      <c r="BM10" s="117"/>
      <c r="BN10" s="117"/>
      <c r="BO10" s="119"/>
      <c r="BP10" s="120" t="str">
        <f>IF(Q10=0,"",IF(BO10=0,"",(BO10/Q10)))</f>
        <v/>
      </c>
      <c r="BQ10" s="121"/>
      <c r="BR10" s="122" t="str">
        <f>IFERROR(BQ10/BO10,"-")</f>
        <v>-</v>
      </c>
      <c r="BS10" s="123"/>
      <c r="BT10" s="124" t="str">
        <f>IFERROR(BS10/BO10,"-")</f>
        <v>-</v>
      </c>
      <c r="BU10" s="125"/>
      <c r="BV10" s="125"/>
      <c r="BW10" s="125"/>
      <c r="BX10" s="126"/>
      <c r="BY10" s="127" t="str">
        <f>IF(Q10=0,"",IF(BX10=0,"",(BX10/Q10)))</f>
        <v/>
      </c>
      <c r="BZ10" s="128"/>
      <c r="CA10" s="129" t="str">
        <f>IFERROR(BZ10/BX10,"-")</f>
        <v>-</v>
      </c>
      <c r="CB10" s="130"/>
      <c r="CC10" s="131" t="str">
        <f>IFERROR(CB10/BX10,"-")</f>
        <v>-</v>
      </c>
      <c r="CD10" s="132"/>
      <c r="CE10" s="132"/>
      <c r="CF10" s="132"/>
      <c r="CG10" s="133"/>
      <c r="CH10" s="134" t="str">
        <f>IF(Q10=0,"",IF(CG10=0,"",(CG10/Q10)))</f>
        <v/>
      </c>
      <c r="CI10" s="135"/>
      <c r="CJ10" s="136" t="str">
        <f>IFERROR(CI10/CG10,"-")</f>
        <v>-</v>
      </c>
      <c r="CK10" s="137"/>
      <c r="CL10" s="138" t="str">
        <f>IFERROR(CK10/CG10,"-")</f>
        <v>-</v>
      </c>
      <c r="CM10" s="139"/>
      <c r="CN10" s="139"/>
      <c r="CO10" s="139"/>
      <c r="CP10" s="140">
        <v>0</v>
      </c>
      <c r="CQ10" s="141">
        <v>0</v>
      </c>
      <c r="CR10" s="141"/>
      <c r="CS10" s="141"/>
      <c r="CT10" s="142" t="str">
        <f>IF(AND(CR10=0,CS10=0),"",IF(AND(CR10&lt;=100000,CS10&lt;=100000),"",IF(CR10/CQ10&gt;0.7,"男高",IF(CS10/CQ10&gt;0.7,"女高",""))))</f>
        <v/>
      </c>
    </row>
    <row r="11" spans="1:99">
      <c r="A11" s="79"/>
      <c r="B11" s="189" t="s">
        <v>115</v>
      </c>
      <c r="C11" s="189" t="s">
        <v>58</v>
      </c>
      <c r="D11" s="189"/>
      <c r="E11" s="189"/>
      <c r="F11" s="189"/>
      <c r="G11" s="189" t="s">
        <v>72</v>
      </c>
      <c r="H11" s="89"/>
      <c r="I11" s="89"/>
      <c r="J11" s="89" t="s">
        <v>107</v>
      </c>
      <c r="K11" s="181"/>
      <c r="L11" s="80">
        <v>6</v>
      </c>
      <c r="M11" s="80">
        <v>0</v>
      </c>
      <c r="N11" s="80">
        <v>125</v>
      </c>
      <c r="O11" s="91">
        <v>5</v>
      </c>
      <c r="P11" s="92">
        <v>0</v>
      </c>
      <c r="Q11" s="93">
        <f>O11+P11</f>
        <v>5</v>
      </c>
      <c r="R11" s="81">
        <f>IFERROR(Q11/N11,"-")</f>
        <v>0.04</v>
      </c>
      <c r="S11" s="80">
        <v>5</v>
      </c>
      <c r="T11" s="80">
        <v>0</v>
      </c>
      <c r="U11" s="81">
        <f>IFERROR(T11/(Q11),"-")</f>
        <v>0</v>
      </c>
      <c r="V11" s="82"/>
      <c r="W11" s="83">
        <v>0</v>
      </c>
      <c r="X11" s="81">
        <f>IF(Q11=0,"-",W11/Q11)</f>
        <v>0</v>
      </c>
      <c r="Y11" s="186">
        <v>0</v>
      </c>
      <c r="Z11" s="187">
        <f>IFERROR(Y11/Q11,"-")</f>
        <v>0</v>
      </c>
      <c r="AA11" s="187" t="str">
        <f>IFERROR(Y11/W11,"-")</f>
        <v>-</v>
      </c>
      <c r="AB11" s="181"/>
      <c r="AC11" s="85"/>
      <c r="AD11" s="78"/>
      <c r="AE11" s="94"/>
      <c r="AF11" s="95">
        <f>IF(Q11=0,"",IF(AE11=0,"",(AE11/Q11)))</f>
        <v>0</v>
      </c>
      <c r="AG11" s="94"/>
      <c r="AH11" s="96" t="str">
        <f>IFERROR(AG11/AE11,"-")</f>
        <v>-</v>
      </c>
      <c r="AI11" s="97"/>
      <c r="AJ11" s="98" t="str">
        <f>IFERROR(AI11/AE11,"-")</f>
        <v>-</v>
      </c>
      <c r="AK11" s="99"/>
      <c r="AL11" s="99"/>
      <c r="AM11" s="99"/>
      <c r="AN11" s="100">
        <v>1</v>
      </c>
      <c r="AO11" s="101">
        <f>IF(Q11=0,"",IF(AN11=0,"",(AN11/Q11)))</f>
        <v>0.2</v>
      </c>
      <c r="AP11" s="100"/>
      <c r="AQ11" s="102">
        <f>IFERROR(AP11/AN11,"-")</f>
        <v>0</v>
      </c>
      <c r="AR11" s="103"/>
      <c r="AS11" s="104">
        <f>IFERROR(AR11/AN11,"-")</f>
        <v>0</v>
      </c>
      <c r="AT11" s="105"/>
      <c r="AU11" s="105"/>
      <c r="AV11" s="105"/>
      <c r="AW11" s="106"/>
      <c r="AX11" s="107">
        <f>IF(Q11=0,"",IF(AW11=0,"",(AW11/Q11)))</f>
        <v>0</v>
      </c>
      <c r="AY11" s="106"/>
      <c r="AZ11" s="108" t="str">
        <f>IFERROR(AY11/AW11,"-")</f>
        <v>-</v>
      </c>
      <c r="BA11" s="109"/>
      <c r="BB11" s="110" t="str">
        <f>IFERROR(BA11/AW11,"-")</f>
        <v>-</v>
      </c>
      <c r="BC11" s="111"/>
      <c r="BD11" s="111"/>
      <c r="BE11" s="111"/>
      <c r="BF11" s="112">
        <v>1</v>
      </c>
      <c r="BG11" s="113">
        <f>IF(Q11=0,"",IF(BF11=0,"",(BF11/Q11)))</f>
        <v>0.2</v>
      </c>
      <c r="BH11" s="112"/>
      <c r="BI11" s="114">
        <f>IFERROR(BH11/BF11,"-")</f>
        <v>0</v>
      </c>
      <c r="BJ11" s="115"/>
      <c r="BK11" s="116">
        <f>IFERROR(BJ11/BF11,"-")</f>
        <v>0</v>
      </c>
      <c r="BL11" s="117"/>
      <c r="BM11" s="117"/>
      <c r="BN11" s="117"/>
      <c r="BO11" s="119">
        <v>2</v>
      </c>
      <c r="BP11" s="120">
        <f>IF(Q11=0,"",IF(BO11=0,"",(BO11/Q11)))</f>
        <v>0.4</v>
      </c>
      <c r="BQ11" s="121"/>
      <c r="BR11" s="122">
        <f>IFERROR(BQ11/BO11,"-")</f>
        <v>0</v>
      </c>
      <c r="BS11" s="123"/>
      <c r="BT11" s="124">
        <f>IFERROR(BS11/BO11,"-")</f>
        <v>0</v>
      </c>
      <c r="BU11" s="125"/>
      <c r="BV11" s="125"/>
      <c r="BW11" s="125"/>
      <c r="BX11" s="126">
        <v>1</v>
      </c>
      <c r="BY11" s="127">
        <f>IF(Q11=0,"",IF(BX11=0,"",(BX11/Q11)))</f>
        <v>0.2</v>
      </c>
      <c r="BZ11" s="128"/>
      <c r="CA11" s="129">
        <f>IFERROR(BZ11/BX11,"-")</f>
        <v>0</v>
      </c>
      <c r="CB11" s="130"/>
      <c r="CC11" s="131">
        <f>IFERROR(CB11/BX11,"-")</f>
        <v>0</v>
      </c>
      <c r="CD11" s="132"/>
      <c r="CE11" s="132"/>
      <c r="CF11" s="132"/>
      <c r="CG11" s="133"/>
      <c r="CH11" s="134">
        <f>IF(Q11=0,"",IF(CG11=0,"",(CG11/Q11)))</f>
        <v>0</v>
      </c>
      <c r="CI11" s="135"/>
      <c r="CJ11" s="136" t="str">
        <f>IFERROR(CI11/CG11,"-")</f>
        <v>-</v>
      </c>
      <c r="CK11" s="137"/>
      <c r="CL11" s="138" t="str">
        <f>IFERROR(CK11/CG11,"-")</f>
        <v>-</v>
      </c>
      <c r="CM11" s="139"/>
      <c r="CN11" s="139"/>
      <c r="CO11" s="139"/>
      <c r="CP11" s="140">
        <v>0</v>
      </c>
      <c r="CQ11" s="141">
        <v>0</v>
      </c>
      <c r="CR11" s="141"/>
      <c r="CS11" s="141"/>
      <c r="CT11" s="142" t="str">
        <f>IF(AND(CR11=0,CS11=0),"",IF(AND(CR11&lt;=100000,CS11&lt;=100000),"",IF(CR11/CQ11&gt;0.7,"男高",IF(CS11/CQ11&gt;0.7,"女高",""))))</f>
        <v/>
      </c>
    </row>
    <row r="12" spans="1:99">
      <c r="A12" s="79" t="str">
        <f>AC12</f>
        <v>0</v>
      </c>
      <c r="B12" s="189" t="s">
        <v>116</v>
      </c>
      <c r="C12" s="189" t="s">
        <v>58</v>
      </c>
      <c r="D12" s="189"/>
      <c r="E12" s="189"/>
      <c r="F12" s="189"/>
      <c r="G12" s="189" t="s">
        <v>112</v>
      </c>
      <c r="H12" s="89" t="s">
        <v>117</v>
      </c>
      <c r="I12" s="89" t="s">
        <v>114</v>
      </c>
      <c r="J12" s="89" t="s">
        <v>105</v>
      </c>
      <c r="K12" s="181">
        <v>0</v>
      </c>
      <c r="L12" s="80">
        <v>3</v>
      </c>
      <c r="M12" s="80">
        <v>0</v>
      </c>
      <c r="N12" s="80">
        <v>463</v>
      </c>
      <c r="O12" s="91">
        <v>1</v>
      </c>
      <c r="P12" s="92">
        <v>0</v>
      </c>
      <c r="Q12" s="93">
        <f>O12+P12</f>
        <v>1</v>
      </c>
      <c r="R12" s="81">
        <f>IFERROR(Q12/N12,"-")</f>
        <v>0.0021598272138229</v>
      </c>
      <c r="S12" s="80">
        <v>1</v>
      </c>
      <c r="T12" s="80">
        <v>0</v>
      </c>
      <c r="U12" s="81">
        <f>IFERROR(T12/(Q12),"-")</f>
        <v>0</v>
      </c>
      <c r="V12" s="82">
        <f>IFERROR(K12/SUM(Q12:Q13),"-")</f>
        <v>0</v>
      </c>
      <c r="W12" s="83">
        <v>0</v>
      </c>
      <c r="X12" s="81">
        <f>IF(Q12=0,"-",W12/Q12)</f>
        <v>0</v>
      </c>
      <c r="Y12" s="186">
        <v>0</v>
      </c>
      <c r="Z12" s="187">
        <f>IFERROR(Y12/Q12,"-")</f>
        <v>0</v>
      </c>
      <c r="AA12" s="187" t="str">
        <f>IFERROR(Y12/W12,"-")</f>
        <v>-</v>
      </c>
      <c r="AB12" s="181">
        <f>SUM(Y12:Y13)-SUM(K12:K13)</f>
        <v>0</v>
      </c>
      <c r="AC12" s="85" t="str">
        <f>SUM(Y12:Y13)/SUM(K12:K13)</f>
        <v>0</v>
      </c>
      <c r="AD12" s="78"/>
      <c r="AE12" s="94"/>
      <c r="AF12" s="95">
        <f>IF(Q12=0,"",IF(AE12=0,"",(AE12/Q12)))</f>
        <v>0</v>
      </c>
      <c r="AG12" s="94"/>
      <c r="AH12" s="96" t="str">
        <f>IFERROR(AG12/AE12,"-")</f>
        <v>-</v>
      </c>
      <c r="AI12" s="97"/>
      <c r="AJ12" s="98" t="str">
        <f>IFERROR(AI12/AE12,"-")</f>
        <v>-</v>
      </c>
      <c r="AK12" s="99"/>
      <c r="AL12" s="99"/>
      <c r="AM12" s="99"/>
      <c r="AN12" s="100">
        <v>1</v>
      </c>
      <c r="AO12" s="101">
        <f>IF(Q12=0,"",IF(AN12=0,"",(AN12/Q12)))</f>
        <v>1</v>
      </c>
      <c r="AP12" s="100"/>
      <c r="AQ12" s="102">
        <f>IFERROR(AP12/AN12,"-")</f>
        <v>0</v>
      </c>
      <c r="AR12" s="103"/>
      <c r="AS12" s="104">
        <f>IFERROR(AR12/AN12,"-")</f>
        <v>0</v>
      </c>
      <c r="AT12" s="105"/>
      <c r="AU12" s="105"/>
      <c r="AV12" s="105"/>
      <c r="AW12" s="106"/>
      <c r="AX12" s="107">
        <f>IF(Q12=0,"",IF(AW12=0,"",(AW12/Q12)))</f>
        <v>0</v>
      </c>
      <c r="AY12" s="106"/>
      <c r="AZ12" s="108" t="str">
        <f>IFERROR(AY12/AW12,"-")</f>
        <v>-</v>
      </c>
      <c r="BA12" s="109"/>
      <c r="BB12" s="110" t="str">
        <f>IFERROR(BA12/AW12,"-")</f>
        <v>-</v>
      </c>
      <c r="BC12" s="111"/>
      <c r="BD12" s="111"/>
      <c r="BE12" s="111"/>
      <c r="BF12" s="112"/>
      <c r="BG12" s="113">
        <f>IF(Q12=0,"",IF(BF12=0,"",(BF12/Q12)))</f>
        <v>0</v>
      </c>
      <c r="BH12" s="112"/>
      <c r="BI12" s="114" t="str">
        <f>IFERROR(BH12/BF12,"-")</f>
        <v>-</v>
      </c>
      <c r="BJ12" s="115"/>
      <c r="BK12" s="116" t="str">
        <f>IFERROR(BJ12/BF12,"-")</f>
        <v>-</v>
      </c>
      <c r="BL12" s="117"/>
      <c r="BM12" s="117"/>
      <c r="BN12" s="117"/>
      <c r="BO12" s="119"/>
      <c r="BP12" s="120">
        <f>IF(Q12=0,"",IF(BO12=0,"",(BO12/Q12)))</f>
        <v>0</v>
      </c>
      <c r="BQ12" s="121"/>
      <c r="BR12" s="122" t="str">
        <f>IFERROR(BQ12/BO12,"-")</f>
        <v>-</v>
      </c>
      <c r="BS12" s="123"/>
      <c r="BT12" s="124" t="str">
        <f>IFERROR(BS12/BO12,"-")</f>
        <v>-</v>
      </c>
      <c r="BU12" s="125"/>
      <c r="BV12" s="125"/>
      <c r="BW12" s="125"/>
      <c r="BX12" s="126"/>
      <c r="BY12" s="127">
        <f>IF(Q12=0,"",IF(BX12=0,"",(BX12/Q12)))</f>
        <v>0</v>
      </c>
      <c r="BZ12" s="128"/>
      <c r="CA12" s="129" t="str">
        <f>IFERROR(BZ12/BX12,"-")</f>
        <v>-</v>
      </c>
      <c r="CB12" s="130"/>
      <c r="CC12" s="131" t="str">
        <f>IFERROR(CB12/BX12,"-")</f>
        <v>-</v>
      </c>
      <c r="CD12" s="132"/>
      <c r="CE12" s="132"/>
      <c r="CF12" s="132"/>
      <c r="CG12" s="133"/>
      <c r="CH12" s="134">
        <f>IF(Q12=0,"",IF(CG12=0,"",(CG12/Q12)))</f>
        <v>0</v>
      </c>
      <c r="CI12" s="135"/>
      <c r="CJ12" s="136" t="str">
        <f>IFERROR(CI12/CG12,"-")</f>
        <v>-</v>
      </c>
      <c r="CK12" s="137"/>
      <c r="CL12" s="138" t="str">
        <f>IFERROR(CK12/CG12,"-")</f>
        <v>-</v>
      </c>
      <c r="CM12" s="139"/>
      <c r="CN12" s="139"/>
      <c r="CO12" s="139"/>
      <c r="CP12" s="140">
        <v>0</v>
      </c>
      <c r="CQ12" s="141">
        <v>0</v>
      </c>
      <c r="CR12" s="141"/>
      <c r="CS12" s="141"/>
      <c r="CT12" s="142" t="str">
        <f>IF(AND(CR12=0,CS12=0),"",IF(AND(CR12&lt;=100000,CS12&lt;=100000),"",IF(CR12/CQ12&gt;0.7,"男高",IF(CS12/CQ12&gt;0.7,"女高",""))))</f>
        <v/>
      </c>
    </row>
    <row r="13" spans="1:99">
      <c r="A13" s="79"/>
      <c r="B13" s="189" t="s">
        <v>118</v>
      </c>
      <c r="C13" s="189" t="s">
        <v>58</v>
      </c>
      <c r="D13" s="189"/>
      <c r="E13" s="189"/>
      <c r="F13" s="189"/>
      <c r="G13" s="189" t="s">
        <v>72</v>
      </c>
      <c r="H13" s="89"/>
      <c r="I13" s="89"/>
      <c r="J13" s="89" t="s">
        <v>107</v>
      </c>
      <c r="K13" s="181"/>
      <c r="L13" s="80">
        <v>1</v>
      </c>
      <c r="M13" s="80">
        <v>0</v>
      </c>
      <c r="N13" s="80">
        <v>12</v>
      </c>
      <c r="O13" s="91">
        <v>0</v>
      </c>
      <c r="P13" s="92">
        <v>0</v>
      </c>
      <c r="Q13" s="93">
        <f>O13+P13</f>
        <v>0</v>
      </c>
      <c r="R13" s="81">
        <f>IFERROR(Q13/N13,"-")</f>
        <v>0</v>
      </c>
      <c r="S13" s="80">
        <v>0</v>
      </c>
      <c r="T13" s="80">
        <v>0</v>
      </c>
      <c r="U13" s="81" t="str">
        <f>IFERROR(T13/(Q13),"-")</f>
        <v>-</v>
      </c>
      <c r="V13" s="82"/>
      <c r="W13" s="83">
        <v>0</v>
      </c>
      <c r="X13" s="81" t="str">
        <f>IF(Q13=0,"-",W13/Q13)</f>
        <v>-</v>
      </c>
      <c r="Y13" s="186">
        <v>0</v>
      </c>
      <c r="Z13" s="187" t="str">
        <f>IFERROR(Y13/Q13,"-")</f>
        <v>-</v>
      </c>
      <c r="AA13" s="187" t="str">
        <f>IFERROR(Y13/W13,"-")</f>
        <v>-</v>
      </c>
      <c r="AB13" s="181"/>
      <c r="AC13" s="85"/>
      <c r="AD13" s="78"/>
      <c r="AE13" s="94"/>
      <c r="AF13" s="95" t="str">
        <f>IF(Q13=0,"",IF(AE13=0,"",(AE13/Q13)))</f>
        <v/>
      </c>
      <c r="AG13" s="94"/>
      <c r="AH13" s="96" t="str">
        <f>IFERROR(AG13/AE13,"-")</f>
        <v>-</v>
      </c>
      <c r="AI13" s="97"/>
      <c r="AJ13" s="98" t="str">
        <f>IFERROR(AI13/AE13,"-")</f>
        <v>-</v>
      </c>
      <c r="AK13" s="99"/>
      <c r="AL13" s="99"/>
      <c r="AM13" s="99"/>
      <c r="AN13" s="100"/>
      <c r="AO13" s="101" t="str">
        <f>IF(Q13=0,"",IF(AN13=0,"",(AN13/Q13)))</f>
        <v/>
      </c>
      <c r="AP13" s="100"/>
      <c r="AQ13" s="102" t="str">
        <f>IFERROR(AP13/AN13,"-")</f>
        <v>-</v>
      </c>
      <c r="AR13" s="103"/>
      <c r="AS13" s="104" t="str">
        <f>IFERROR(AR13/AN13,"-")</f>
        <v>-</v>
      </c>
      <c r="AT13" s="105"/>
      <c r="AU13" s="105"/>
      <c r="AV13" s="105"/>
      <c r="AW13" s="106"/>
      <c r="AX13" s="107" t="str">
        <f>IF(Q13=0,"",IF(AW13=0,"",(AW13/Q13)))</f>
        <v/>
      </c>
      <c r="AY13" s="106"/>
      <c r="AZ13" s="108" t="str">
        <f>IFERROR(AY13/AW13,"-")</f>
        <v>-</v>
      </c>
      <c r="BA13" s="109"/>
      <c r="BB13" s="110" t="str">
        <f>IFERROR(BA13/AW13,"-")</f>
        <v>-</v>
      </c>
      <c r="BC13" s="111"/>
      <c r="BD13" s="111"/>
      <c r="BE13" s="111"/>
      <c r="BF13" s="112"/>
      <c r="BG13" s="113" t="str">
        <f>IF(Q13=0,"",IF(BF13=0,"",(BF13/Q13)))</f>
        <v/>
      </c>
      <c r="BH13" s="112"/>
      <c r="BI13" s="114" t="str">
        <f>IFERROR(BH13/BF13,"-")</f>
        <v>-</v>
      </c>
      <c r="BJ13" s="115"/>
      <c r="BK13" s="116" t="str">
        <f>IFERROR(BJ13/BF13,"-")</f>
        <v>-</v>
      </c>
      <c r="BL13" s="117"/>
      <c r="BM13" s="117"/>
      <c r="BN13" s="117"/>
      <c r="BO13" s="119"/>
      <c r="BP13" s="120" t="str">
        <f>IF(Q13=0,"",IF(BO13=0,"",(BO13/Q13)))</f>
        <v/>
      </c>
      <c r="BQ13" s="121"/>
      <c r="BR13" s="122" t="str">
        <f>IFERROR(BQ13/BO13,"-")</f>
        <v>-</v>
      </c>
      <c r="BS13" s="123"/>
      <c r="BT13" s="124" t="str">
        <f>IFERROR(BS13/BO13,"-")</f>
        <v>-</v>
      </c>
      <c r="BU13" s="125"/>
      <c r="BV13" s="125"/>
      <c r="BW13" s="125"/>
      <c r="BX13" s="126"/>
      <c r="BY13" s="127" t="str">
        <f>IF(Q13=0,"",IF(BX13=0,"",(BX13/Q13)))</f>
        <v/>
      </c>
      <c r="BZ13" s="128"/>
      <c r="CA13" s="129" t="str">
        <f>IFERROR(BZ13/BX13,"-")</f>
        <v>-</v>
      </c>
      <c r="CB13" s="130"/>
      <c r="CC13" s="131" t="str">
        <f>IFERROR(CB13/BX13,"-")</f>
        <v>-</v>
      </c>
      <c r="CD13" s="132"/>
      <c r="CE13" s="132"/>
      <c r="CF13" s="132"/>
      <c r="CG13" s="133"/>
      <c r="CH13" s="134" t="str">
        <f>IF(Q13=0,"",IF(CG13=0,"",(CG13/Q13)))</f>
        <v/>
      </c>
      <c r="CI13" s="135"/>
      <c r="CJ13" s="136" t="str">
        <f>IFERROR(CI13/CG13,"-")</f>
        <v>-</v>
      </c>
      <c r="CK13" s="137"/>
      <c r="CL13" s="138" t="str">
        <f>IFERROR(CK13/CG13,"-")</f>
        <v>-</v>
      </c>
      <c r="CM13" s="139"/>
      <c r="CN13" s="139"/>
      <c r="CO13" s="139"/>
      <c r="CP13" s="140">
        <v>0</v>
      </c>
      <c r="CQ13" s="141">
        <v>0</v>
      </c>
      <c r="CR13" s="141"/>
      <c r="CS13" s="141"/>
      <c r="CT13" s="142" t="str">
        <f>IF(AND(CR13=0,CS13=0),"",IF(AND(CR13&lt;=100000,CS13&lt;=100000),"",IF(CR13/CQ13&gt;0.7,"男高",IF(CS13/CQ13&gt;0.7,"女高",""))))</f>
        <v/>
      </c>
    </row>
    <row r="14" spans="1:99">
      <c r="A14" s="79" t="str">
        <f>AC14</f>
        <v>0</v>
      </c>
      <c r="B14" s="189" t="s">
        <v>119</v>
      </c>
      <c r="C14" s="189" t="s">
        <v>58</v>
      </c>
      <c r="D14" s="189"/>
      <c r="E14" s="189"/>
      <c r="F14" s="189"/>
      <c r="G14" s="189" t="s">
        <v>79</v>
      </c>
      <c r="H14" s="89" t="s">
        <v>120</v>
      </c>
      <c r="I14" s="89" t="s">
        <v>114</v>
      </c>
      <c r="J14" s="89" t="s">
        <v>105</v>
      </c>
      <c r="K14" s="181">
        <v>0</v>
      </c>
      <c r="L14" s="80">
        <v>4</v>
      </c>
      <c r="M14" s="80">
        <v>0</v>
      </c>
      <c r="N14" s="80">
        <v>11</v>
      </c>
      <c r="O14" s="91">
        <v>1</v>
      </c>
      <c r="P14" s="92">
        <v>0</v>
      </c>
      <c r="Q14" s="93">
        <f>O14+P14</f>
        <v>1</v>
      </c>
      <c r="R14" s="81">
        <f>IFERROR(Q14/N14,"-")</f>
        <v>0.090909090909091</v>
      </c>
      <c r="S14" s="80">
        <v>0</v>
      </c>
      <c r="T14" s="80">
        <v>0</v>
      </c>
      <c r="U14" s="81">
        <f>IFERROR(T14/(Q14),"-")</f>
        <v>0</v>
      </c>
      <c r="V14" s="82">
        <f>IFERROR(K14/SUM(Q14:Q15),"-")</f>
        <v>0</v>
      </c>
      <c r="W14" s="83">
        <v>0</v>
      </c>
      <c r="X14" s="81">
        <f>IF(Q14=0,"-",W14/Q14)</f>
        <v>0</v>
      </c>
      <c r="Y14" s="186">
        <v>0</v>
      </c>
      <c r="Z14" s="187">
        <f>IFERROR(Y14/Q14,"-")</f>
        <v>0</v>
      </c>
      <c r="AA14" s="187" t="str">
        <f>IFERROR(Y14/W14,"-")</f>
        <v>-</v>
      </c>
      <c r="AB14" s="181">
        <f>SUM(Y14:Y15)-SUM(K14:K15)</f>
        <v>0</v>
      </c>
      <c r="AC14" s="85" t="str">
        <f>SUM(Y14:Y15)/SUM(K14:K15)</f>
        <v>0</v>
      </c>
      <c r="AD14" s="78"/>
      <c r="AE14" s="94"/>
      <c r="AF14" s="95">
        <f>IF(Q14=0,"",IF(AE14=0,"",(AE14/Q14)))</f>
        <v>0</v>
      </c>
      <c r="AG14" s="94"/>
      <c r="AH14" s="96" t="str">
        <f>IFERROR(AG14/AE14,"-")</f>
        <v>-</v>
      </c>
      <c r="AI14" s="97"/>
      <c r="AJ14" s="98" t="str">
        <f>IFERROR(AI14/AE14,"-")</f>
        <v>-</v>
      </c>
      <c r="AK14" s="99"/>
      <c r="AL14" s="99"/>
      <c r="AM14" s="99"/>
      <c r="AN14" s="100">
        <v>1</v>
      </c>
      <c r="AO14" s="101">
        <f>IF(Q14=0,"",IF(AN14=0,"",(AN14/Q14)))</f>
        <v>1</v>
      </c>
      <c r="AP14" s="100"/>
      <c r="AQ14" s="102">
        <f>IFERROR(AP14/AN14,"-")</f>
        <v>0</v>
      </c>
      <c r="AR14" s="103"/>
      <c r="AS14" s="104">
        <f>IFERROR(AR14/AN14,"-")</f>
        <v>0</v>
      </c>
      <c r="AT14" s="105"/>
      <c r="AU14" s="105"/>
      <c r="AV14" s="105"/>
      <c r="AW14" s="106"/>
      <c r="AX14" s="107">
        <f>IF(Q14=0,"",IF(AW14=0,"",(AW14/Q14)))</f>
        <v>0</v>
      </c>
      <c r="AY14" s="106"/>
      <c r="AZ14" s="108" t="str">
        <f>IFERROR(AY14/AW14,"-")</f>
        <v>-</v>
      </c>
      <c r="BA14" s="109"/>
      <c r="BB14" s="110" t="str">
        <f>IFERROR(BA14/AW14,"-")</f>
        <v>-</v>
      </c>
      <c r="BC14" s="111"/>
      <c r="BD14" s="111"/>
      <c r="BE14" s="111"/>
      <c r="BF14" s="112"/>
      <c r="BG14" s="113">
        <f>IF(Q14=0,"",IF(BF14=0,"",(BF14/Q14)))</f>
        <v>0</v>
      </c>
      <c r="BH14" s="112"/>
      <c r="BI14" s="114" t="str">
        <f>IFERROR(BH14/BF14,"-")</f>
        <v>-</v>
      </c>
      <c r="BJ14" s="115"/>
      <c r="BK14" s="116" t="str">
        <f>IFERROR(BJ14/BF14,"-")</f>
        <v>-</v>
      </c>
      <c r="BL14" s="117"/>
      <c r="BM14" s="117"/>
      <c r="BN14" s="117"/>
      <c r="BO14" s="119"/>
      <c r="BP14" s="120">
        <f>IF(Q14=0,"",IF(BO14=0,"",(BO14/Q14)))</f>
        <v>0</v>
      </c>
      <c r="BQ14" s="121"/>
      <c r="BR14" s="122" t="str">
        <f>IFERROR(BQ14/BO14,"-")</f>
        <v>-</v>
      </c>
      <c r="BS14" s="123"/>
      <c r="BT14" s="124" t="str">
        <f>IFERROR(BS14/BO14,"-")</f>
        <v>-</v>
      </c>
      <c r="BU14" s="125"/>
      <c r="BV14" s="125"/>
      <c r="BW14" s="125"/>
      <c r="BX14" s="126"/>
      <c r="BY14" s="127">
        <f>IF(Q14=0,"",IF(BX14=0,"",(BX14/Q14)))</f>
        <v>0</v>
      </c>
      <c r="BZ14" s="128"/>
      <c r="CA14" s="129" t="str">
        <f>IFERROR(BZ14/BX14,"-")</f>
        <v>-</v>
      </c>
      <c r="CB14" s="130"/>
      <c r="CC14" s="131" t="str">
        <f>IFERROR(CB14/BX14,"-")</f>
        <v>-</v>
      </c>
      <c r="CD14" s="132"/>
      <c r="CE14" s="132"/>
      <c r="CF14" s="132"/>
      <c r="CG14" s="133"/>
      <c r="CH14" s="134">
        <f>IF(Q14=0,"",IF(CG14=0,"",(CG14/Q14)))</f>
        <v>0</v>
      </c>
      <c r="CI14" s="135"/>
      <c r="CJ14" s="136" t="str">
        <f>IFERROR(CI14/CG14,"-")</f>
        <v>-</v>
      </c>
      <c r="CK14" s="137"/>
      <c r="CL14" s="138" t="str">
        <f>IFERROR(CK14/CG14,"-")</f>
        <v>-</v>
      </c>
      <c r="CM14" s="139"/>
      <c r="CN14" s="139"/>
      <c r="CO14" s="139"/>
      <c r="CP14" s="140">
        <v>0</v>
      </c>
      <c r="CQ14" s="141">
        <v>0</v>
      </c>
      <c r="CR14" s="141"/>
      <c r="CS14" s="141"/>
      <c r="CT14" s="142" t="str">
        <f>IF(AND(CR14=0,CS14=0),"",IF(AND(CR14&lt;=100000,CS14&lt;=100000),"",IF(CR14/CQ14&gt;0.7,"男高",IF(CS14/CQ14&gt;0.7,"女高",""))))</f>
        <v/>
      </c>
    </row>
    <row r="15" spans="1:99">
      <c r="A15" s="79"/>
      <c r="B15" s="189" t="s">
        <v>121</v>
      </c>
      <c r="C15" s="189" t="s">
        <v>58</v>
      </c>
      <c r="D15" s="189"/>
      <c r="E15" s="189"/>
      <c r="F15" s="189"/>
      <c r="G15" s="189" t="s">
        <v>79</v>
      </c>
      <c r="H15" s="89"/>
      <c r="I15" s="89"/>
      <c r="J15" s="89" t="s">
        <v>107</v>
      </c>
      <c r="K15" s="181"/>
      <c r="L15" s="80">
        <v>0</v>
      </c>
      <c r="M15" s="80">
        <v>0</v>
      </c>
      <c r="N15" s="80">
        <v>12</v>
      </c>
      <c r="O15" s="91">
        <v>0</v>
      </c>
      <c r="P15" s="92">
        <v>0</v>
      </c>
      <c r="Q15" s="93">
        <f>O15+P15</f>
        <v>0</v>
      </c>
      <c r="R15" s="81">
        <f>IFERROR(Q15/N15,"-")</f>
        <v>0</v>
      </c>
      <c r="S15" s="80">
        <v>0</v>
      </c>
      <c r="T15" s="80">
        <v>0</v>
      </c>
      <c r="U15" s="81" t="str">
        <f>IFERROR(T15/(Q15),"-")</f>
        <v>-</v>
      </c>
      <c r="V15" s="82"/>
      <c r="W15" s="83">
        <v>0</v>
      </c>
      <c r="X15" s="81" t="str">
        <f>IF(Q15=0,"-",W15/Q15)</f>
        <v>-</v>
      </c>
      <c r="Y15" s="186">
        <v>0</v>
      </c>
      <c r="Z15" s="187" t="str">
        <f>IFERROR(Y15/Q15,"-")</f>
        <v>-</v>
      </c>
      <c r="AA15" s="187" t="str">
        <f>IFERROR(Y15/W15,"-")</f>
        <v>-</v>
      </c>
      <c r="AB15" s="181"/>
      <c r="AC15" s="85"/>
      <c r="AD15" s="78"/>
      <c r="AE15" s="94"/>
      <c r="AF15" s="95" t="str">
        <f>IF(Q15=0,"",IF(AE15=0,"",(AE15/Q15)))</f>
        <v/>
      </c>
      <c r="AG15" s="94"/>
      <c r="AH15" s="96" t="str">
        <f>IFERROR(AG15/AE15,"-")</f>
        <v>-</v>
      </c>
      <c r="AI15" s="97"/>
      <c r="AJ15" s="98" t="str">
        <f>IFERROR(AI15/AE15,"-")</f>
        <v>-</v>
      </c>
      <c r="AK15" s="99"/>
      <c r="AL15" s="99"/>
      <c r="AM15" s="99"/>
      <c r="AN15" s="100"/>
      <c r="AO15" s="101" t="str">
        <f>IF(Q15=0,"",IF(AN15=0,"",(AN15/Q15)))</f>
        <v/>
      </c>
      <c r="AP15" s="100"/>
      <c r="AQ15" s="102" t="str">
        <f>IFERROR(AP15/AN15,"-")</f>
        <v>-</v>
      </c>
      <c r="AR15" s="103"/>
      <c r="AS15" s="104" t="str">
        <f>IFERROR(AR15/AN15,"-")</f>
        <v>-</v>
      </c>
      <c r="AT15" s="105"/>
      <c r="AU15" s="105"/>
      <c r="AV15" s="105"/>
      <c r="AW15" s="106"/>
      <c r="AX15" s="107" t="str">
        <f>IF(Q15=0,"",IF(AW15=0,"",(AW15/Q15)))</f>
        <v/>
      </c>
      <c r="AY15" s="106"/>
      <c r="AZ15" s="108" t="str">
        <f>IFERROR(AY15/AW15,"-")</f>
        <v>-</v>
      </c>
      <c r="BA15" s="109"/>
      <c r="BB15" s="110" t="str">
        <f>IFERROR(BA15/AW15,"-")</f>
        <v>-</v>
      </c>
      <c r="BC15" s="111"/>
      <c r="BD15" s="111"/>
      <c r="BE15" s="111"/>
      <c r="BF15" s="112"/>
      <c r="BG15" s="113" t="str">
        <f>IF(Q15=0,"",IF(BF15=0,"",(BF15/Q15)))</f>
        <v/>
      </c>
      <c r="BH15" s="112"/>
      <c r="BI15" s="114" t="str">
        <f>IFERROR(BH15/BF15,"-")</f>
        <v>-</v>
      </c>
      <c r="BJ15" s="115"/>
      <c r="BK15" s="116" t="str">
        <f>IFERROR(BJ15/BF15,"-")</f>
        <v>-</v>
      </c>
      <c r="BL15" s="117"/>
      <c r="BM15" s="117"/>
      <c r="BN15" s="117"/>
      <c r="BO15" s="119"/>
      <c r="BP15" s="120" t="str">
        <f>IF(Q15=0,"",IF(BO15=0,"",(BO15/Q15)))</f>
        <v/>
      </c>
      <c r="BQ15" s="121"/>
      <c r="BR15" s="122" t="str">
        <f>IFERROR(BQ15/BO15,"-")</f>
        <v>-</v>
      </c>
      <c r="BS15" s="123"/>
      <c r="BT15" s="124" t="str">
        <f>IFERROR(BS15/BO15,"-")</f>
        <v>-</v>
      </c>
      <c r="BU15" s="125"/>
      <c r="BV15" s="125"/>
      <c r="BW15" s="125"/>
      <c r="BX15" s="126"/>
      <c r="BY15" s="127" t="str">
        <f>IF(Q15=0,"",IF(BX15=0,"",(BX15/Q15)))</f>
        <v/>
      </c>
      <c r="BZ15" s="128"/>
      <c r="CA15" s="129" t="str">
        <f>IFERROR(BZ15/BX15,"-")</f>
        <v>-</v>
      </c>
      <c r="CB15" s="130"/>
      <c r="CC15" s="131" t="str">
        <f>IFERROR(CB15/BX15,"-")</f>
        <v>-</v>
      </c>
      <c r="CD15" s="132"/>
      <c r="CE15" s="132"/>
      <c r="CF15" s="132"/>
      <c r="CG15" s="133"/>
      <c r="CH15" s="134" t="str">
        <f>IF(Q15=0,"",IF(CG15=0,"",(CG15/Q15)))</f>
        <v/>
      </c>
      <c r="CI15" s="135"/>
      <c r="CJ15" s="136" t="str">
        <f>IFERROR(CI15/CG15,"-")</f>
        <v>-</v>
      </c>
      <c r="CK15" s="137"/>
      <c r="CL15" s="138" t="str">
        <f>IFERROR(CK15/CG15,"-")</f>
        <v>-</v>
      </c>
      <c r="CM15" s="139"/>
      <c r="CN15" s="139"/>
      <c r="CO15" s="139"/>
      <c r="CP15" s="140">
        <v>0</v>
      </c>
      <c r="CQ15" s="141">
        <v>0</v>
      </c>
      <c r="CR15" s="141"/>
      <c r="CS15" s="141"/>
      <c r="CT15" s="142" t="str">
        <f>IF(AND(CR15=0,CS15=0),"",IF(AND(CR15&lt;=100000,CS15&lt;=100000),"",IF(CR15/CQ15&gt;0.7,"男高",IF(CS15/CQ15&gt;0.7,"女高",""))))</f>
        <v/>
      </c>
    </row>
    <row r="16" spans="1:99">
      <c r="A16" s="79" t="str">
        <f>AC16</f>
        <v>0</v>
      </c>
      <c r="B16" s="189" t="s">
        <v>122</v>
      </c>
      <c r="C16" s="189" t="s">
        <v>58</v>
      </c>
      <c r="D16" s="189"/>
      <c r="E16" s="189"/>
      <c r="F16" s="189"/>
      <c r="G16" s="189" t="s">
        <v>112</v>
      </c>
      <c r="H16" s="89" t="s">
        <v>117</v>
      </c>
      <c r="I16" s="89" t="s">
        <v>123</v>
      </c>
      <c r="J16" s="89" t="s">
        <v>105</v>
      </c>
      <c r="K16" s="181">
        <v>0</v>
      </c>
      <c r="L16" s="80">
        <v>0</v>
      </c>
      <c r="M16" s="80">
        <v>0</v>
      </c>
      <c r="N16" s="80">
        <v>299</v>
      </c>
      <c r="O16" s="91">
        <v>0</v>
      </c>
      <c r="P16" s="92">
        <v>0</v>
      </c>
      <c r="Q16" s="93">
        <f>O16+P16</f>
        <v>0</v>
      </c>
      <c r="R16" s="81">
        <f>IFERROR(Q16/N16,"-")</f>
        <v>0</v>
      </c>
      <c r="S16" s="80">
        <v>0</v>
      </c>
      <c r="T16" s="80">
        <v>0</v>
      </c>
      <c r="U16" s="81" t="str">
        <f>IFERROR(T16/(Q16),"-")</f>
        <v>-</v>
      </c>
      <c r="V16" s="82" t="str">
        <f>IFERROR(K16/SUM(Q16:Q17),"-")</f>
        <v>-</v>
      </c>
      <c r="W16" s="83">
        <v>0</v>
      </c>
      <c r="X16" s="81" t="str">
        <f>IF(Q16=0,"-",W16/Q16)</f>
        <v>-</v>
      </c>
      <c r="Y16" s="186">
        <v>0</v>
      </c>
      <c r="Z16" s="187" t="str">
        <f>IFERROR(Y16/Q16,"-")</f>
        <v>-</v>
      </c>
      <c r="AA16" s="187" t="str">
        <f>IFERROR(Y16/W16,"-")</f>
        <v>-</v>
      </c>
      <c r="AB16" s="181">
        <f>SUM(Y16:Y17)-SUM(K16:K17)</f>
        <v>0</v>
      </c>
      <c r="AC16" s="85" t="str">
        <f>SUM(Y16:Y17)/SUM(K16:K17)</f>
        <v>0</v>
      </c>
      <c r="AD16" s="78"/>
      <c r="AE16" s="94"/>
      <c r="AF16" s="95" t="str">
        <f>IF(Q16=0,"",IF(AE16=0,"",(AE16/Q16)))</f>
        <v/>
      </c>
      <c r="AG16" s="94"/>
      <c r="AH16" s="96" t="str">
        <f>IFERROR(AG16/AE16,"-")</f>
        <v>-</v>
      </c>
      <c r="AI16" s="97"/>
      <c r="AJ16" s="98" t="str">
        <f>IFERROR(AI16/AE16,"-")</f>
        <v>-</v>
      </c>
      <c r="AK16" s="99"/>
      <c r="AL16" s="99"/>
      <c r="AM16" s="99"/>
      <c r="AN16" s="100"/>
      <c r="AO16" s="101" t="str">
        <f>IF(Q16=0,"",IF(AN16=0,"",(AN16/Q16)))</f>
        <v/>
      </c>
      <c r="AP16" s="100"/>
      <c r="AQ16" s="102" t="str">
        <f>IFERROR(AP16/AN16,"-")</f>
        <v>-</v>
      </c>
      <c r="AR16" s="103"/>
      <c r="AS16" s="104" t="str">
        <f>IFERROR(AR16/AN16,"-")</f>
        <v>-</v>
      </c>
      <c r="AT16" s="105"/>
      <c r="AU16" s="105"/>
      <c r="AV16" s="105"/>
      <c r="AW16" s="106"/>
      <c r="AX16" s="107" t="str">
        <f>IF(Q16=0,"",IF(AW16=0,"",(AW16/Q16)))</f>
        <v/>
      </c>
      <c r="AY16" s="106"/>
      <c r="AZ16" s="108" t="str">
        <f>IFERROR(AY16/AW16,"-")</f>
        <v>-</v>
      </c>
      <c r="BA16" s="109"/>
      <c r="BB16" s="110" t="str">
        <f>IFERROR(BA16/AW16,"-")</f>
        <v>-</v>
      </c>
      <c r="BC16" s="111"/>
      <c r="BD16" s="111"/>
      <c r="BE16" s="111"/>
      <c r="BF16" s="112"/>
      <c r="BG16" s="113" t="str">
        <f>IF(Q16=0,"",IF(BF16=0,"",(BF16/Q16)))</f>
        <v/>
      </c>
      <c r="BH16" s="112"/>
      <c r="BI16" s="114" t="str">
        <f>IFERROR(BH16/BF16,"-")</f>
        <v>-</v>
      </c>
      <c r="BJ16" s="115"/>
      <c r="BK16" s="116" t="str">
        <f>IFERROR(BJ16/BF16,"-")</f>
        <v>-</v>
      </c>
      <c r="BL16" s="117"/>
      <c r="BM16" s="117"/>
      <c r="BN16" s="117"/>
      <c r="BO16" s="119"/>
      <c r="BP16" s="120" t="str">
        <f>IF(Q16=0,"",IF(BO16=0,"",(BO16/Q16)))</f>
        <v/>
      </c>
      <c r="BQ16" s="121"/>
      <c r="BR16" s="122" t="str">
        <f>IFERROR(BQ16/BO16,"-")</f>
        <v>-</v>
      </c>
      <c r="BS16" s="123"/>
      <c r="BT16" s="124" t="str">
        <f>IFERROR(BS16/BO16,"-")</f>
        <v>-</v>
      </c>
      <c r="BU16" s="125"/>
      <c r="BV16" s="125"/>
      <c r="BW16" s="125"/>
      <c r="BX16" s="126"/>
      <c r="BY16" s="127" t="str">
        <f>IF(Q16=0,"",IF(BX16=0,"",(BX16/Q16)))</f>
        <v/>
      </c>
      <c r="BZ16" s="128"/>
      <c r="CA16" s="129" t="str">
        <f>IFERROR(BZ16/BX16,"-")</f>
        <v>-</v>
      </c>
      <c r="CB16" s="130"/>
      <c r="CC16" s="131" t="str">
        <f>IFERROR(CB16/BX16,"-")</f>
        <v>-</v>
      </c>
      <c r="CD16" s="132"/>
      <c r="CE16" s="132"/>
      <c r="CF16" s="132"/>
      <c r="CG16" s="133"/>
      <c r="CH16" s="134" t="str">
        <f>IF(Q16=0,"",IF(CG16=0,"",(CG16/Q16)))</f>
        <v/>
      </c>
      <c r="CI16" s="135"/>
      <c r="CJ16" s="136" t="str">
        <f>IFERROR(CI16/CG16,"-")</f>
        <v>-</v>
      </c>
      <c r="CK16" s="137"/>
      <c r="CL16" s="138" t="str">
        <f>IFERROR(CK16/CG16,"-")</f>
        <v>-</v>
      </c>
      <c r="CM16" s="139"/>
      <c r="CN16" s="139"/>
      <c r="CO16" s="139"/>
      <c r="CP16" s="140">
        <v>0</v>
      </c>
      <c r="CQ16" s="141">
        <v>0</v>
      </c>
      <c r="CR16" s="141"/>
      <c r="CS16" s="141"/>
      <c r="CT16" s="142" t="str">
        <f>IF(AND(CR16=0,CS16=0),"",IF(AND(CR16&lt;=100000,CS16&lt;=100000),"",IF(CR16/CQ16&gt;0.7,"男高",IF(CS16/CQ16&gt;0.7,"女高",""))))</f>
        <v/>
      </c>
    </row>
    <row r="17" spans="1:99">
      <c r="A17" s="79"/>
      <c r="B17" s="189" t="s">
        <v>124</v>
      </c>
      <c r="C17" s="189" t="s">
        <v>58</v>
      </c>
      <c r="D17" s="189"/>
      <c r="E17" s="189"/>
      <c r="F17" s="189"/>
      <c r="G17" s="189" t="s">
        <v>72</v>
      </c>
      <c r="H17" s="89"/>
      <c r="I17" s="89"/>
      <c r="J17" s="89" t="s">
        <v>107</v>
      </c>
      <c r="K17" s="181"/>
      <c r="L17" s="80">
        <v>1</v>
      </c>
      <c r="M17" s="80">
        <v>0</v>
      </c>
      <c r="N17" s="80">
        <v>13</v>
      </c>
      <c r="O17" s="91">
        <v>0</v>
      </c>
      <c r="P17" s="92">
        <v>0</v>
      </c>
      <c r="Q17" s="93">
        <f>O17+P17</f>
        <v>0</v>
      </c>
      <c r="R17" s="81">
        <f>IFERROR(Q17/N17,"-")</f>
        <v>0</v>
      </c>
      <c r="S17" s="80">
        <v>0</v>
      </c>
      <c r="T17" s="80">
        <v>0</v>
      </c>
      <c r="U17" s="81" t="str">
        <f>IFERROR(T17/(Q17),"-")</f>
        <v>-</v>
      </c>
      <c r="V17" s="82"/>
      <c r="W17" s="83">
        <v>0</v>
      </c>
      <c r="X17" s="81" t="str">
        <f>IF(Q17=0,"-",W17/Q17)</f>
        <v>-</v>
      </c>
      <c r="Y17" s="186">
        <v>0</v>
      </c>
      <c r="Z17" s="187" t="str">
        <f>IFERROR(Y17/Q17,"-")</f>
        <v>-</v>
      </c>
      <c r="AA17" s="187" t="str">
        <f>IFERROR(Y17/W17,"-")</f>
        <v>-</v>
      </c>
      <c r="AB17" s="181"/>
      <c r="AC17" s="85"/>
      <c r="AD17" s="78"/>
      <c r="AE17" s="94"/>
      <c r="AF17" s="95" t="str">
        <f>IF(Q17=0,"",IF(AE17=0,"",(AE17/Q17)))</f>
        <v/>
      </c>
      <c r="AG17" s="94"/>
      <c r="AH17" s="96" t="str">
        <f>IFERROR(AG17/AE17,"-")</f>
        <v>-</v>
      </c>
      <c r="AI17" s="97"/>
      <c r="AJ17" s="98" t="str">
        <f>IFERROR(AI17/AE17,"-")</f>
        <v>-</v>
      </c>
      <c r="AK17" s="99"/>
      <c r="AL17" s="99"/>
      <c r="AM17" s="99"/>
      <c r="AN17" s="100"/>
      <c r="AO17" s="101" t="str">
        <f>IF(Q17=0,"",IF(AN17=0,"",(AN17/Q17)))</f>
        <v/>
      </c>
      <c r="AP17" s="100"/>
      <c r="AQ17" s="102" t="str">
        <f>IFERROR(AP17/AN17,"-")</f>
        <v>-</v>
      </c>
      <c r="AR17" s="103"/>
      <c r="AS17" s="104" t="str">
        <f>IFERROR(AR17/AN17,"-")</f>
        <v>-</v>
      </c>
      <c r="AT17" s="105"/>
      <c r="AU17" s="105"/>
      <c r="AV17" s="105"/>
      <c r="AW17" s="106"/>
      <c r="AX17" s="107" t="str">
        <f>IF(Q17=0,"",IF(AW17=0,"",(AW17/Q17)))</f>
        <v/>
      </c>
      <c r="AY17" s="106"/>
      <c r="AZ17" s="108" t="str">
        <f>IFERROR(AY17/AW17,"-")</f>
        <v>-</v>
      </c>
      <c r="BA17" s="109"/>
      <c r="BB17" s="110" t="str">
        <f>IFERROR(BA17/AW17,"-")</f>
        <v>-</v>
      </c>
      <c r="BC17" s="111"/>
      <c r="BD17" s="111"/>
      <c r="BE17" s="111"/>
      <c r="BF17" s="112"/>
      <c r="BG17" s="113" t="str">
        <f>IF(Q17=0,"",IF(BF17=0,"",(BF17/Q17)))</f>
        <v/>
      </c>
      <c r="BH17" s="112"/>
      <c r="BI17" s="114" t="str">
        <f>IFERROR(BH17/BF17,"-")</f>
        <v>-</v>
      </c>
      <c r="BJ17" s="115"/>
      <c r="BK17" s="116" t="str">
        <f>IFERROR(BJ17/BF17,"-")</f>
        <v>-</v>
      </c>
      <c r="BL17" s="117"/>
      <c r="BM17" s="117"/>
      <c r="BN17" s="117"/>
      <c r="BO17" s="119"/>
      <c r="BP17" s="120" t="str">
        <f>IF(Q17=0,"",IF(BO17=0,"",(BO17/Q17)))</f>
        <v/>
      </c>
      <c r="BQ17" s="121"/>
      <c r="BR17" s="122" t="str">
        <f>IFERROR(BQ17/BO17,"-")</f>
        <v>-</v>
      </c>
      <c r="BS17" s="123"/>
      <c r="BT17" s="124" t="str">
        <f>IFERROR(BS17/BO17,"-")</f>
        <v>-</v>
      </c>
      <c r="BU17" s="125"/>
      <c r="BV17" s="125"/>
      <c r="BW17" s="125"/>
      <c r="BX17" s="126"/>
      <c r="BY17" s="127" t="str">
        <f>IF(Q17=0,"",IF(BX17=0,"",(BX17/Q17)))</f>
        <v/>
      </c>
      <c r="BZ17" s="128"/>
      <c r="CA17" s="129" t="str">
        <f>IFERROR(BZ17/BX17,"-")</f>
        <v>-</v>
      </c>
      <c r="CB17" s="130"/>
      <c r="CC17" s="131" t="str">
        <f>IFERROR(CB17/BX17,"-")</f>
        <v>-</v>
      </c>
      <c r="CD17" s="132"/>
      <c r="CE17" s="132"/>
      <c r="CF17" s="132"/>
      <c r="CG17" s="133"/>
      <c r="CH17" s="134" t="str">
        <f>IF(Q17=0,"",IF(CG17=0,"",(CG17/Q17)))</f>
        <v/>
      </c>
      <c r="CI17" s="135"/>
      <c r="CJ17" s="136" t="str">
        <f>IFERROR(CI17/CG17,"-")</f>
        <v>-</v>
      </c>
      <c r="CK17" s="137"/>
      <c r="CL17" s="138" t="str">
        <f>IFERROR(CK17/CG17,"-")</f>
        <v>-</v>
      </c>
      <c r="CM17" s="139"/>
      <c r="CN17" s="139"/>
      <c r="CO17" s="139"/>
      <c r="CP17" s="140">
        <v>0</v>
      </c>
      <c r="CQ17" s="141">
        <v>0</v>
      </c>
      <c r="CR17" s="141"/>
      <c r="CS17" s="141"/>
      <c r="CT17" s="142" t="str">
        <f>IF(AND(CR17=0,CS17=0),"",IF(AND(CR17&lt;=100000,CS17&lt;=100000),"",IF(CR17/CQ17&gt;0.7,"男高",IF(CS17/CQ17&gt;0.7,"女高",""))))</f>
        <v/>
      </c>
    </row>
    <row r="18" spans="1:99">
      <c r="A18" s="79" t="str">
        <f>AC18</f>
        <v>0</v>
      </c>
      <c r="B18" s="189" t="s">
        <v>125</v>
      </c>
      <c r="C18" s="189" t="s">
        <v>58</v>
      </c>
      <c r="D18" s="189"/>
      <c r="E18" s="189"/>
      <c r="F18" s="189"/>
      <c r="G18" s="189" t="s">
        <v>79</v>
      </c>
      <c r="H18" s="89" t="s">
        <v>120</v>
      </c>
      <c r="I18" s="89" t="s">
        <v>123</v>
      </c>
      <c r="J18" s="89" t="s">
        <v>105</v>
      </c>
      <c r="K18" s="181">
        <v>0</v>
      </c>
      <c r="L18" s="80">
        <v>1</v>
      </c>
      <c r="M18" s="80">
        <v>0</v>
      </c>
      <c r="N18" s="80">
        <v>3</v>
      </c>
      <c r="O18" s="91">
        <v>0</v>
      </c>
      <c r="P18" s="92">
        <v>0</v>
      </c>
      <c r="Q18" s="93">
        <f>O18+P18</f>
        <v>0</v>
      </c>
      <c r="R18" s="81">
        <f>IFERROR(Q18/N18,"-")</f>
        <v>0</v>
      </c>
      <c r="S18" s="80">
        <v>0</v>
      </c>
      <c r="T18" s="80">
        <v>0</v>
      </c>
      <c r="U18" s="81" t="str">
        <f>IFERROR(T18/(Q18),"-")</f>
        <v>-</v>
      </c>
      <c r="V18" s="82" t="str">
        <f>IFERROR(K18/SUM(Q18:Q19),"-")</f>
        <v>-</v>
      </c>
      <c r="W18" s="83">
        <v>0</v>
      </c>
      <c r="X18" s="81" t="str">
        <f>IF(Q18=0,"-",W18/Q18)</f>
        <v>-</v>
      </c>
      <c r="Y18" s="186">
        <v>0</v>
      </c>
      <c r="Z18" s="187" t="str">
        <f>IFERROR(Y18/Q18,"-")</f>
        <v>-</v>
      </c>
      <c r="AA18" s="187" t="str">
        <f>IFERROR(Y18/W18,"-")</f>
        <v>-</v>
      </c>
      <c r="AB18" s="181">
        <f>SUM(Y18:Y19)-SUM(K18:K19)</f>
        <v>0</v>
      </c>
      <c r="AC18" s="85" t="str">
        <f>SUM(Y18:Y19)/SUM(K18:K19)</f>
        <v>0</v>
      </c>
      <c r="AD18" s="78"/>
      <c r="AE18" s="94"/>
      <c r="AF18" s="95" t="str">
        <f>IF(Q18=0,"",IF(AE18=0,"",(AE18/Q18)))</f>
        <v/>
      </c>
      <c r="AG18" s="94"/>
      <c r="AH18" s="96" t="str">
        <f>IFERROR(AG18/AE18,"-")</f>
        <v>-</v>
      </c>
      <c r="AI18" s="97"/>
      <c r="AJ18" s="98" t="str">
        <f>IFERROR(AI18/AE18,"-")</f>
        <v>-</v>
      </c>
      <c r="AK18" s="99"/>
      <c r="AL18" s="99"/>
      <c r="AM18" s="99"/>
      <c r="AN18" s="100"/>
      <c r="AO18" s="101" t="str">
        <f>IF(Q18=0,"",IF(AN18=0,"",(AN18/Q18)))</f>
        <v/>
      </c>
      <c r="AP18" s="100"/>
      <c r="AQ18" s="102" t="str">
        <f>IFERROR(AP18/AN18,"-")</f>
        <v>-</v>
      </c>
      <c r="AR18" s="103"/>
      <c r="AS18" s="104" t="str">
        <f>IFERROR(AR18/AN18,"-")</f>
        <v>-</v>
      </c>
      <c r="AT18" s="105"/>
      <c r="AU18" s="105"/>
      <c r="AV18" s="105"/>
      <c r="AW18" s="106"/>
      <c r="AX18" s="107" t="str">
        <f>IF(Q18=0,"",IF(AW18=0,"",(AW18/Q18)))</f>
        <v/>
      </c>
      <c r="AY18" s="106"/>
      <c r="AZ18" s="108" t="str">
        <f>IFERROR(AY18/AW18,"-")</f>
        <v>-</v>
      </c>
      <c r="BA18" s="109"/>
      <c r="BB18" s="110" t="str">
        <f>IFERROR(BA18/AW18,"-")</f>
        <v>-</v>
      </c>
      <c r="BC18" s="111"/>
      <c r="BD18" s="111"/>
      <c r="BE18" s="111"/>
      <c r="BF18" s="112"/>
      <c r="BG18" s="113" t="str">
        <f>IF(Q18=0,"",IF(BF18=0,"",(BF18/Q18)))</f>
        <v/>
      </c>
      <c r="BH18" s="112"/>
      <c r="BI18" s="114" t="str">
        <f>IFERROR(BH18/BF18,"-")</f>
        <v>-</v>
      </c>
      <c r="BJ18" s="115"/>
      <c r="BK18" s="116" t="str">
        <f>IFERROR(BJ18/BF18,"-")</f>
        <v>-</v>
      </c>
      <c r="BL18" s="117"/>
      <c r="BM18" s="117"/>
      <c r="BN18" s="117"/>
      <c r="BO18" s="119"/>
      <c r="BP18" s="120" t="str">
        <f>IF(Q18=0,"",IF(BO18=0,"",(BO18/Q18)))</f>
        <v/>
      </c>
      <c r="BQ18" s="121"/>
      <c r="BR18" s="122" t="str">
        <f>IFERROR(BQ18/BO18,"-")</f>
        <v>-</v>
      </c>
      <c r="BS18" s="123"/>
      <c r="BT18" s="124" t="str">
        <f>IFERROR(BS18/BO18,"-")</f>
        <v>-</v>
      </c>
      <c r="BU18" s="125"/>
      <c r="BV18" s="125"/>
      <c r="BW18" s="125"/>
      <c r="BX18" s="126"/>
      <c r="BY18" s="127" t="str">
        <f>IF(Q18=0,"",IF(BX18=0,"",(BX18/Q18)))</f>
        <v/>
      </c>
      <c r="BZ18" s="128"/>
      <c r="CA18" s="129" t="str">
        <f>IFERROR(BZ18/BX18,"-")</f>
        <v>-</v>
      </c>
      <c r="CB18" s="130"/>
      <c r="CC18" s="131" t="str">
        <f>IFERROR(CB18/BX18,"-")</f>
        <v>-</v>
      </c>
      <c r="CD18" s="132"/>
      <c r="CE18" s="132"/>
      <c r="CF18" s="132"/>
      <c r="CG18" s="133"/>
      <c r="CH18" s="134" t="str">
        <f>IF(Q18=0,"",IF(CG18=0,"",(CG18/Q18)))</f>
        <v/>
      </c>
      <c r="CI18" s="135"/>
      <c r="CJ18" s="136" t="str">
        <f>IFERROR(CI18/CG18,"-")</f>
        <v>-</v>
      </c>
      <c r="CK18" s="137"/>
      <c r="CL18" s="138" t="str">
        <f>IFERROR(CK18/CG18,"-")</f>
        <v>-</v>
      </c>
      <c r="CM18" s="139"/>
      <c r="CN18" s="139"/>
      <c r="CO18" s="139"/>
      <c r="CP18" s="140">
        <v>0</v>
      </c>
      <c r="CQ18" s="141">
        <v>0</v>
      </c>
      <c r="CR18" s="141"/>
      <c r="CS18" s="141"/>
      <c r="CT18" s="142" t="str">
        <f>IF(AND(CR18=0,CS18=0),"",IF(AND(CR18&lt;=100000,CS18&lt;=100000),"",IF(CR18/CQ18&gt;0.7,"男高",IF(CS18/CQ18&gt;0.7,"女高",""))))</f>
        <v/>
      </c>
    </row>
    <row r="19" spans="1:99">
      <c r="A19" s="79"/>
      <c r="B19" s="189" t="s">
        <v>126</v>
      </c>
      <c r="C19" s="189" t="s">
        <v>58</v>
      </c>
      <c r="D19" s="189"/>
      <c r="E19" s="189"/>
      <c r="F19" s="189"/>
      <c r="G19" s="189" t="s">
        <v>79</v>
      </c>
      <c r="H19" s="89"/>
      <c r="I19" s="89"/>
      <c r="J19" s="89" t="s">
        <v>107</v>
      </c>
      <c r="K19" s="181"/>
      <c r="L19" s="80">
        <v>0</v>
      </c>
      <c r="M19" s="80">
        <v>0</v>
      </c>
      <c r="N19" s="80">
        <v>4</v>
      </c>
      <c r="O19" s="91">
        <v>0</v>
      </c>
      <c r="P19" s="92">
        <v>0</v>
      </c>
      <c r="Q19" s="93">
        <f>O19+P19</f>
        <v>0</v>
      </c>
      <c r="R19" s="81">
        <f>IFERROR(Q19/N19,"-")</f>
        <v>0</v>
      </c>
      <c r="S19" s="80">
        <v>0</v>
      </c>
      <c r="T19" s="80">
        <v>0</v>
      </c>
      <c r="U19" s="81" t="str">
        <f>IFERROR(T19/(Q19),"-")</f>
        <v>-</v>
      </c>
      <c r="V19" s="82"/>
      <c r="W19" s="83">
        <v>0</v>
      </c>
      <c r="X19" s="81" t="str">
        <f>IF(Q19=0,"-",W19/Q19)</f>
        <v>-</v>
      </c>
      <c r="Y19" s="186">
        <v>0</v>
      </c>
      <c r="Z19" s="187" t="str">
        <f>IFERROR(Y19/Q19,"-")</f>
        <v>-</v>
      </c>
      <c r="AA19" s="187" t="str">
        <f>IFERROR(Y19/W19,"-")</f>
        <v>-</v>
      </c>
      <c r="AB19" s="181"/>
      <c r="AC19" s="85"/>
      <c r="AD19" s="78"/>
      <c r="AE19" s="94"/>
      <c r="AF19" s="95" t="str">
        <f>IF(Q19=0,"",IF(AE19=0,"",(AE19/Q19)))</f>
        <v/>
      </c>
      <c r="AG19" s="94"/>
      <c r="AH19" s="96" t="str">
        <f>IFERROR(AG19/AE19,"-")</f>
        <v>-</v>
      </c>
      <c r="AI19" s="97"/>
      <c r="AJ19" s="98" t="str">
        <f>IFERROR(AI19/AE19,"-")</f>
        <v>-</v>
      </c>
      <c r="AK19" s="99"/>
      <c r="AL19" s="99"/>
      <c r="AM19" s="99"/>
      <c r="AN19" s="100"/>
      <c r="AO19" s="101" t="str">
        <f>IF(Q19=0,"",IF(AN19=0,"",(AN19/Q19)))</f>
        <v/>
      </c>
      <c r="AP19" s="100"/>
      <c r="AQ19" s="102" t="str">
        <f>IFERROR(AP19/AN19,"-")</f>
        <v>-</v>
      </c>
      <c r="AR19" s="103"/>
      <c r="AS19" s="104" t="str">
        <f>IFERROR(AR19/AN19,"-")</f>
        <v>-</v>
      </c>
      <c r="AT19" s="105"/>
      <c r="AU19" s="105"/>
      <c r="AV19" s="105"/>
      <c r="AW19" s="106"/>
      <c r="AX19" s="107" t="str">
        <f>IF(Q19=0,"",IF(AW19=0,"",(AW19/Q19)))</f>
        <v/>
      </c>
      <c r="AY19" s="106"/>
      <c r="AZ19" s="108" t="str">
        <f>IFERROR(AY19/AW19,"-")</f>
        <v>-</v>
      </c>
      <c r="BA19" s="109"/>
      <c r="BB19" s="110" t="str">
        <f>IFERROR(BA19/AW19,"-")</f>
        <v>-</v>
      </c>
      <c r="BC19" s="111"/>
      <c r="BD19" s="111"/>
      <c r="BE19" s="111"/>
      <c r="BF19" s="112"/>
      <c r="BG19" s="113" t="str">
        <f>IF(Q19=0,"",IF(BF19=0,"",(BF19/Q19)))</f>
        <v/>
      </c>
      <c r="BH19" s="112"/>
      <c r="BI19" s="114" t="str">
        <f>IFERROR(BH19/BF19,"-")</f>
        <v>-</v>
      </c>
      <c r="BJ19" s="115"/>
      <c r="BK19" s="116" t="str">
        <f>IFERROR(BJ19/BF19,"-")</f>
        <v>-</v>
      </c>
      <c r="BL19" s="117"/>
      <c r="BM19" s="117"/>
      <c r="BN19" s="117"/>
      <c r="BO19" s="119"/>
      <c r="BP19" s="120" t="str">
        <f>IF(Q19=0,"",IF(BO19=0,"",(BO19/Q19)))</f>
        <v/>
      </c>
      <c r="BQ19" s="121"/>
      <c r="BR19" s="122" t="str">
        <f>IFERROR(BQ19/BO19,"-")</f>
        <v>-</v>
      </c>
      <c r="BS19" s="123"/>
      <c r="BT19" s="124" t="str">
        <f>IFERROR(BS19/BO19,"-")</f>
        <v>-</v>
      </c>
      <c r="BU19" s="125"/>
      <c r="BV19" s="125"/>
      <c r="BW19" s="125"/>
      <c r="BX19" s="126"/>
      <c r="BY19" s="127" t="str">
        <f>IF(Q19=0,"",IF(BX19=0,"",(BX19/Q19)))</f>
        <v/>
      </c>
      <c r="BZ19" s="128"/>
      <c r="CA19" s="129" t="str">
        <f>IFERROR(BZ19/BX19,"-")</f>
        <v>-</v>
      </c>
      <c r="CB19" s="130"/>
      <c r="CC19" s="131" t="str">
        <f>IFERROR(CB19/BX19,"-")</f>
        <v>-</v>
      </c>
      <c r="CD19" s="132"/>
      <c r="CE19" s="132"/>
      <c r="CF19" s="132"/>
      <c r="CG19" s="133"/>
      <c r="CH19" s="134" t="str">
        <f>IF(Q19=0,"",IF(CG19=0,"",(CG19/Q19)))</f>
        <v/>
      </c>
      <c r="CI19" s="135"/>
      <c r="CJ19" s="136" t="str">
        <f>IFERROR(CI19/CG19,"-")</f>
        <v>-</v>
      </c>
      <c r="CK19" s="137"/>
      <c r="CL19" s="138" t="str">
        <f>IFERROR(CK19/CG19,"-")</f>
        <v>-</v>
      </c>
      <c r="CM19" s="139"/>
      <c r="CN19" s="139"/>
      <c r="CO19" s="139"/>
      <c r="CP19" s="140">
        <v>0</v>
      </c>
      <c r="CQ19" s="141">
        <v>0</v>
      </c>
      <c r="CR19" s="141"/>
      <c r="CS19" s="141"/>
      <c r="CT19" s="142" t="str">
        <f>IF(AND(CR19=0,CS19=0),"",IF(AND(CR19&lt;=100000,CS19&lt;=100000),"",IF(CR19/CQ19&gt;0.7,"男高",IF(CS19/CQ19&gt;0.7,"女高",""))))</f>
        <v/>
      </c>
    </row>
    <row r="20" spans="1:99">
      <c r="A20" s="30"/>
      <c r="B20" s="86"/>
      <c r="C20" s="86"/>
      <c r="D20" s="87"/>
      <c r="E20" s="87"/>
      <c r="F20" s="87"/>
      <c r="G20" s="88"/>
      <c r="H20" s="89"/>
      <c r="I20" s="89"/>
      <c r="J20" s="89"/>
      <c r="K20" s="182"/>
      <c r="L20" s="34"/>
      <c r="M20" s="34"/>
      <c r="N20" s="31"/>
      <c r="O20" s="23"/>
      <c r="P20" s="23"/>
      <c r="Q20" s="23"/>
      <c r="R20" s="32"/>
      <c r="S20" s="32"/>
      <c r="T20" s="23"/>
      <c r="U20" s="32"/>
      <c r="V20" s="25"/>
      <c r="W20" s="25"/>
      <c r="X20" s="25"/>
      <c r="Y20" s="188"/>
      <c r="Z20" s="188"/>
      <c r="AA20" s="188"/>
      <c r="AB20" s="188"/>
      <c r="AC20" s="33"/>
      <c r="AD20" s="58"/>
      <c r="AE20" s="62"/>
      <c r="AF20" s="63"/>
      <c r="AG20" s="62"/>
      <c r="AH20" s="66"/>
      <c r="AI20" s="67"/>
      <c r="AJ20" s="68"/>
      <c r="AK20" s="69"/>
      <c r="AL20" s="69"/>
      <c r="AM20" s="69"/>
      <c r="AN20" s="62"/>
      <c r="AO20" s="63"/>
      <c r="AP20" s="62"/>
      <c r="AQ20" s="66"/>
      <c r="AR20" s="67"/>
      <c r="AS20" s="68"/>
      <c r="AT20" s="69"/>
      <c r="AU20" s="69"/>
      <c r="AV20" s="69"/>
      <c r="AW20" s="62"/>
      <c r="AX20" s="63"/>
      <c r="AY20" s="62"/>
      <c r="AZ20" s="66"/>
      <c r="BA20" s="67"/>
      <c r="BB20" s="68"/>
      <c r="BC20" s="69"/>
      <c r="BD20" s="69"/>
      <c r="BE20" s="69"/>
      <c r="BF20" s="62"/>
      <c r="BG20" s="63"/>
      <c r="BH20" s="62"/>
      <c r="BI20" s="66"/>
      <c r="BJ20" s="67"/>
      <c r="BK20" s="68"/>
      <c r="BL20" s="69"/>
      <c r="BM20" s="69"/>
      <c r="BN20" s="69"/>
      <c r="BO20" s="64"/>
      <c r="BP20" s="65"/>
      <c r="BQ20" s="62"/>
      <c r="BR20" s="66"/>
      <c r="BS20" s="67"/>
      <c r="BT20" s="68"/>
      <c r="BU20" s="69"/>
      <c r="BV20" s="69"/>
      <c r="BW20" s="69"/>
      <c r="BX20" s="64"/>
      <c r="BY20" s="65"/>
      <c r="BZ20" s="62"/>
      <c r="CA20" s="66"/>
      <c r="CB20" s="67"/>
      <c r="CC20" s="68"/>
      <c r="CD20" s="69"/>
      <c r="CE20" s="69"/>
      <c r="CF20" s="69"/>
      <c r="CG20" s="64"/>
      <c r="CH20" s="65"/>
      <c r="CI20" s="62"/>
      <c r="CJ20" s="66"/>
      <c r="CK20" s="67"/>
      <c r="CL20" s="68"/>
      <c r="CM20" s="69"/>
      <c r="CN20" s="69"/>
      <c r="CO20" s="69"/>
      <c r="CP20" s="70"/>
      <c r="CQ20" s="67"/>
      <c r="CR20" s="67"/>
      <c r="CS20" s="67"/>
      <c r="CT20" s="71"/>
    </row>
    <row r="21" spans="1:99">
      <c r="A21" s="30"/>
      <c r="B21" s="37"/>
      <c r="C21" s="37"/>
      <c r="D21" s="21"/>
      <c r="E21" s="21"/>
      <c r="F21" s="21"/>
      <c r="G21" s="22"/>
      <c r="H21" s="36"/>
      <c r="I21" s="36"/>
      <c r="J21" s="74"/>
      <c r="K21" s="183"/>
      <c r="L21" s="34"/>
      <c r="M21" s="34"/>
      <c r="N21" s="31"/>
      <c r="O21" s="23"/>
      <c r="P21" s="23"/>
      <c r="Q21" s="23"/>
      <c r="R21" s="32"/>
      <c r="S21" s="32"/>
      <c r="T21" s="23"/>
      <c r="U21" s="32"/>
      <c r="V21" s="25"/>
      <c r="W21" s="25"/>
      <c r="X21" s="25"/>
      <c r="Y21" s="188"/>
      <c r="Z21" s="188"/>
      <c r="AA21" s="188"/>
      <c r="AB21" s="188"/>
      <c r="AC21" s="33"/>
      <c r="AD21" s="60"/>
      <c r="AE21" s="62"/>
      <c r="AF21" s="63"/>
      <c r="AG21" s="62"/>
      <c r="AH21" s="66"/>
      <c r="AI21" s="67"/>
      <c r="AJ21" s="68"/>
      <c r="AK21" s="69"/>
      <c r="AL21" s="69"/>
      <c r="AM21" s="69"/>
      <c r="AN21" s="62"/>
      <c r="AO21" s="63"/>
      <c r="AP21" s="62"/>
      <c r="AQ21" s="66"/>
      <c r="AR21" s="67"/>
      <c r="AS21" s="68"/>
      <c r="AT21" s="69"/>
      <c r="AU21" s="69"/>
      <c r="AV21" s="69"/>
      <c r="AW21" s="62"/>
      <c r="AX21" s="63"/>
      <c r="AY21" s="62"/>
      <c r="AZ21" s="66"/>
      <c r="BA21" s="67"/>
      <c r="BB21" s="68"/>
      <c r="BC21" s="69"/>
      <c r="BD21" s="69"/>
      <c r="BE21" s="69"/>
      <c r="BF21" s="62"/>
      <c r="BG21" s="63"/>
      <c r="BH21" s="62"/>
      <c r="BI21" s="66"/>
      <c r="BJ21" s="67"/>
      <c r="BK21" s="68"/>
      <c r="BL21" s="69"/>
      <c r="BM21" s="69"/>
      <c r="BN21" s="69"/>
      <c r="BO21" s="64"/>
      <c r="BP21" s="65"/>
      <c r="BQ21" s="62"/>
      <c r="BR21" s="66"/>
      <c r="BS21" s="67"/>
      <c r="BT21" s="68"/>
      <c r="BU21" s="69"/>
      <c r="BV21" s="69"/>
      <c r="BW21" s="69"/>
      <c r="BX21" s="64"/>
      <c r="BY21" s="65"/>
      <c r="BZ21" s="62"/>
      <c r="CA21" s="66"/>
      <c r="CB21" s="67"/>
      <c r="CC21" s="68"/>
      <c r="CD21" s="69"/>
      <c r="CE21" s="69"/>
      <c r="CF21" s="69"/>
      <c r="CG21" s="64"/>
      <c r="CH21" s="65"/>
      <c r="CI21" s="62"/>
      <c r="CJ21" s="66"/>
      <c r="CK21" s="67"/>
      <c r="CL21" s="68"/>
      <c r="CM21" s="69"/>
      <c r="CN21" s="69"/>
      <c r="CO21" s="69"/>
      <c r="CP21" s="70"/>
      <c r="CQ21" s="67"/>
      <c r="CR21" s="67"/>
      <c r="CS21" s="67"/>
      <c r="CT21" s="71"/>
    </row>
    <row r="22" spans="1:99">
      <c r="A22" s="19">
        <f>AC22</f>
        <v>0</v>
      </c>
      <c r="B22" s="39"/>
      <c r="C22" s="39"/>
      <c r="D22" s="39"/>
      <c r="E22" s="39"/>
      <c r="F22" s="39"/>
      <c r="G22" s="39"/>
      <c r="H22" s="40" t="s">
        <v>127</v>
      </c>
      <c r="I22" s="40"/>
      <c r="J22" s="40"/>
      <c r="K22" s="184">
        <f>SUM(K6:K21)</f>
        <v>545000</v>
      </c>
      <c r="L22" s="41">
        <f>SUM(L6:L21)</f>
        <v>23</v>
      </c>
      <c r="M22" s="41">
        <f>SUM(M6:M21)</f>
        <v>0</v>
      </c>
      <c r="N22" s="41">
        <f>SUM(N6:N21)</f>
        <v>1160</v>
      </c>
      <c r="O22" s="41">
        <f>SUM(O6:O21)</f>
        <v>11</v>
      </c>
      <c r="P22" s="41">
        <f>SUM(P6:P21)</f>
        <v>0</v>
      </c>
      <c r="Q22" s="41">
        <f>SUM(Q6:Q21)</f>
        <v>11</v>
      </c>
      <c r="R22" s="42">
        <f>IFERROR(Q22/N22,"-")</f>
        <v>0.0094827586206897</v>
      </c>
      <c r="S22" s="77">
        <f>SUM(S6:S21)</f>
        <v>9</v>
      </c>
      <c r="T22" s="77">
        <f>SUM(T6:T21)</f>
        <v>0</v>
      </c>
      <c r="U22" s="42">
        <f>IFERROR(S22/Q22,"-")</f>
        <v>0.81818181818182</v>
      </c>
      <c r="V22" s="43">
        <f>IFERROR(K22/Q22,"-")</f>
        <v>49545.454545455</v>
      </c>
      <c r="W22" s="44">
        <f>SUM(W6:W21)</f>
        <v>0</v>
      </c>
      <c r="X22" s="42">
        <f>IFERROR(W22/Q22,"-")</f>
        <v>0</v>
      </c>
      <c r="Y22" s="184">
        <f>SUM(Y6:Y21)</f>
        <v>0</v>
      </c>
      <c r="Z22" s="184">
        <f>IFERROR(Y22/Q22,"-")</f>
        <v>0</v>
      </c>
      <c r="AA22" s="184" t="str">
        <f>IFERROR(Y22/W22,"-")</f>
        <v>-</v>
      </c>
      <c r="AB22" s="184">
        <f>Y22-K22</f>
        <v>-545000</v>
      </c>
      <c r="AC22" s="46">
        <f>Y22/K22</f>
        <v>0</v>
      </c>
      <c r="AD22" s="59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3:M3"/>
    <mergeCell ref="CR2:CT2"/>
    <mergeCell ref="AE3:AM3"/>
    <mergeCell ref="CR3:CS3"/>
    <mergeCell ref="CT3:CT4"/>
    <mergeCell ref="AE2:CO2"/>
    <mergeCell ref="CP2:CP4"/>
    <mergeCell ref="CQ2:CQ4"/>
    <mergeCell ref="AN3:AV3"/>
    <mergeCell ref="AW3:BE3"/>
    <mergeCell ref="BF3:BN3"/>
    <mergeCell ref="BO3:BW3"/>
    <mergeCell ref="BX3:CF3"/>
    <mergeCell ref="CG3:CO3"/>
    <mergeCell ref="A6:A7"/>
    <mergeCell ref="K6:K7"/>
    <mergeCell ref="V6:V7"/>
    <mergeCell ref="AB6:AB7"/>
    <mergeCell ref="AC6:AC7"/>
    <mergeCell ref="A8:A9"/>
    <mergeCell ref="K8:K9"/>
    <mergeCell ref="V8:V9"/>
    <mergeCell ref="AB8:AB9"/>
    <mergeCell ref="AC8:AC9"/>
    <mergeCell ref="A10:A11"/>
    <mergeCell ref="K10:K11"/>
    <mergeCell ref="V10:V11"/>
    <mergeCell ref="AB10:AB11"/>
    <mergeCell ref="AC10:AC11"/>
    <mergeCell ref="A12:A13"/>
    <mergeCell ref="K12:K13"/>
    <mergeCell ref="V12:V13"/>
    <mergeCell ref="AB12:AB13"/>
    <mergeCell ref="AC12:AC13"/>
    <mergeCell ref="A14:A15"/>
    <mergeCell ref="K14:K15"/>
    <mergeCell ref="V14:V15"/>
    <mergeCell ref="AB14:AB15"/>
    <mergeCell ref="AC14:AC15"/>
    <mergeCell ref="A16:A17"/>
    <mergeCell ref="K16:K17"/>
    <mergeCell ref="V16:V17"/>
    <mergeCell ref="AB16:AB17"/>
    <mergeCell ref="AC16:AC17"/>
    <mergeCell ref="A18:A19"/>
    <mergeCell ref="K18:K19"/>
    <mergeCell ref="V18:V19"/>
    <mergeCell ref="AB18:AB19"/>
    <mergeCell ref="AC18:AC19"/>
  </mergeCells>
  <conditionalFormatting sqref="K2:M2">
    <cfRule type="expression" dxfId="0" priority="1">
      <formula>WEEKDAY(K2)=1</formula>
    </cfRule>
  </conditionalFormatting>
  <conditionalFormatting sqref="K2:M2">
    <cfRule type="expression" dxfId="1" priority="2">
      <formula>WEEKDAY(K2)=7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0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30.625" customWidth="true" style="73"/>
    <col min="5" max="5" width="8.25" customWidth="true" style="73"/>
    <col min="6" max="6" width="33.5" customWidth="true" style="73"/>
    <col min="7" max="7" width="12.25" customWidth="true" style="73"/>
    <col min="8" max="8" width="10.875" customWidth="true" style="73"/>
    <col min="9" max="9" width="10.875" customWidth="true" style="73"/>
    <col min="10" max="10" width="10.875" customWidth="true" style="73"/>
    <col min="11" max="11" width="10.875" customWidth="true" style="73"/>
    <col min="12" max="12" width="10.375" customWidth="true" style="73"/>
    <col min="13" max="13" width="10.375" customWidth="true" style="73"/>
    <col min="14" max="14" width="10.375" customWidth="true" style="73"/>
    <col min="15" max="15" width="10.375" customWidth="true" style="73"/>
    <col min="16" max="16" width="10.375" customWidth="true" style="73"/>
    <col min="17" max="17" width="7.375" customWidth="true" style="73"/>
    <col min="18" max="18" width="9" customWidth="true" style="73"/>
    <col min="19" max="19" width="9" customWidth="true" style="73"/>
    <col min="20" max="20" width="6.75" customWidth="true" style="73"/>
    <col min="21" max="21" width="7.875" customWidth="true" style="73"/>
    <col min="22" max="22" width="10" customWidth="true" style="73"/>
    <col min="23" max="23" width="9" customWidth="true" style="73"/>
    <col min="24" max="24" width="9" customWidth="true" style="73"/>
    <col min="25" max="25" width="12.375" customWidth="true" style="73"/>
    <col min="26" max="26" width="9" customWidth="true" style="73"/>
    <col min="27" max="27" width="9" customWidth="true" style="73"/>
    <col min="28" max="28" width="9" customWidth="true" style="73"/>
    <col min="29" max="29" width="9" customWidth="true" style="73"/>
    <col min="30" max="30" width="9" customWidth="true" style="73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</cols>
  <sheetData>
    <row r="2" spans="1:97" customHeight="1" ht="13.5">
      <c r="A2" s="24" t="s">
        <v>0</v>
      </c>
      <c r="B2" s="27" t="s">
        <v>1</v>
      </c>
      <c r="C2" s="27"/>
      <c r="F2" s="76"/>
      <c r="G2" s="76"/>
      <c r="H2" s="76"/>
      <c r="I2" s="76"/>
      <c r="J2" s="76"/>
      <c r="K2" s="76"/>
      <c r="L2" s="56" t="s">
        <v>2</v>
      </c>
      <c r="M2" s="56"/>
      <c r="N2" s="56"/>
      <c r="O2" s="56" t="s">
        <v>3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156" t="s">
        <v>4</v>
      </c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7" t="s">
        <v>5</v>
      </c>
      <c r="CN2" s="159" t="s">
        <v>6</v>
      </c>
      <c r="CO2" s="147" t="s">
        <v>7</v>
      </c>
      <c r="CP2" s="148"/>
      <c r="CQ2" s="149"/>
    </row>
    <row r="3" spans="1:97" customHeight="1" ht="14.25">
      <c r="A3" s="27" t="s">
        <v>128</v>
      </c>
      <c r="B3" s="38"/>
      <c r="C3" s="38"/>
      <c r="D3" s="38"/>
      <c r="E3" s="38"/>
      <c r="F3" s="72"/>
      <c r="G3" s="56"/>
      <c r="H3" s="56"/>
      <c r="I3" s="56"/>
      <c r="J3" s="145" t="s">
        <v>9</v>
      </c>
      <c r="K3" s="146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56"/>
      <c r="X3" s="56"/>
      <c r="Y3" s="56"/>
      <c r="Z3" s="56"/>
      <c r="AA3" s="56"/>
      <c r="AB3" s="150" t="s">
        <v>10</v>
      </c>
      <c r="AC3" s="151"/>
      <c r="AD3" s="151"/>
      <c r="AE3" s="151"/>
      <c r="AF3" s="151"/>
      <c r="AG3" s="151"/>
      <c r="AH3" s="151"/>
      <c r="AI3" s="151"/>
      <c r="AJ3" s="151"/>
      <c r="AK3" s="162" t="s">
        <v>11</v>
      </c>
      <c r="AL3" s="163"/>
      <c r="AM3" s="163"/>
      <c r="AN3" s="163"/>
      <c r="AO3" s="163"/>
      <c r="AP3" s="163"/>
      <c r="AQ3" s="163"/>
      <c r="AR3" s="163"/>
      <c r="AS3" s="164"/>
      <c r="AT3" s="165" t="s">
        <v>12</v>
      </c>
      <c r="AU3" s="166"/>
      <c r="AV3" s="166"/>
      <c r="AW3" s="166"/>
      <c r="AX3" s="166"/>
      <c r="AY3" s="166"/>
      <c r="AZ3" s="166"/>
      <c r="BA3" s="166"/>
      <c r="BB3" s="167"/>
      <c r="BC3" s="168" t="s">
        <v>13</v>
      </c>
      <c r="BD3" s="169"/>
      <c r="BE3" s="169"/>
      <c r="BF3" s="169"/>
      <c r="BG3" s="169"/>
      <c r="BH3" s="169"/>
      <c r="BI3" s="169"/>
      <c r="BJ3" s="169"/>
      <c r="BK3" s="170"/>
      <c r="BL3" s="171" t="s">
        <v>14</v>
      </c>
      <c r="BM3" s="172"/>
      <c r="BN3" s="172"/>
      <c r="BO3" s="172"/>
      <c r="BP3" s="172"/>
      <c r="BQ3" s="172"/>
      <c r="BR3" s="172"/>
      <c r="BS3" s="172"/>
      <c r="BT3" s="173"/>
      <c r="BU3" s="174" t="s">
        <v>15</v>
      </c>
      <c r="BV3" s="175"/>
      <c r="BW3" s="175"/>
      <c r="BX3" s="175"/>
      <c r="BY3" s="175"/>
      <c r="BZ3" s="175"/>
      <c r="CA3" s="175"/>
      <c r="CB3" s="175"/>
      <c r="CC3" s="176"/>
      <c r="CD3" s="177" t="s">
        <v>16</v>
      </c>
      <c r="CE3" s="178"/>
      <c r="CF3" s="178"/>
      <c r="CG3" s="178"/>
      <c r="CH3" s="178"/>
      <c r="CI3" s="178"/>
      <c r="CJ3" s="178"/>
      <c r="CK3" s="178"/>
      <c r="CL3" s="179"/>
      <c r="CM3" s="157"/>
      <c r="CN3" s="160"/>
      <c r="CO3" s="152" t="s">
        <v>17</v>
      </c>
      <c r="CP3" s="153"/>
      <c r="CQ3" s="154" t="s">
        <v>18</v>
      </c>
    </row>
    <row r="4" spans="1:97">
      <c r="A4" s="26"/>
      <c r="B4" s="7" t="s">
        <v>19</v>
      </c>
      <c r="C4" s="7" t="s">
        <v>20</v>
      </c>
      <c r="D4" s="7" t="s">
        <v>129</v>
      </c>
      <c r="E4" s="20" t="s">
        <v>24</v>
      </c>
      <c r="F4" s="7" t="s">
        <v>25</v>
      </c>
      <c r="G4" s="14" t="s">
        <v>27</v>
      </c>
      <c r="H4" s="7" t="s">
        <v>28</v>
      </c>
      <c r="I4" s="7" t="s">
        <v>130</v>
      </c>
      <c r="J4" s="15" t="s">
        <v>29</v>
      </c>
      <c r="K4" s="15" t="s">
        <v>30</v>
      </c>
      <c r="L4" s="15" t="s">
        <v>31</v>
      </c>
      <c r="M4" s="6" t="s">
        <v>34</v>
      </c>
      <c r="N4" s="143" t="s">
        <v>131</v>
      </c>
      <c r="O4" s="7" t="s">
        <v>35</v>
      </c>
      <c r="P4" s="15" t="s">
        <v>36</v>
      </c>
      <c r="Q4" s="7" t="s">
        <v>37</v>
      </c>
      <c r="R4" s="7" t="s">
        <v>38</v>
      </c>
      <c r="S4" s="7" t="s">
        <v>39</v>
      </c>
      <c r="T4" s="7" t="s">
        <v>40</v>
      </c>
      <c r="U4" s="7" t="s">
        <v>41</v>
      </c>
      <c r="V4" s="15" t="s">
        <v>42</v>
      </c>
      <c r="W4" s="7" t="s">
        <v>43</v>
      </c>
      <c r="X4" s="7" t="s">
        <v>44</v>
      </c>
      <c r="Y4" s="7" t="s">
        <v>45</v>
      </c>
      <c r="Z4" s="7" t="s">
        <v>46</v>
      </c>
      <c r="AA4" s="57"/>
      <c r="AB4" s="47" t="s">
        <v>47</v>
      </c>
      <c r="AC4" s="47" t="s">
        <v>48</v>
      </c>
      <c r="AD4" s="47" t="s">
        <v>49</v>
      </c>
      <c r="AE4" s="47" t="s">
        <v>41</v>
      </c>
      <c r="AF4" s="47" t="s">
        <v>50</v>
      </c>
      <c r="AG4" s="47" t="s">
        <v>51</v>
      </c>
      <c r="AH4" s="47" t="s">
        <v>52</v>
      </c>
      <c r="AI4" s="47" t="s">
        <v>53</v>
      </c>
      <c r="AJ4" s="47" t="s">
        <v>54</v>
      </c>
      <c r="AK4" s="48" t="s">
        <v>47</v>
      </c>
      <c r="AL4" s="48" t="s">
        <v>48</v>
      </c>
      <c r="AM4" s="48" t="s">
        <v>49</v>
      </c>
      <c r="AN4" s="48" t="s">
        <v>41</v>
      </c>
      <c r="AO4" s="48" t="s">
        <v>50</v>
      </c>
      <c r="AP4" s="48" t="s">
        <v>51</v>
      </c>
      <c r="AQ4" s="48" t="s">
        <v>52</v>
      </c>
      <c r="AR4" s="48" t="s">
        <v>53</v>
      </c>
      <c r="AS4" s="48" t="s">
        <v>54</v>
      </c>
      <c r="AT4" s="49" t="s">
        <v>47</v>
      </c>
      <c r="AU4" s="49" t="s">
        <v>48</v>
      </c>
      <c r="AV4" s="49" t="s">
        <v>49</v>
      </c>
      <c r="AW4" s="49" t="s">
        <v>41</v>
      </c>
      <c r="AX4" s="49" t="s">
        <v>50</v>
      </c>
      <c r="AY4" s="49" t="s">
        <v>51</v>
      </c>
      <c r="AZ4" s="49" t="s">
        <v>52</v>
      </c>
      <c r="BA4" s="49" t="s">
        <v>53</v>
      </c>
      <c r="BB4" s="49" t="s">
        <v>54</v>
      </c>
      <c r="BC4" s="50" t="s">
        <v>47</v>
      </c>
      <c r="BD4" s="50" t="s">
        <v>48</v>
      </c>
      <c r="BE4" s="50" t="s">
        <v>49</v>
      </c>
      <c r="BF4" s="50" t="s">
        <v>41</v>
      </c>
      <c r="BG4" s="50" t="s">
        <v>50</v>
      </c>
      <c r="BH4" s="50" t="s">
        <v>51</v>
      </c>
      <c r="BI4" s="50" t="s">
        <v>52</v>
      </c>
      <c r="BJ4" s="50" t="s">
        <v>53</v>
      </c>
      <c r="BK4" s="50" t="s">
        <v>54</v>
      </c>
      <c r="BL4" s="118" t="s">
        <v>47</v>
      </c>
      <c r="BM4" s="118" t="s">
        <v>48</v>
      </c>
      <c r="BN4" s="118" t="s">
        <v>49</v>
      </c>
      <c r="BO4" s="118" t="s">
        <v>41</v>
      </c>
      <c r="BP4" s="118" t="s">
        <v>50</v>
      </c>
      <c r="BQ4" s="118" t="s">
        <v>51</v>
      </c>
      <c r="BR4" s="118" t="s">
        <v>52</v>
      </c>
      <c r="BS4" s="118" t="s">
        <v>53</v>
      </c>
      <c r="BT4" s="118" t="s">
        <v>54</v>
      </c>
      <c r="BU4" s="51" t="s">
        <v>47</v>
      </c>
      <c r="BV4" s="51" t="s">
        <v>48</v>
      </c>
      <c r="BW4" s="51" t="s">
        <v>49</v>
      </c>
      <c r="BX4" s="51" t="s">
        <v>41</v>
      </c>
      <c r="BY4" s="51" t="s">
        <v>50</v>
      </c>
      <c r="BZ4" s="51" t="s">
        <v>51</v>
      </c>
      <c r="CA4" s="51" t="s">
        <v>52</v>
      </c>
      <c r="CB4" s="51" t="s">
        <v>53</v>
      </c>
      <c r="CC4" s="51" t="s">
        <v>54</v>
      </c>
      <c r="CD4" s="52" t="s">
        <v>47</v>
      </c>
      <c r="CE4" s="52" t="s">
        <v>48</v>
      </c>
      <c r="CF4" s="52" t="s">
        <v>49</v>
      </c>
      <c r="CG4" s="52" t="s">
        <v>41</v>
      </c>
      <c r="CH4" s="52" t="s">
        <v>50</v>
      </c>
      <c r="CI4" s="52" t="s">
        <v>51</v>
      </c>
      <c r="CJ4" s="52" t="s">
        <v>52</v>
      </c>
      <c r="CK4" s="52" t="s">
        <v>53</v>
      </c>
      <c r="CL4" s="52" t="s">
        <v>54</v>
      </c>
      <c r="CM4" s="158"/>
      <c r="CN4" s="161"/>
      <c r="CO4" s="53" t="s">
        <v>55</v>
      </c>
      <c r="CP4" s="53" t="s">
        <v>56</v>
      </c>
      <c r="CQ4" s="155"/>
    </row>
    <row r="5" spans="1:97">
      <c r="A5" s="19"/>
      <c r="B5" s="28"/>
      <c r="C5" s="28"/>
      <c r="D5" s="26"/>
      <c r="E5" s="26"/>
      <c r="F5" s="26"/>
      <c r="G5" s="35"/>
      <c r="H5" s="180"/>
      <c r="I5" s="29"/>
      <c r="J5" s="29"/>
      <c r="K5" s="26"/>
      <c r="L5" s="26"/>
      <c r="M5" s="26"/>
      <c r="N5" s="86"/>
      <c r="O5" s="10"/>
      <c r="P5" s="10"/>
      <c r="Q5" s="26"/>
      <c r="R5" s="10"/>
      <c r="S5" s="2"/>
      <c r="T5" s="2"/>
      <c r="U5" s="2"/>
      <c r="V5" s="185"/>
      <c r="W5" s="185"/>
      <c r="X5" s="185"/>
      <c r="Y5" s="185"/>
      <c r="Z5" s="10"/>
      <c r="AA5" s="58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</row>
    <row r="6" spans="1:97">
      <c r="A6" s="79" t="str">
        <f>Z6</f>
        <v>0</v>
      </c>
      <c r="B6" s="189" t="s">
        <v>132</v>
      </c>
      <c r="C6" s="189" t="s">
        <v>133</v>
      </c>
      <c r="D6" s="189"/>
      <c r="E6" s="189" t="s">
        <v>134</v>
      </c>
      <c r="F6" s="89" t="s">
        <v>135</v>
      </c>
      <c r="G6" s="89" t="s">
        <v>136</v>
      </c>
      <c r="H6" s="181">
        <v>0</v>
      </c>
      <c r="I6" s="84">
        <v>1500</v>
      </c>
      <c r="J6" s="80">
        <v>0</v>
      </c>
      <c r="K6" s="80">
        <v>0</v>
      </c>
      <c r="L6" s="80">
        <v>2</v>
      </c>
      <c r="M6" s="93">
        <v>0</v>
      </c>
      <c r="N6" s="144">
        <v>0</v>
      </c>
      <c r="O6" s="81">
        <f>IFERROR(M6/L6,"-")</f>
        <v>0</v>
      </c>
      <c r="P6" s="80">
        <v>0</v>
      </c>
      <c r="Q6" s="80">
        <v>0</v>
      </c>
      <c r="R6" s="81" t="str">
        <f>IFERROR(P6/M6,"-")</f>
        <v>-</v>
      </c>
      <c r="S6" s="82" t="str">
        <f>IFERROR(H6/SUM(M6:M6),"-")</f>
        <v>-</v>
      </c>
      <c r="T6" s="83">
        <v>0</v>
      </c>
      <c r="U6" s="81" t="str">
        <f>IF(M6=0,"-",T6/M6)</f>
        <v>-</v>
      </c>
      <c r="V6" s="186"/>
      <c r="W6" s="187" t="str">
        <f>IFERROR(V6/M6,"-")</f>
        <v>-</v>
      </c>
      <c r="X6" s="187" t="str">
        <f>IFERROR(V6/T6,"-")</f>
        <v>-</v>
      </c>
      <c r="Y6" s="181">
        <f>SUM(V6:V6)-SUM(H6:H6)</f>
        <v>0</v>
      </c>
      <c r="Z6" s="85" t="str">
        <f>SUM(V6:V6)/SUM(H6:H6)</f>
        <v>0</v>
      </c>
      <c r="AA6" s="78"/>
      <c r="AB6" s="94"/>
      <c r="AC6" s="95" t="str">
        <f>IF(M6=0,"",IF(AB6=0,"",(AB6/M6)))</f>
        <v/>
      </c>
      <c r="AD6" s="94"/>
      <c r="AE6" s="96" t="str">
        <f>IFERROR(AD6/AB6,"-")</f>
        <v>-</v>
      </c>
      <c r="AF6" s="97"/>
      <c r="AG6" s="98" t="str">
        <f>IFERROR(AF6/AB6,"-")</f>
        <v>-</v>
      </c>
      <c r="AH6" s="99"/>
      <c r="AI6" s="99"/>
      <c r="AJ6" s="99"/>
      <c r="AK6" s="100"/>
      <c r="AL6" s="101" t="str">
        <f>IF(M6=0,"",IF(AK6=0,"",(AK6/M6)))</f>
        <v/>
      </c>
      <c r="AM6" s="100"/>
      <c r="AN6" s="102" t="str">
        <f>IFERROR(AM6/AK6,"-")</f>
        <v>-</v>
      </c>
      <c r="AO6" s="103"/>
      <c r="AP6" s="104" t="str">
        <f>IFERROR(AO6/AK6,"-")</f>
        <v>-</v>
      </c>
      <c r="AQ6" s="105"/>
      <c r="AR6" s="105"/>
      <c r="AS6" s="105"/>
      <c r="AT6" s="106"/>
      <c r="AU6" s="107" t="str">
        <f>IF(M6=0,"",IF(AW6=0,"",(AW6/M6)))</f>
        <v/>
      </c>
      <c r="AV6" s="106"/>
      <c r="AW6" s="108" t="str">
        <f>IFERROR(AY6/AW6,"-")</f>
        <v>-</v>
      </c>
      <c r="AX6" s="109"/>
      <c r="AY6" s="110" t="str">
        <f>IFERROR(BA6/AW6,"-")</f>
        <v>-</v>
      </c>
      <c r="AZ6" s="111"/>
      <c r="BA6" s="111"/>
      <c r="BB6" s="111"/>
      <c r="BC6" s="112"/>
      <c r="BD6" s="113" t="str">
        <f>IF(M6=0,"",IF(BC6=0,"",(BC6/M6)))</f>
        <v/>
      </c>
      <c r="BE6" s="112"/>
      <c r="BF6" s="114" t="str">
        <f>IFERROR(BE6/BC6,"-")</f>
        <v>-</v>
      </c>
      <c r="BG6" s="115"/>
      <c r="BH6" s="116" t="str">
        <f>IFERROR(BG6/BC6,"-")</f>
        <v>-</v>
      </c>
      <c r="BI6" s="117"/>
      <c r="BJ6" s="117"/>
      <c r="BK6" s="117"/>
      <c r="BL6" s="119"/>
      <c r="BM6" s="120" t="str">
        <f>IF(M6=0,"",IF(BK6=0,"",(BK6/M6)))</f>
        <v/>
      </c>
      <c r="BN6" s="121"/>
      <c r="BO6" s="122" t="str">
        <f>IFERROR(BN6/BK6,"-")</f>
        <v>-</v>
      </c>
      <c r="BP6" s="123"/>
      <c r="BQ6" s="124" t="str">
        <f>IFERROR(BP6/BK6,"-")</f>
        <v>-</v>
      </c>
      <c r="BR6" s="125"/>
      <c r="BS6" s="125"/>
      <c r="BT6" s="125"/>
      <c r="BU6" s="126"/>
      <c r="BV6" s="127" t="str">
        <f>IF(M6=0,"",IF(BU6=0,"",(BU6/M6)))</f>
        <v/>
      </c>
      <c r="BW6" s="128"/>
      <c r="BX6" s="129" t="str">
        <f>IFERROR(BW6/BU6,"-")</f>
        <v>-</v>
      </c>
      <c r="BY6" s="130"/>
      <c r="BZ6" s="131" t="str">
        <f>IFERROR(BY6/BU6,"-")</f>
        <v>-</v>
      </c>
      <c r="CA6" s="132"/>
      <c r="CB6" s="132"/>
      <c r="CC6" s="132"/>
      <c r="CD6" s="133"/>
      <c r="CE6" s="134" t="str">
        <f>IF(M6=0,"",IF(CD6=0,"",(CD6/M6)))</f>
        <v/>
      </c>
      <c r="CF6" s="135"/>
      <c r="CG6" s="136" t="str">
        <f>IFERROR(CF6/CD6,"-")</f>
        <v>-</v>
      </c>
      <c r="CH6" s="137"/>
      <c r="CI6" s="138" t="str">
        <f>IFERROR(CH6/CD6,"-")</f>
        <v>-</v>
      </c>
      <c r="CJ6" s="139"/>
      <c r="CK6" s="139"/>
      <c r="CL6" s="139"/>
      <c r="CM6" s="140">
        <v>0</v>
      </c>
      <c r="CN6" s="141"/>
      <c r="CO6" s="141"/>
      <c r="CP6" s="141"/>
      <c r="CQ6" s="142" t="str">
        <f>IF(AND(CO6=0,CP6=0),"",IF(AND(CO6&lt;=100000,CP6&lt;=100000),"",IF(CO6/CN6&gt;0.7,"男高",IF(CP6/CN6&gt;0.7,"女高",""))))</f>
        <v/>
      </c>
    </row>
    <row r="7" spans="1:97">
      <c r="A7" s="79" t="str">
        <f>Z7</f>
        <v>0</v>
      </c>
      <c r="B7" s="189" t="s">
        <v>137</v>
      </c>
      <c r="C7" s="189" t="s">
        <v>133</v>
      </c>
      <c r="D7" s="189"/>
      <c r="E7" s="189" t="s">
        <v>134</v>
      </c>
      <c r="F7" s="89" t="s">
        <v>138</v>
      </c>
      <c r="G7" s="89" t="s">
        <v>136</v>
      </c>
      <c r="H7" s="181">
        <v>0</v>
      </c>
      <c r="I7" s="84">
        <v>1500</v>
      </c>
      <c r="J7" s="80">
        <v>0</v>
      </c>
      <c r="K7" s="80">
        <v>0</v>
      </c>
      <c r="L7" s="80">
        <v>1</v>
      </c>
      <c r="M7" s="93">
        <v>0</v>
      </c>
      <c r="N7" s="144">
        <v>0</v>
      </c>
      <c r="O7" s="81">
        <f>IFERROR(M7/L7,"-")</f>
        <v>0</v>
      </c>
      <c r="P7" s="80">
        <v>0</v>
      </c>
      <c r="Q7" s="80">
        <v>0</v>
      </c>
      <c r="R7" s="81" t="str">
        <f>IFERROR(P7/M7,"-")</f>
        <v>-</v>
      </c>
      <c r="S7" s="82" t="str">
        <f>IFERROR(H7/SUM(M7:M7),"-")</f>
        <v>-</v>
      </c>
      <c r="T7" s="83">
        <v>0</v>
      </c>
      <c r="U7" s="81" t="str">
        <f>IF(M7=0,"-",T7/M7)</f>
        <v>-</v>
      </c>
      <c r="V7" s="186"/>
      <c r="W7" s="187" t="str">
        <f>IFERROR(V7/M7,"-")</f>
        <v>-</v>
      </c>
      <c r="X7" s="187" t="str">
        <f>IFERROR(V7/T7,"-")</f>
        <v>-</v>
      </c>
      <c r="Y7" s="181">
        <f>SUM(V7:V7)-SUM(H7:H7)</f>
        <v>0</v>
      </c>
      <c r="Z7" s="85" t="str">
        <f>SUM(V7:V7)/SUM(H7:H7)</f>
        <v>0</v>
      </c>
      <c r="AA7" s="78"/>
      <c r="AB7" s="94"/>
      <c r="AC7" s="95" t="str">
        <f>IF(M7=0,"",IF(AB7=0,"",(AB7/M7)))</f>
        <v/>
      </c>
      <c r="AD7" s="94"/>
      <c r="AE7" s="96" t="str">
        <f>IFERROR(AD7/AB7,"-")</f>
        <v>-</v>
      </c>
      <c r="AF7" s="97"/>
      <c r="AG7" s="98" t="str">
        <f>IFERROR(AF7/AB7,"-")</f>
        <v>-</v>
      </c>
      <c r="AH7" s="99"/>
      <c r="AI7" s="99"/>
      <c r="AJ7" s="99"/>
      <c r="AK7" s="100"/>
      <c r="AL7" s="101" t="str">
        <f>IF(M7=0,"",IF(AK7=0,"",(AK7/M7)))</f>
        <v/>
      </c>
      <c r="AM7" s="100"/>
      <c r="AN7" s="102" t="str">
        <f>IFERROR(AM7/AK7,"-")</f>
        <v>-</v>
      </c>
      <c r="AO7" s="103"/>
      <c r="AP7" s="104" t="str">
        <f>IFERROR(AO7/AK7,"-")</f>
        <v>-</v>
      </c>
      <c r="AQ7" s="105"/>
      <c r="AR7" s="105"/>
      <c r="AS7" s="105"/>
      <c r="AT7" s="106"/>
      <c r="AU7" s="107" t="str">
        <f>IF(M7=0,"",IF(AW7=0,"",(AW7/M7)))</f>
        <v/>
      </c>
      <c r="AV7" s="106"/>
      <c r="AW7" s="108" t="str">
        <f>IFERROR(AY7/AW7,"-")</f>
        <v>-</v>
      </c>
      <c r="AX7" s="109"/>
      <c r="AY7" s="110" t="str">
        <f>IFERROR(BA7/AW7,"-")</f>
        <v>-</v>
      </c>
      <c r="AZ7" s="111"/>
      <c r="BA7" s="111"/>
      <c r="BB7" s="111"/>
      <c r="BC7" s="112"/>
      <c r="BD7" s="113" t="str">
        <f>IF(M7=0,"",IF(BC7=0,"",(BC7/M7)))</f>
        <v/>
      </c>
      <c r="BE7" s="112"/>
      <c r="BF7" s="114" t="str">
        <f>IFERROR(BE7/BC7,"-")</f>
        <v>-</v>
      </c>
      <c r="BG7" s="115"/>
      <c r="BH7" s="116" t="str">
        <f>IFERROR(BG7/BC7,"-")</f>
        <v>-</v>
      </c>
      <c r="BI7" s="117"/>
      <c r="BJ7" s="117"/>
      <c r="BK7" s="117"/>
      <c r="BL7" s="119"/>
      <c r="BM7" s="120" t="str">
        <f>IF(M7=0,"",IF(BK7=0,"",(BK7/M7)))</f>
        <v/>
      </c>
      <c r="BN7" s="121"/>
      <c r="BO7" s="122" t="str">
        <f>IFERROR(BN7/BK7,"-")</f>
        <v>-</v>
      </c>
      <c r="BP7" s="123"/>
      <c r="BQ7" s="124" t="str">
        <f>IFERROR(BP7/BK7,"-")</f>
        <v>-</v>
      </c>
      <c r="BR7" s="125"/>
      <c r="BS7" s="125"/>
      <c r="BT7" s="125"/>
      <c r="BU7" s="126"/>
      <c r="BV7" s="127" t="str">
        <f>IF(M7=0,"",IF(BU7=0,"",(BU7/M7)))</f>
        <v/>
      </c>
      <c r="BW7" s="128"/>
      <c r="BX7" s="129" t="str">
        <f>IFERROR(BW7/BU7,"-")</f>
        <v>-</v>
      </c>
      <c r="BY7" s="130"/>
      <c r="BZ7" s="131" t="str">
        <f>IFERROR(BY7/BU7,"-")</f>
        <v>-</v>
      </c>
      <c r="CA7" s="132"/>
      <c r="CB7" s="132"/>
      <c r="CC7" s="132"/>
      <c r="CD7" s="133"/>
      <c r="CE7" s="134" t="str">
        <f>IF(M7=0,"",IF(CD7=0,"",(CD7/M7)))</f>
        <v/>
      </c>
      <c r="CF7" s="135"/>
      <c r="CG7" s="136" t="str">
        <f>IFERROR(CF7/CD7,"-")</f>
        <v>-</v>
      </c>
      <c r="CH7" s="137"/>
      <c r="CI7" s="138" t="str">
        <f>IFERROR(CH7/CD7,"-")</f>
        <v>-</v>
      </c>
      <c r="CJ7" s="139"/>
      <c r="CK7" s="139"/>
      <c r="CL7" s="139"/>
      <c r="CM7" s="140">
        <v>0</v>
      </c>
      <c r="CN7" s="141"/>
      <c r="CO7" s="141"/>
      <c r="CP7" s="141"/>
      <c r="CQ7" s="142" t="str">
        <f>IF(AND(CO7=0,CP7=0),"",IF(AND(CO7&lt;=100000,CP7&lt;=100000),"",IF(CO7/CN7&gt;0.7,"男高",IF(CP7/CN7&gt;0.7,"女高",""))))</f>
        <v/>
      </c>
    </row>
    <row r="8" spans="1:97">
      <c r="A8" s="30"/>
      <c r="B8" s="86"/>
      <c r="C8" s="86"/>
      <c r="D8" s="87"/>
      <c r="E8" s="88"/>
      <c r="F8" s="89"/>
      <c r="G8" s="89"/>
      <c r="H8" s="182"/>
      <c r="I8" s="90"/>
      <c r="J8" s="34"/>
      <c r="K8" s="34"/>
      <c r="L8" s="31"/>
      <c r="M8" s="31"/>
      <c r="N8" s="31"/>
      <c r="O8" s="33"/>
      <c r="P8" s="33"/>
      <c r="Q8" s="31"/>
      <c r="R8" s="33"/>
      <c r="S8" s="25"/>
      <c r="T8" s="25"/>
      <c r="U8" s="25"/>
      <c r="V8" s="188"/>
      <c r="W8" s="188"/>
      <c r="X8" s="188"/>
      <c r="Y8" s="188"/>
      <c r="Z8" s="33"/>
      <c r="AA8" s="58"/>
      <c r="AB8" s="62"/>
      <c r="AC8" s="63"/>
      <c r="AD8" s="62"/>
      <c r="AE8" s="66"/>
      <c r="AF8" s="67"/>
      <c r="AG8" s="68"/>
      <c r="AH8" s="69"/>
      <c r="AI8" s="69"/>
      <c r="AJ8" s="69"/>
      <c r="AK8" s="62"/>
      <c r="AL8" s="63"/>
      <c r="AM8" s="62"/>
      <c r="AN8" s="66"/>
      <c r="AO8" s="67"/>
      <c r="AP8" s="68"/>
      <c r="AQ8" s="69"/>
      <c r="AR8" s="69"/>
      <c r="AS8" s="69"/>
      <c r="AT8" s="62"/>
      <c r="AU8" s="63"/>
      <c r="AV8" s="62"/>
      <c r="AW8" s="66"/>
      <c r="AX8" s="67"/>
      <c r="AY8" s="68"/>
      <c r="AZ8" s="69"/>
      <c r="BA8" s="69"/>
      <c r="BB8" s="69"/>
      <c r="BC8" s="62"/>
      <c r="BD8" s="63"/>
      <c r="BE8" s="62"/>
      <c r="BF8" s="66"/>
      <c r="BG8" s="67"/>
      <c r="BH8" s="68"/>
      <c r="BI8" s="69"/>
      <c r="BJ8" s="69"/>
      <c r="BK8" s="69"/>
      <c r="BL8" s="64"/>
      <c r="BM8" s="65"/>
      <c r="BN8" s="62"/>
      <c r="BO8" s="66"/>
      <c r="BP8" s="67"/>
      <c r="BQ8" s="68"/>
      <c r="BR8" s="69"/>
      <c r="BS8" s="69"/>
      <c r="BT8" s="69"/>
      <c r="BU8" s="64"/>
      <c r="BV8" s="65"/>
      <c r="BW8" s="62"/>
      <c r="BX8" s="66"/>
      <c r="BY8" s="67"/>
      <c r="BZ8" s="68"/>
      <c r="CA8" s="69"/>
      <c r="CB8" s="69"/>
      <c r="CC8" s="69"/>
      <c r="CD8" s="64"/>
      <c r="CE8" s="65"/>
      <c r="CF8" s="62"/>
      <c r="CG8" s="66"/>
      <c r="CH8" s="67"/>
      <c r="CI8" s="68"/>
      <c r="CJ8" s="69"/>
      <c r="CK8" s="69"/>
      <c r="CL8" s="69"/>
      <c r="CM8" s="70"/>
      <c r="CN8" s="67"/>
      <c r="CO8" s="67"/>
      <c r="CP8" s="67"/>
      <c r="CQ8" s="71"/>
    </row>
    <row r="9" spans="1:97">
      <c r="A9" s="30"/>
      <c r="B9" s="37"/>
      <c r="C9" s="37"/>
      <c r="D9" s="31"/>
      <c r="E9" s="31"/>
      <c r="F9" s="36"/>
      <c r="G9" s="74"/>
      <c r="H9" s="183"/>
      <c r="I9" s="34"/>
      <c r="J9" s="34"/>
      <c r="K9" s="34"/>
      <c r="L9" s="31"/>
      <c r="M9" s="31"/>
      <c r="N9" s="31"/>
      <c r="O9" s="33"/>
      <c r="P9" s="33"/>
      <c r="Q9" s="31"/>
      <c r="R9" s="33"/>
      <c r="S9" s="25"/>
      <c r="T9" s="25"/>
      <c r="U9" s="25"/>
      <c r="V9" s="188"/>
      <c r="W9" s="188"/>
      <c r="X9" s="188"/>
      <c r="Y9" s="188"/>
      <c r="Z9" s="33"/>
      <c r="AA9" s="60"/>
      <c r="AB9" s="62"/>
      <c r="AC9" s="63"/>
      <c r="AD9" s="62"/>
      <c r="AE9" s="66"/>
      <c r="AF9" s="67"/>
      <c r="AG9" s="68"/>
      <c r="AH9" s="69"/>
      <c r="AI9" s="69"/>
      <c r="AJ9" s="69"/>
      <c r="AK9" s="62"/>
      <c r="AL9" s="63"/>
      <c r="AM9" s="62"/>
      <c r="AN9" s="66"/>
      <c r="AO9" s="67"/>
      <c r="AP9" s="68"/>
      <c r="AQ9" s="69"/>
      <c r="AR9" s="69"/>
      <c r="AS9" s="69"/>
      <c r="AT9" s="62"/>
      <c r="AU9" s="63"/>
      <c r="AV9" s="62"/>
      <c r="AW9" s="66"/>
      <c r="AX9" s="67"/>
      <c r="AY9" s="68"/>
      <c r="AZ9" s="69"/>
      <c r="BA9" s="69"/>
      <c r="BB9" s="69"/>
      <c r="BC9" s="62"/>
      <c r="BD9" s="63"/>
      <c r="BE9" s="62"/>
      <c r="BF9" s="66"/>
      <c r="BG9" s="67"/>
      <c r="BH9" s="68"/>
      <c r="BI9" s="69"/>
      <c r="BJ9" s="69"/>
      <c r="BK9" s="69"/>
      <c r="BL9" s="64"/>
      <c r="BM9" s="65"/>
      <c r="BN9" s="62"/>
      <c r="BO9" s="66"/>
      <c r="BP9" s="67"/>
      <c r="BQ9" s="68"/>
      <c r="BR9" s="69"/>
      <c r="BS9" s="69"/>
      <c r="BT9" s="69"/>
      <c r="BU9" s="64"/>
      <c r="BV9" s="65"/>
      <c r="BW9" s="62"/>
      <c r="BX9" s="66"/>
      <c r="BY9" s="67"/>
      <c r="BZ9" s="68"/>
      <c r="CA9" s="69"/>
      <c r="CB9" s="69"/>
      <c r="CC9" s="69"/>
      <c r="CD9" s="64"/>
      <c r="CE9" s="65"/>
      <c r="CF9" s="62"/>
      <c r="CG9" s="66"/>
      <c r="CH9" s="67"/>
      <c r="CI9" s="68"/>
      <c r="CJ9" s="69"/>
      <c r="CK9" s="69"/>
      <c r="CL9" s="69"/>
      <c r="CM9" s="70"/>
      <c r="CN9" s="67"/>
      <c r="CO9" s="67"/>
      <c r="CP9" s="67"/>
      <c r="CQ9" s="71"/>
    </row>
    <row r="10" spans="1:97">
      <c r="A10" s="19" t="str">
        <f>Z10</f>
        <v>0</v>
      </c>
      <c r="B10" s="41"/>
      <c r="C10" s="41"/>
      <c r="D10" s="41"/>
      <c r="E10" s="41"/>
      <c r="F10" s="40" t="s">
        <v>139</v>
      </c>
      <c r="G10" s="40"/>
      <c r="H10" s="184"/>
      <c r="I10" s="45"/>
      <c r="J10" s="41">
        <f>SUM(J6:J9)</f>
        <v>0</v>
      </c>
      <c r="K10" s="41">
        <f>SUM(K6:K9)</f>
        <v>0</v>
      </c>
      <c r="L10" s="41">
        <f>SUM(L6:L9)</f>
        <v>3</v>
      </c>
      <c r="M10" s="41">
        <f>SUM(M6:M9)</f>
        <v>0</v>
      </c>
      <c r="N10" s="41">
        <f>SUM(N6:N9)</f>
        <v>0</v>
      </c>
      <c r="O10" s="42">
        <f>IFERROR(M10/L10,"-")</f>
        <v>0</v>
      </c>
      <c r="P10" s="77">
        <f>SUM(P6:P9)</f>
        <v>0</v>
      </c>
      <c r="Q10" s="77">
        <f>SUM(Q6:Q9)</f>
        <v>0</v>
      </c>
      <c r="R10" s="42" t="str">
        <f>IFERROR(P10/M10,"-")</f>
        <v>-</v>
      </c>
      <c r="S10" s="43" t="str">
        <f>IFERROR(H10/M10,"-")</f>
        <v>-</v>
      </c>
      <c r="T10" s="44">
        <f>SUM(T6:T9)</f>
        <v>0</v>
      </c>
      <c r="U10" s="42" t="str">
        <f>IFERROR(T10/M10,"-")</f>
        <v>-</v>
      </c>
      <c r="V10" s="184">
        <f>SUM(V6:V9)</f>
        <v>0</v>
      </c>
      <c r="W10" s="184" t="str">
        <f>IFERROR(V10/M10,"-")</f>
        <v>-</v>
      </c>
      <c r="X10" s="184" t="str">
        <f>IFERROR(V10/T10,"-")</f>
        <v>-</v>
      </c>
      <c r="Y10" s="184">
        <f>V10-H10</f>
        <v>0</v>
      </c>
      <c r="Z10" s="46" t="str">
        <f>V10/H10</f>
        <v>0</v>
      </c>
      <c r="AA10" s="59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</mergeCells>
  <conditionalFormatting sqref="H2:K2">
    <cfRule type="expression" dxfId="2" priority="1">
      <formula>WEEKDAY(H2)=7</formula>
    </cfRule>
  </conditionalFormatting>
  <conditionalFormatting sqref="H2:K2">
    <cfRule type="expression" dxfId="3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5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30.625" customWidth="true" style="73"/>
    <col min="5" max="5" width="8.25" customWidth="true" style="73"/>
    <col min="6" max="6" width="33.5" customWidth="true" style="73"/>
    <col min="7" max="7" width="12.25" customWidth="true" style="73"/>
    <col min="8" max="8" width="10.875" customWidth="true" style="73"/>
    <col min="9" max="9" width="10.875" customWidth="true" style="73"/>
    <col min="10" max="10" width="10.875" customWidth="true" style="73"/>
    <col min="11" max="11" width="10.375" customWidth="true" style="73"/>
    <col min="12" max="12" width="10.375" customWidth="true" style="73"/>
    <col min="13" max="13" width="10.375" customWidth="true" style="73"/>
    <col min="14" max="14" width="10.375" customWidth="true" style="73"/>
    <col min="15" max="15" width="7.375" customWidth="true" style="73"/>
    <col min="16" max="16" width="9" customWidth="true" style="73"/>
    <col min="17" max="17" width="9" customWidth="true" style="73"/>
    <col min="18" max="18" width="6.75" customWidth="true" style="73"/>
    <col min="19" max="19" width="7.875" customWidth="true" style="73"/>
    <col min="20" max="20" width="10" customWidth="true" style="73"/>
    <col min="21" max="21" width="9" customWidth="true" style="73"/>
    <col min="22" max="22" width="9" customWidth="true" style="73"/>
    <col min="23" max="23" width="12.375" customWidth="true" style="73"/>
    <col min="24" max="24" width="9" customWidth="true" style="73"/>
    <col min="25" max="25" width="9" customWidth="true" style="73"/>
    <col min="26" max="26" width="9" customWidth="true" style="73"/>
    <col min="27" max="27" width="9" customWidth="true" style="73"/>
    <col min="28" max="28" width="9" customWidth="true" style="73"/>
    <col min="29" max="29" width="9" customWidth="true" style="73"/>
    <col min="30" max="30" width="9" customWidth="true" style="73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</cols>
  <sheetData>
    <row r="2" spans="1:95" customHeight="1" ht="13.5">
      <c r="A2" s="24" t="s">
        <v>0</v>
      </c>
      <c r="B2" s="27" t="s">
        <v>1</v>
      </c>
      <c r="C2" s="27"/>
      <c r="F2" s="76"/>
      <c r="G2" s="76"/>
      <c r="H2" s="76"/>
      <c r="I2" s="76"/>
      <c r="J2" s="76"/>
      <c r="K2" s="56"/>
      <c r="L2" s="56" t="s">
        <v>2</v>
      </c>
      <c r="M2" s="56"/>
      <c r="N2" s="56"/>
      <c r="O2" s="56" t="s">
        <v>3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156" t="s">
        <v>4</v>
      </c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7" t="s">
        <v>5</v>
      </c>
      <c r="CL2" s="159" t="s">
        <v>6</v>
      </c>
      <c r="CM2" s="147" t="s">
        <v>7</v>
      </c>
      <c r="CN2" s="148"/>
      <c r="CO2" s="149"/>
    </row>
    <row r="3" spans="1:95" customHeight="1" ht="14.25">
      <c r="A3" s="27" t="s">
        <v>140</v>
      </c>
      <c r="B3" s="38"/>
      <c r="C3" s="38"/>
      <c r="D3" s="38"/>
      <c r="E3" s="38"/>
      <c r="F3" s="72"/>
      <c r="G3" s="56"/>
      <c r="H3" s="56"/>
      <c r="I3" s="145" t="s">
        <v>9</v>
      </c>
      <c r="J3" s="146"/>
      <c r="K3" s="27"/>
      <c r="L3" s="27"/>
      <c r="M3" s="27"/>
      <c r="N3" s="27"/>
      <c r="O3" s="27"/>
      <c r="P3" s="27"/>
      <c r="Q3" s="27"/>
      <c r="R3" s="27"/>
      <c r="S3" s="27"/>
      <c r="T3" s="27"/>
      <c r="U3" s="56"/>
      <c r="V3" s="56"/>
      <c r="W3" s="56"/>
      <c r="X3" s="56"/>
      <c r="Y3" s="56"/>
      <c r="Z3" s="150" t="s">
        <v>10</v>
      </c>
      <c r="AA3" s="151"/>
      <c r="AB3" s="151"/>
      <c r="AC3" s="151"/>
      <c r="AD3" s="151"/>
      <c r="AE3" s="151"/>
      <c r="AF3" s="151"/>
      <c r="AG3" s="151"/>
      <c r="AH3" s="151"/>
      <c r="AI3" s="162" t="s">
        <v>11</v>
      </c>
      <c r="AJ3" s="163"/>
      <c r="AK3" s="163"/>
      <c r="AL3" s="163"/>
      <c r="AM3" s="163"/>
      <c r="AN3" s="163"/>
      <c r="AO3" s="163"/>
      <c r="AP3" s="163"/>
      <c r="AQ3" s="164"/>
      <c r="AR3" s="165" t="s">
        <v>12</v>
      </c>
      <c r="AS3" s="166"/>
      <c r="AT3" s="166"/>
      <c r="AU3" s="166"/>
      <c r="AV3" s="166"/>
      <c r="AW3" s="166"/>
      <c r="AX3" s="166"/>
      <c r="AY3" s="166"/>
      <c r="AZ3" s="167"/>
      <c r="BA3" s="168" t="s">
        <v>13</v>
      </c>
      <c r="BB3" s="169"/>
      <c r="BC3" s="169"/>
      <c r="BD3" s="169"/>
      <c r="BE3" s="169"/>
      <c r="BF3" s="169"/>
      <c r="BG3" s="169"/>
      <c r="BH3" s="169"/>
      <c r="BI3" s="170"/>
      <c r="BJ3" s="171" t="s">
        <v>14</v>
      </c>
      <c r="BK3" s="172"/>
      <c r="BL3" s="172"/>
      <c r="BM3" s="172"/>
      <c r="BN3" s="172"/>
      <c r="BO3" s="172"/>
      <c r="BP3" s="172"/>
      <c r="BQ3" s="172"/>
      <c r="BR3" s="173"/>
      <c r="BS3" s="174" t="s">
        <v>15</v>
      </c>
      <c r="BT3" s="175"/>
      <c r="BU3" s="175"/>
      <c r="BV3" s="175"/>
      <c r="BW3" s="175"/>
      <c r="BX3" s="175"/>
      <c r="BY3" s="175"/>
      <c r="BZ3" s="175"/>
      <c r="CA3" s="176"/>
      <c r="CB3" s="177" t="s">
        <v>16</v>
      </c>
      <c r="CC3" s="178"/>
      <c r="CD3" s="178"/>
      <c r="CE3" s="178"/>
      <c r="CF3" s="178"/>
      <c r="CG3" s="178"/>
      <c r="CH3" s="178"/>
      <c r="CI3" s="178"/>
      <c r="CJ3" s="179"/>
      <c r="CK3" s="157"/>
      <c r="CL3" s="160"/>
      <c r="CM3" s="152" t="s">
        <v>17</v>
      </c>
      <c r="CN3" s="153"/>
      <c r="CO3" s="154" t="s">
        <v>18</v>
      </c>
    </row>
    <row r="4" spans="1:95">
      <c r="A4" s="26"/>
      <c r="B4" s="7" t="s">
        <v>19</v>
      </c>
      <c r="C4" s="7" t="s">
        <v>20</v>
      </c>
      <c r="D4" s="7" t="s">
        <v>129</v>
      </c>
      <c r="E4" s="20" t="s">
        <v>24</v>
      </c>
      <c r="F4" s="7" t="s">
        <v>25</v>
      </c>
      <c r="G4" s="14" t="s">
        <v>27</v>
      </c>
      <c r="H4" s="7" t="s">
        <v>28</v>
      </c>
      <c r="I4" s="15" t="s">
        <v>29</v>
      </c>
      <c r="J4" s="15" t="s">
        <v>30</v>
      </c>
      <c r="K4" s="15" t="s">
        <v>31</v>
      </c>
      <c r="L4" s="6" t="s">
        <v>34</v>
      </c>
      <c r="M4" s="7" t="s">
        <v>35</v>
      </c>
      <c r="N4" s="15" t="s">
        <v>36</v>
      </c>
      <c r="O4" s="7" t="s">
        <v>37</v>
      </c>
      <c r="P4" s="7" t="s">
        <v>38</v>
      </c>
      <c r="Q4" s="7" t="s">
        <v>39</v>
      </c>
      <c r="R4" s="7" t="s">
        <v>40</v>
      </c>
      <c r="S4" s="7" t="s">
        <v>41</v>
      </c>
      <c r="T4" s="15" t="s">
        <v>42</v>
      </c>
      <c r="U4" s="7" t="s">
        <v>43</v>
      </c>
      <c r="V4" s="7" t="s">
        <v>44</v>
      </c>
      <c r="W4" s="7" t="s">
        <v>45</v>
      </c>
      <c r="X4" s="7" t="s">
        <v>46</v>
      </c>
      <c r="Y4" s="57"/>
      <c r="Z4" s="47" t="s">
        <v>47</v>
      </c>
      <c r="AA4" s="47" t="s">
        <v>48</v>
      </c>
      <c r="AB4" s="47" t="s">
        <v>49</v>
      </c>
      <c r="AC4" s="47" t="s">
        <v>41</v>
      </c>
      <c r="AD4" s="47" t="s">
        <v>50</v>
      </c>
      <c r="AE4" s="47" t="s">
        <v>51</v>
      </c>
      <c r="AF4" s="47" t="s">
        <v>52</v>
      </c>
      <c r="AG4" s="47" t="s">
        <v>53</v>
      </c>
      <c r="AH4" s="47" t="s">
        <v>54</v>
      </c>
      <c r="AI4" s="48" t="s">
        <v>47</v>
      </c>
      <c r="AJ4" s="48" t="s">
        <v>48</v>
      </c>
      <c r="AK4" s="48" t="s">
        <v>49</v>
      </c>
      <c r="AL4" s="48" t="s">
        <v>41</v>
      </c>
      <c r="AM4" s="48" t="s">
        <v>50</v>
      </c>
      <c r="AN4" s="48" t="s">
        <v>51</v>
      </c>
      <c r="AO4" s="48" t="s">
        <v>52</v>
      </c>
      <c r="AP4" s="48" t="s">
        <v>53</v>
      </c>
      <c r="AQ4" s="48" t="s">
        <v>54</v>
      </c>
      <c r="AR4" s="49" t="s">
        <v>47</v>
      </c>
      <c r="AS4" s="49" t="s">
        <v>48</v>
      </c>
      <c r="AT4" s="49" t="s">
        <v>49</v>
      </c>
      <c r="AU4" s="49" t="s">
        <v>41</v>
      </c>
      <c r="AV4" s="49" t="s">
        <v>50</v>
      </c>
      <c r="AW4" s="49" t="s">
        <v>51</v>
      </c>
      <c r="AX4" s="49" t="s">
        <v>52</v>
      </c>
      <c r="AY4" s="49" t="s">
        <v>53</v>
      </c>
      <c r="AZ4" s="49" t="s">
        <v>54</v>
      </c>
      <c r="BA4" s="50" t="s">
        <v>47</v>
      </c>
      <c r="BB4" s="50" t="s">
        <v>48</v>
      </c>
      <c r="BC4" s="50" t="s">
        <v>49</v>
      </c>
      <c r="BD4" s="50" t="s">
        <v>41</v>
      </c>
      <c r="BE4" s="50" t="s">
        <v>50</v>
      </c>
      <c r="BF4" s="50" t="s">
        <v>51</v>
      </c>
      <c r="BG4" s="50" t="s">
        <v>52</v>
      </c>
      <c r="BH4" s="50" t="s">
        <v>53</v>
      </c>
      <c r="BI4" s="50" t="s">
        <v>54</v>
      </c>
      <c r="BJ4" s="118" t="s">
        <v>47</v>
      </c>
      <c r="BK4" s="118" t="s">
        <v>48</v>
      </c>
      <c r="BL4" s="118" t="s">
        <v>49</v>
      </c>
      <c r="BM4" s="118" t="s">
        <v>41</v>
      </c>
      <c r="BN4" s="118" t="s">
        <v>50</v>
      </c>
      <c r="BO4" s="118" t="s">
        <v>51</v>
      </c>
      <c r="BP4" s="118" t="s">
        <v>52</v>
      </c>
      <c r="BQ4" s="118" t="s">
        <v>53</v>
      </c>
      <c r="BR4" s="118" t="s">
        <v>54</v>
      </c>
      <c r="BS4" s="51" t="s">
        <v>47</v>
      </c>
      <c r="BT4" s="51" t="s">
        <v>48</v>
      </c>
      <c r="BU4" s="51" t="s">
        <v>49</v>
      </c>
      <c r="BV4" s="51" t="s">
        <v>41</v>
      </c>
      <c r="BW4" s="51" t="s">
        <v>50</v>
      </c>
      <c r="BX4" s="51" t="s">
        <v>51</v>
      </c>
      <c r="BY4" s="51" t="s">
        <v>52</v>
      </c>
      <c r="BZ4" s="51" t="s">
        <v>53</v>
      </c>
      <c r="CA4" s="51" t="s">
        <v>54</v>
      </c>
      <c r="CB4" s="52" t="s">
        <v>47</v>
      </c>
      <c r="CC4" s="52" t="s">
        <v>48</v>
      </c>
      <c r="CD4" s="52" t="s">
        <v>49</v>
      </c>
      <c r="CE4" s="52" t="s">
        <v>41</v>
      </c>
      <c r="CF4" s="52" t="s">
        <v>50</v>
      </c>
      <c r="CG4" s="52" t="s">
        <v>51</v>
      </c>
      <c r="CH4" s="52" t="s">
        <v>52</v>
      </c>
      <c r="CI4" s="52" t="s">
        <v>53</v>
      </c>
      <c r="CJ4" s="52" t="s">
        <v>54</v>
      </c>
      <c r="CK4" s="158"/>
      <c r="CL4" s="161"/>
      <c r="CM4" s="53" t="s">
        <v>55</v>
      </c>
      <c r="CN4" s="53" t="s">
        <v>56</v>
      </c>
      <c r="CO4" s="155"/>
    </row>
    <row r="5" spans="1:95">
      <c r="A5" s="19"/>
      <c r="B5" s="28"/>
      <c r="C5" s="28"/>
      <c r="D5" s="26"/>
      <c r="E5" s="26"/>
      <c r="F5" s="26"/>
      <c r="G5" s="35"/>
      <c r="H5" s="180"/>
      <c r="I5" s="29"/>
      <c r="J5" s="26"/>
      <c r="K5" s="26"/>
      <c r="L5" s="26"/>
      <c r="M5" s="10"/>
      <c r="N5" s="10"/>
      <c r="O5" s="26"/>
      <c r="P5" s="10"/>
      <c r="Q5" s="2"/>
      <c r="R5" s="2"/>
      <c r="S5" s="2"/>
      <c r="T5" s="185"/>
      <c r="U5" s="185"/>
      <c r="V5" s="185"/>
      <c r="W5" s="185"/>
      <c r="X5" s="10"/>
      <c r="Y5" s="58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</row>
    <row r="6" spans="1:95">
      <c r="A6" s="79" t="str">
        <f>X6</f>
        <v>0</v>
      </c>
      <c r="B6" s="189" t="s">
        <v>141</v>
      </c>
      <c r="C6" s="189" t="s">
        <v>142</v>
      </c>
      <c r="D6" s="189" t="s">
        <v>143</v>
      </c>
      <c r="E6" s="189" t="s">
        <v>90</v>
      </c>
      <c r="F6" s="89" t="s">
        <v>144</v>
      </c>
      <c r="G6" s="89" t="s">
        <v>136</v>
      </c>
      <c r="H6" s="181">
        <v>0</v>
      </c>
      <c r="I6" s="80">
        <v>0</v>
      </c>
      <c r="J6" s="80">
        <v>0</v>
      </c>
      <c r="K6" s="80">
        <v>0</v>
      </c>
      <c r="L6" s="93">
        <v>0</v>
      </c>
      <c r="M6" s="81" t="str">
        <f>IFERROR(L6/K6,"-")</f>
        <v>-</v>
      </c>
      <c r="N6" s="80">
        <v>0</v>
      </c>
      <c r="O6" s="80">
        <v>0</v>
      </c>
      <c r="P6" s="81" t="str">
        <f>IFERROR(N6/(L6),"-")</f>
        <v>-</v>
      </c>
      <c r="Q6" s="82" t="str">
        <f>IFERROR(H6/SUM(L6:L6),"-")</f>
        <v>-</v>
      </c>
      <c r="R6" s="83">
        <v>0</v>
      </c>
      <c r="S6" s="81" t="str">
        <f>IF(L6=0,"-",R6/L6)</f>
        <v>-</v>
      </c>
      <c r="T6" s="186"/>
      <c r="U6" s="187" t="str">
        <f>IFERROR(T6/L6,"-")</f>
        <v>-</v>
      </c>
      <c r="V6" s="187" t="str">
        <f>IFERROR(T6/R6,"-")</f>
        <v>-</v>
      </c>
      <c r="W6" s="181">
        <f>SUM(T6:T6)-SUM(H6:H6)</f>
        <v>0</v>
      </c>
      <c r="X6" s="85" t="str">
        <f>SUM(T6:T6)/SUM(H6:H6)</f>
        <v>0</v>
      </c>
      <c r="Y6" s="78"/>
      <c r="Z6" s="94"/>
      <c r="AA6" s="95" t="str">
        <f>IF(L6=0,"",IF(Z6=0,"",(Z6/L6)))</f>
        <v/>
      </c>
      <c r="AB6" s="94"/>
      <c r="AC6" s="96" t="str">
        <f>IFERROR(AB6/Z6,"-")</f>
        <v>-</v>
      </c>
      <c r="AD6" s="97"/>
      <c r="AE6" s="98" t="str">
        <f>IFERROR(AD6/Z6,"-")</f>
        <v>-</v>
      </c>
      <c r="AF6" s="99"/>
      <c r="AG6" s="99"/>
      <c r="AH6" s="99"/>
      <c r="AI6" s="100"/>
      <c r="AJ6" s="101" t="str">
        <f>IF(L6=0,"",IF(AI6=0,"",(AI6/L6)))</f>
        <v/>
      </c>
      <c r="AK6" s="100"/>
      <c r="AL6" s="102" t="str">
        <f>IFERROR(AK6/AI6,"-")</f>
        <v>-</v>
      </c>
      <c r="AM6" s="103"/>
      <c r="AN6" s="104" t="str">
        <f>IFERROR(AM6/AI6,"-")</f>
        <v>-</v>
      </c>
      <c r="AO6" s="105"/>
      <c r="AP6" s="105"/>
      <c r="AQ6" s="105"/>
      <c r="AR6" s="106"/>
      <c r="AS6" s="107" t="str">
        <f>IF(L6=0,"",IF(AR6=0,"",(AR6/L6)))</f>
        <v/>
      </c>
      <c r="AT6" s="106"/>
      <c r="AU6" s="108" t="str">
        <f>IFERROR(AT6/AR6,"-")</f>
        <v>-</v>
      </c>
      <c r="AV6" s="109"/>
      <c r="AW6" s="110" t="str">
        <f>IFERROR(AV6/AR6,"-")</f>
        <v>-</v>
      </c>
      <c r="AX6" s="111"/>
      <c r="AY6" s="111"/>
      <c r="AZ6" s="111"/>
      <c r="BA6" s="112"/>
      <c r="BB6" s="113" t="str">
        <f>IF(L6=0,"",IF(BA6=0,"",(BA6/L6)))</f>
        <v/>
      </c>
      <c r="BC6" s="112"/>
      <c r="BD6" s="114" t="str">
        <f>IFERROR(BC6/BA6,"-")</f>
        <v>-</v>
      </c>
      <c r="BE6" s="115"/>
      <c r="BF6" s="116" t="str">
        <f>IFERROR(BE6/BA6,"-")</f>
        <v>-</v>
      </c>
      <c r="BG6" s="117"/>
      <c r="BH6" s="117"/>
      <c r="BI6" s="117"/>
      <c r="BJ6" s="119"/>
      <c r="BK6" s="120" t="str">
        <f>IF(L6=0,"",IF(BJ6=0,"",(BJ6/L6)))</f>
        <v/>
      </c>
      <c r="BL6" s="121"/>
      <c r="BM6" s="122" t="str">
        <f>IFERROR(BL6/BJ6,"-")</f>
        <v>-</v>
      </c>
      <c r="BN6" s="123"/>
      <c r="BO6" s="124" t="str">
        <f>IFERROR(BN6/BJ6,"-")</f>
        <v>-</v>
      </c>
      <c r="BP6" s="125"/>
      <c r="BQ6" s="125"/>
      <c r="BR6" s="125"/>
      <c r="BS6" s="126"/>
      <c r="BT6" s="127" t="str">
        <f>IF(L6=0,"",IF(BS6=0,"",(BS6/L6)))</f>
        <v/>
      </c>
      <c r="BU6" s="128"/>
      <c r="BV6" s="129" t="str">
        <f>IFERROR(BU6/BS6,"-")</f>
        <v>-</v>
      </c>
      <c r="BW6" s="130"/>
      <c r="BX6" s="131" t="str">
        <f>IFERROR(BW6/BS6,"-")</f>
        <v>-</v>
      </c>
      <c r="BY6" s="132"/>
      <c r="BZ6" s="132"/>
      <c r="CA6" s="132"/>
      <c r="CB6" s="133"/>
      <c r="CC6" s="134" t="str">
        <f>IF(L6=0,"",IF(CB6=0,"",(CB6/L6)))</f>
        <v/>
      </c>
      <c r="CD6" s="135"/>
      <c r="CE6" s="136" t="str">
        <f>IFERROR(CD6/CB6,"-")</f>
        <v>-</v>
      </c>
      <c r="CF6" s="137"/>
      <c r="CG6" s="138" t="str">
        <f>IFERROR(CF6/CB6,"-")</f>
        <v>-</v>
      </c>
      <c r="CH6" s="139"/>
      <c r="CI6" s="139"/>
      <c r="CJ6" s="139"/>
      <c r="CK6" s="140">
        <v>0</v>
      </c>
      <c r="CL6" s="141"/>
      <c r="CM6" s="141"/>
      <c r="CN6" s="141"/>
      <c r="CO6" s="142" t="str">
        <f>IF(AND(CM6=0,CN6=0),"",IF(AND(CM6&lt;=100000,CN6&lt;=100000),"",IF(CM6/CL6&gt;0.7,"男高",IF(CN6/CL6&gt;0.7,"女高",""))))</f>
        <v/>
      </c>
    </row>
    <row r="7" spans="1:95">
      <c r="A7" s="79">
        <f>X7</f>
        <v>0.48327692021042</v>
      </c>
      <c r="B7" s="189" t="s">
        <v>145</v>
      </c>
      <c r="C7" s="189" t="s">
        <v>142</v>
      </c>
      <c r="D7" s="189" t="s">
        <v>143</v>
      </c>
      <c r="E7" s="189" t="s">
        <v>90</v>
      </c>
      <c r="F7" s="89" t="s">
        <v>146</v>
      </c>
      <c r="G7" s="89" t="s">
        <v>136</v>
      </c>
      <c r="H7" s="181">
        <v>4197014</v>
      </c>
      <c r="I7" s="80">
        <v>5152</v>
      </c>
      <c r="J7" s="80">
        <v>0</v>
      </c>
      <c r="K7" s="80">
        <v>229650</v>
      </c>
      <c r="L7" s="93">
        <v>1408</v>
      </c>
      <c r="M7" s="81">
        <f>IFERROR(L7/K7,"-")</f>
        <v>0.006131069018071</v>
      </c>
      <c r="N7" s="80">
        <v>519</v>
      </c>
      <c r="O7" s="80">
        <v>242</v>
      </c>
      <c r="P7" s="81">
        <f>IFERROR(N7/(L7),"-")</f>
        <v>0.36860795454545</v>
      </c>
      <c r="Q7" s="82">
        <f>IFERROR(H7/SUM(L7:L7),"-")</f>
        <v>2980.8338068182</v>
      </c>
      <c r="R7" s="83">
        <v>103</v>
      </c>
      <c r="S7" s="81">
        <f>IF(L7=0,"-",R7/L7)</f>
        <v>0.073153409090909</v>
      </c>
      <c r="T7" s="186">
        <v>2028320</v>
      </c>
      <c r="U7" s="187">
        <f>IFERROR(T7/L7,"-")</f>
        <v>1440.5681818182</v>
      </c>
      <c r="V7" s="187">
        <f>IFERROR(T7/R7,"-")</f>
        <v>19692.427184466</v>
      </c>
      <c r="W7" s="181">
        <f>SUM(T7:T7)-SUM(H7:H7)</f>
        <v>-2168694</v>
      </c>
      <c r="X7" s="85">
        <f>SUM(T7:T7)/SUM(H7:H7)</f>
        <v>0.48327692021042</v>
      </c>
      <c r="Y7" s="78"/>
      <c r="Z7" s="94">
        <v>1</v>
      </c>
      <c r="AA7" s="95">
        <f>IF(L7=0,"",IF(Z7=0,"",(Z7/L7)))</f>
        <v>0.00071022727272727</v>
      </c>
      <c r="AB7" s="94"/>
      <c r="AC7" s="96">
        <f>IFERROR(AB7/Z7,"-")</f>
        <v>0</v>
      </c>
      <c r="AD7" s="97"/>
      <c r="AE7" s="98">
        <f>IFERROR(AD7/Z7,"-")</f>
        <v>0</v>
      </c>
      <c r="AF7" s="99"/>
      <c r="AG7" s="99"/>
      <c r="AH7" s="99"/>
      <c r="AI7" s="100">
        <v>1</v>
      </c>
      <c r="AJ7" s="101">
        <f>IF(L7=0,"",IF(AI7=0,"",(AI7/L7)))</f>
        <v>0.00071022727272727</v>
      </c>
      <c r="AK7" s="100"/>
      <c r="AL7" s="102">
        <f>IFERROR(AK7/AI7,"-")</f>
        <v>0</v>
      </c>
      <c r="AM7" s="103"/>
      <c r="AN7" s="104">
        <f>IFERROR(AM7/AI7,"-")</f>
        <v>0</v>
      </c>
      <c r="AO7" s="105"/>
      <c r="AP7" s="105"/>
      <c r="AQ7" s="105"/>
      <c r="AR7" s="106">
        <v>4</v>
      </c>
      <c r="AS7" s="107">
        <f>IF(L7=0,"",IF(AR7=0,"",(AR7/L7)))</f>
        <v>0.0028409090909091</v>
      </c>
      <c r="AT7" s="106"/>
      <c r="AU7" s="108">
        <f>IFERROR(AT7/AR7,"-")</f>
        <v>0</v>
      </c>
      <c r="AV7" s="109"/>
      <c r="AW7" s="110">
        <f>IFERROR(AV7/AR7,"-")</f>
        <v>0</v>
      </c>
      <c r="AX7" s="111"/>
      <c r="AY7" s="111"/>
      <c r="AZ7" s="111"/>
      <c r="BA7" s="112">
        <v>40</v>
      </c>
      <c r="BB7" s="113">
        <f>IF(L7=0,"",IF(BA7=0,"",(BA7/L7)))</f>
        <v>0.028409090909091</v>
      </c>
      <c r="BC7" s="112">
        <v>2</v>
      </c>
      <c r="BD7" s="114">
        <f>IFERROR(BC7/BA7,"-")</f>
        <v>0.05</v>
      </c>
      <c r="BE7" s="115">
        <v>31500</v>
      </c>
      <c r="BF7" s="116">
        <f>IFERROR(BE7/BA7,"-")</f>
        <v>787.5</v>
      </c>
      <c r="BG7" s="117"/>
      <c r="BH7" s="117"/>
      <c r="BI7" s="117">
        <v>2</v>
      </c>
      <c r="BJ7" s="119">
        <v>554</v>
      </c>
      <c r="BK7" s="120">
        <f>IF(L7=0,"",IF(BJ7=0,"",(BJ7/L7)))</f>
        <v>0.39346590909091</v>
      </c>
      <c r="BL7" s="121">
        <v>39</v>
      </c>
      <c r="BM7" s="122">
        <f>IFERROR(BL7/BJ7,"-")</f>
        <v>0.070397111913357</v>
      </c>
      <c r="BN7" s="123">
        <v>490820</v>
      </c>
      <c r="BO7" s="124">
        <f>IFERROR(BN7/BJ7,"-")</f>
        <v>885.95667870036</v>
      </c>
      <c r="BP7" s="125">
        <v>19</v>
      </c>
      <c r="BQ7" s="125">
        <v>9</v>
      </c>
      <c r="BR7" s="125">
        <v>11</v>
      </c>
      <c r="BS7" s="126">
        <v>569</v>
      </c>
      <c r="BT7" s="127">
        <f>IF(L7=0,"",IF(BS7=0,"",(BS7/L7)))</f>
        <v>0.40411931818182</v>
      </c>
      <c r="BU7" s="128">
        <v>49</v>
      </c>
      <c r="BV7" s="129">
        <f>IFERROR(BU7/BS7,"-")</f>
        <v>0.086115992970123</v>
      </c>
      <c r="BW7" s="130">
        <v>1138000</v>
      </c>
      <c r="BX7" s="131">
        <f>IFERROR(BW7/BS7,"-")</f>
        <v>2000</v>
      </c>
      <c r="BY7" s="132">
        <v>29</v>
      </c>
      <c r="BZ7" s="132">
        <v>4</v>
      </c>
      <c r="CA7" s="132">
        <v>16</v>
      </c>
      <c r="CB7" s="133">
        <v>239</v>
      </c>
      <c r="CC7" s="134">
        <f>IF(L7=0,"",IF(CB7=0,"",(CB7/L7)))</f>
        <v>0.16974431818182</v>
      </c>
      <c r="CD7" s="135">
        <v>13</v>
      </c>
      <c r="CE7" s="136">
        <f>IFERROR(CD7/CB7,"-")</f>
        <v>0.054393305439331</v>
      </c>
      <c r="CF7" s="137">
        <v>368000</v>
      </c>
      <c r="CG7" s="138">
        <f>IFERROR(CF7/CB7,"-")</f>
        <v>1539.7489539749</v>
      </c>
      <c r="CH7" s="139">
        <v>5</v>
      </c>
      <c r="CI7" s="139">
        <v>3</v>
      </c>
      <c r="CJ7" s="139">
        <v>5</v>
      </c>
      <c r="CK7" s="140">
        <v>103</v>
      </c>
      <c r="CL7" s="141">
        <v>2028320</v>
      </c>
      <c r="CM7" s="141">
        <v>270000</v>
      </c>
      <c r="CN7" s="141"/>
      <c r="CO7" s="142" t="str">
        <f>IF(AND(CM7=0,CN7=0),"",IF(AND(CM7&lt;=100000,CN7&lt;=100000),"",IF(CM7/CL7&gt;0.7,"男高",IF(CN7/CL7&gt;0.7,"女高",""))))</f>
        <v/>
      </c>
    </row>
    <row r="8" spans="1:95">
      <c r="A8" s="79">
        <f>X8</f>
        <v>0.87900629743102</v>
      </c>
      <c r="B8" s="189" t="s">
        <v>147</v>
      </c>
      <c r="C8" s="189" t="s">
        <v>142</v>
      </c>
      <c r="D8" s="189" t="s">
        <v>143</v>
      </c>
      <c r="E8" s="189" t="s">
        <v>90</v>
      </c>
      <c r="F8" s="89" t="s">
        <v>148</v>
      </c>
      <c r="G8" s="89" t="s">
        <v>136</v>
      </c>
      <c r="H8" s="181">
        <v>1647656</v>
      </c>
      <c r="I8" s="80">
        <v>1702</v>
      </c>
      <c r="J8" s="80">
        <v>0</v>
      </c>
      <c r="K8" s="80">
        <v>35104</v>
      </c>
      <c r="L8" s="93">
        <v>877</v>
      </c>
      <c r="M8" s="81">
        <f>IFERROR(L8/K8,"-")</f>
        <v>0.02498290793072</v>
      </c>
      <c r="N8" s="80">
        <v>326</v>
      </c>
      <c r="O8" s="80">
        <v>200</v>
      </c>
      <c r="P8" s="81">
        <f>IFERROR(N8/(L8),"-")</f>
        <v>0.37172177879133</v>
      </c>
      <c r="Q8" s="82">
        <f>IFERROR(H8/SUM(L8:L8),"-")</f>
        <v>1878.7411630559</v>
      </c>
      <c r="R8" s="83">
        <v>53</v>
      </c>
      <c r="S8" s="81">
        <f>IF(L8=0,"-",R8/L8)</f>
        <v>0.060433295324971</v>
      </c>
      <c r="T8" s="186">
        <v>1448300</v>
      </c>
      <c r="U8" s="187">
        <f>IFERROR(T8/L8,"-")</f>
        <v>1651.425313569</v>
      </c>
      <c r="V8" s="187">
        <f>IFERROR(T8/R8,"-")</f>
        <v>27326.41509434</v>
      </c>
      <c r="W8" s="181">
        <f>SUM(T8:T8)-SUM(H8:H8)</f>
        <v>-199356</v>
      </c>
      <c r="X8" s="85">
        <f>SUM(T8:T8)/SUM(H8:H8)</f>
        <v>0.87900629743102</v>
      </c>
      <c r="Y8" s="78"/>
      <c r="Z8" s="94">
        <v>39</v>
      </c>
      <c r="AA8" s="95">
        <f>IF(L8=0,"",IF(Z8=0,"",(Z8/L8)))</f>
        <v>0.044469783352338</v>
      </c>
      <c r="AB8" s="94"/>
      <c r="AC8" s="96">
        <f>IFERROR(AB8/Z8,"-")</f>
        <v>0</v>
      </c>
      <c r="AD8" s="97"/>
      <c r="AE8" s="98">
        <f>IFERROR(AD8/Z8,"-")</f>
        <v>0</v>
      </c>
      <c r="AF8" s="99"/>
      <c r="AG8" s="99"/>
      <c r="AH8" s="99"/>
      <c r="AI8" s="100">
        <v>145</v>
      </c>
      <c r="AJ8" s="101">
        <f>IF(L8=0,"",IF(AI8=0,"",(AI8/L8)))</f>
        <v>0.16533637400228</v>
      </c>
      <c r="AK8" s="100">
        <v>5</v>
      </c>
      <c r="AL8" s="102">
        <f>IFERROR(AK8/AI8,"-")</f>
        <v>0.03448275862069</v>
      </c>
      <c r="AM8" s="103">
        <v>15000</v>
      </c>
      <c r="AN8" s="104">
        <f>IFERROR(AM8/AI8,"-")</f>
        <v>103.44827586207</v>
      </c>
      <c r="AO8" s="105">
        <v>5</v>
      </c>
      <c r="AP8" s="105"/>
      <c r="AQ8" s="105"/>
      <c r="AR8" s="106">
        <v>82</v>
      </c>
      <c r="AS8" s="107">
        <f>IF(L8=0,"",IF(AR8=0,"",(AR8/L8)))</f>
        <v>0.093500570125428</v>
      </c>
      <c r="AT8" s="106">
        <v>6</v>
      </c>
      <c r="AU8" s="108">
        <f>IFERROR(AT8/AR8,"-")</f>
        <v>0.073170731707317</v>
      </c>
      <c r="AV8" s="109">
        <v>28000</v>
      </c>
      <c r="AW8" s="110">
        <f>IFERROR(AV8/AR8,"-")</f>
        <v>341.46341463415</v>
      </c>
      <c r="AX8" s="111">
        <v>5</v>
      </c>
      <c r="AY8" s="111"/>
      <c r="AZ8" s="111">
        <v>1</v>
      </c>
      <c r="BA8" s="112">
        <v>177</v>
      </c>
      <c r="BB8" s="113">
        <f>IF(L8=0,"",IF(BA8=0,"",(BA8/L8)))</f>
        <v>0.2018244013683</v>
      </c>
      <c r="BC8" s="112">
        <v>4</v>
      </c>
      <c r="BD8" s="114">
        <f>IFERROR(BC8/BA8,"-")</f>
        <v>0.022598870056497</v>
      </c>
      <c r="BE8" s="115">
        <v>217300</v>
      </c>
      <c r="BF8" s="116">
        <f>IFERROR(BE8/BA8,"-")</f>
        <v>1227.6836158192</v>
      </c>
      <c r="BG8" s="117"/>
      <c r="BH8" s="117">
        <v>2</v>
      </c>
      <c r="BI8" s="117">
        <v>2</v>
      </c>
      <c r="BJ8" s="119">
        <v>267</v>
      </c>
      <c r="BK8" s="120">
        <f>IF(L8=0,"",IF(BJ8=0,"",(BJ8/L8)))</f>
        <v>0.30444697833523</v>
      </c>
      <c r="BL8" s="121">
        <v>26</v>
      </c>
      <c r="BM8" s="122">
        <f>IFERROR(BL8/BJ8,"-")</f>
        <v>0.097378277153558</v>
      </c>
      <c r="BN8" s="123">
        <v>1045000</v>
      </c>
      <c r="BO8" s="124">
        <f>IFERROR(BN8/BJ8,"-")</f>
        <v>3913.8576779026</v>
      </c>
      <c r="BP8" s="125">
        <v>10</v>
      </c>
      <c r="BQ8" s="125">
        <v>4</v>
      </c>
      <c r="BR8" s="125">
        <v>12</v>
      </c>
      <c r="BS8" s="126">
        <v>136</v>
      </c>
      <c r="BT8" s="127">
        <f>IF(L8=0,"",IF(BS8=0,"",(BS8/L8)))</f>
        <v>0.15507411630559</v>
      </c>
      <c r="BU8" s="128">
        <v>10</v>
      </c>
      <c r="BV8" s="129">
        <f>IFERROR(BU8/BS8,"-")</f>
        <v>0.073529411764706</v>
      </c>
      <c r="BW8" s="130">
        <v>131000</v>
      </c>
      <c r="BX8" s="131">
        <f>IFERROR(BW8/BS8,"-")</f>
        <v>963.23529411765</v>
      </c>
      <c r="BY8" s="132">
        <v>7</v>
      </c>
      <c r="BZ8" s="132">
        <v>2</v>
      </c>
      <c r="CA8" s="132">
        <v>1</v>
      </c>
      <c r="CB8" s="133">
        <v>31</v>
      </c>
      <c r="CC8" s="134">
        <f>IF(L8=0,"",IF(CB8=0,"",(CB8/L8)))</f>
        <v>0.035347776510832</v>
      </c>
      <c r="CD8" s="135">
        <v>2</v>
      </c>
      <c r="CE8" s="136">
        <f>IFERROR(CD8/CB8,"-")</f>
        <v>0.064516129032258</v>
      </c>
      <c r="CF8" s="137">
        <v>12000</v>
      </c>
      <c r="CG8" s="138">
        <f>IFERROR(CF8/CB8,"-")</f>
        <v>387.09677419355</v>
      </c>
      <c r="CH8" s="139">
        <v>1</v>
      </c>
      <c r="CI8" s="139"/>
      <c r="CJ8" s="139">
        <v>1</v>
      </c>
      <c r="CK8" s="140">
        <v>53</v>
      </c>
      <c r="CL8" s="141">
        <v>1448300</v>
      </c>
      <c r="CM8" s="141">
        <v>670000</v>
      </c>
      <c r="CN8" s="141"/>
      <c r="CO8" s="142" t="str">
        <f>IF(AND(CM8=0,CN8=0),"",IF(AND(CM8&lt;=100000,CN8&lt;=100000),"",IF(CM8/CL8&gt;0.7,"男高",IF(CN8/CL8&gt;0.7,"女高",""))))</f>
        <v/>
      </c>
    </row>
    <row r="9" spans="1:95">
      <c r="A9" s="79" t="str">
        <f>X9</f>
        <v>0</v>
      </c>
      <c r="B9" s="189" t="s">
        <v>149</v>
      </c>
      <c r="C9" s="189" t="s">
        <v>142</v>
      </c>
      <c r="D9" s="189" t="s">
        <v>143</v>
      </c>
      <c r="E9" s="189" t="s">
        <v>90</v>
      </c>
      <c r="F9" s="89" t="s">
        <v>150</v>
      </c>
      <c r="G9" s="89" t="s">
        <v>136</v>
      </c>
      <c r="H9" s="181">
        <v>0</v>
      </c>
      <c r="I9" s="80">
        <v>0</v>
      </c>
      <c r="J9" s="80">
        <v>0</v>
      </c>
      <c r="K9" s="80">
        <v>0</v>
      </c>
      <c r="L9" s="93">
        <v>0</v>
      </c>
      <c r="M9" s="81" t="str">
        <f>IFERROR(L9/K9,"-")</f>
        <v>-</v>
      </c>
      <c r="N9" s="80">
        <v>0</v>
      </c>
      <c r="O9" s="80">
        <v>0</v>
      </c>
      <c r="P9" s="81" t="str">
        <f>IFERROR(N9/(L9),"-")</f>
        <v>-</v>
      </c>
      <c r="Q9" s="82" t="str">
        <f>IFERROR(H9/SUM(L9:L9),"-")</f>
        <v>-</v>
      </c>
      <c r="R9" s="83">
        <v>0</v>
      </c>
      <c r="S9" s="81" t="str">
        <f>IF(L9=0,"-",R9/L9)</f>
        <v>-</v>
      </c>
      <c r="T9" s="186"/>
      <c r="U9" s="187" t="str">
        <f>IFERROR(T9/L9,"-")</f>
        <v>-</v>
      </c>
      <c r="V9" s="187" t="str">
        <f>IFERROR(T9/R9,"-")</f>
        <v>-</v>
      </c>
      <c r="W9" s="181">
        <f>SUM(T9:T9)-SUM(H9:H9)</f>
        <v>0</v>
      </c>
      <c r="X9" s="85" t="str">
        <f>SUM(T9:T9)/SUM(H9:H9)</f>
        <v>0</v>
      </c>
      <c r="Y9" s="78"/>
      <c r="Z9" s="94"/>
      <c r="AA9" s="95" t="str">
        <f>IF(L9=0,"",IF(Z9=0,"",(Z9/L9)))</f>
        <v/>
      </c>
      <c r="AB9" s="94"/>
      <c r="AC9" s="96" t="str">
        <f>IFERROR(AB9/Z9,"-")</f>
        <v>-</v>
      </c>
      <c r="AD9" s="97"/>
      <c r="AE9" s="98" t="str">
        <f>IFERROR(AD9/Z9,"-")</f>
        <v>-</v>
      </c>
      <c r="AF9" s="99"/>
      <c r="AG9" s="99"/>
      <c r="AH9" s="99"/>
      <c r="AI9" s="100"/>
      <c r="AJ9" s="101" t="str">
        <f>IF(L9=0,"",IF(AI9=0,"",(AI9/L9)))</f>
        <v/>
      </c>
      <c r="AK9" s="100"/>
      <c r="AL9" s="102" t="str">
        <f>IFERROR(AK9/AI9,"-")</f>
        <v>-</v>
      </c>
      <c r="AM9" s="103"/>
      <c r="AN9" s="104" t="str">
        <f>IFERROR(AM9/AI9,"-")</f>
        <v>-</v>
      </c>
      <c r="AO9" s="105"/>
      <c r="AP9" s="105"/>
      <c r="AQ9" s="105"/>
      <c r="AR9" s="106"/>
      <c r="AS9" s="107" t="str">
        <f>IF(L9=0,"",IF(AR9=0,"",(AR9/L9)))</f>
        <v/>
      </c>
      <c r="AT9" s="106"/>
      <c r="AU9" s="108" t="str">
        <f>IFERROR(AT9/AR9,"-")</f>
        <v>-</v>
      </c>
      <c r="AV9" s="109"/>
      <c r="AW9" s="110" t="str">
        <f>IFERROR(AV9/AR9,"-")</f>
        <v>-</v>
      </c>
      <c r="AX9" s="111"/>
      <c r="AY9" s="111"/>
      <c r="AZ9" s="111"/>
      <c r="BA9" s="112"/>
      <c r="BB9" s="113" t="str">
        <f>IF(L9=0,"",IF(BA9=0,"",(BA9/L9)))</f>
        <v/>
      </c>
      <c r="BC9" s="112"/>
      <c r="BD9" s="114" t="str">
        <f>IFERROR(BC9/BA9,"-")</f>
        <v>-</v>
      </c>
      <c r="BE9" s="115"/>
      <c r="BF9" s="116" t="str">
        <f>IFERROR(BE9/BA9,"-")</f>
        <v>-</v>
      </c>
      <c r="BG9" s="117"/>
      <c r="BH9" s="117"/>
      <c r="BI9" s="117"/>
      <c r="BJ9" s="119"/>
      <c r="BK9" s="120" t="str">
        <f>IF(L9=0,"",IF(BJ9=0,"",(BJ9/L9)))</f>
        <v/>
      </c>
      <c r="BL9" s="121"/>
      <c r="BM9" s="122" t="str">
        <f>IFERROR(BL9/BJ9,"-")</f>
        <v>-</v>
      </c>
      <c r="BN9" s="123"/>
      <c r="BO9" s="124" t="str">
        <f>IFERROR(BN9/BJ9,"-")</f>
        <v>-</v>
      </c>
      <c r="BP9" s="125"/>
      <c r="BQ9" s="125"/>
      <c r="BR9" s="125"/>
      <c r="BS9" s="126"/>
      <c r="BT9" s="127" t="str">
        <f>IF(L9=0,"",IF(BS9=0,"",(BS9/L9)))</f>
        <v/>
      </c>
      <c r="BU9" s="128"/>
      <c r="BV9" s="129" t="str">
        <f>IFERROR(BU9/BS9,"-")</f>
        <v>-</v>
      </c>
      <c r="BW9" s="130"/>
      <c r="BX9" s="131" t="str">
        <f>IFERROR(BW9/BS9,"-")</f>
        <v>-</v>
      </c>
      <c r="BY9" s="132"/>
      <c r="BZ9" s="132"/>
      <c r="CA9" s="132"/>
      <c r="CB9" s="133"/>
      <c r="CC9" s="134" t="str">
        <f>IF(L9=0,"",IF(CB9=0,"",(CB9/L9)))</f>
        <v/>
      </c>
      <c r="CD9" s="135"/>
      <c r="CE9" s="136" t="str">
        <f>IFERROR(CD9/CB9,"-")</f>
        <v>-</v>
      </c>
      <c r="CF9" s="137"/>
      <c r="CG9" s="138" t="str">
        <f>IFERROR(CF9/CB9,"-")</f>
        <v>-</v>
      </c>
      <c r="CH9" s="139"/>
      <c r="CI9" s="139"/>
      <c r="CJ9" s="139"/>
      <c r="CK9" s="140">
        <v>0</v>
      </c>
      <c r="CL9" s="141"/>
      <c r="CM9" s="141"/>
      <c r="CN9" s="141"/>
      <c r="CO9" s="142" t="str">
        <f>IF(AND(CM9=0,CN9=0),"",IF(AND(CM9&lt;=100000,CN9&lt;=100000),"",IF(CM9/CL9&gt;0.7,"男高",IF(CN9/CL9&gt;0.7,"女高",""))))</f>
        <v/>
      </c>
    </row>
    <row r="10" spans="1:95">
      <c r="A10" s="79">
        <f>X10</f>
        <v>0.29608139469247</v>
      </c>
      <c r="B10" s="189" t="s">
        <v>151</v>
      </c>
      <c r="C10" s="189" t="s">
        <v>142</v>
      </c>
      <c r="D10" s="189" t="s">
        <v>143</v>
      </c>
      <c r="E10" s="189" t="s">
        <v>90</v>
      </c>
      <c r="F10" s="89" t="s">
        <v>152</v>
      </c>
      <c r="G10" s="89" t="s">
        <v>136</v>
      </c>
      <c r="H10" s="181">
        <v>938931</v>
      </c>
      <c r="I10" s="80">
        <v>620</v>
      </c>
      <c r="J10" s="80">
        <v>0</v>
      </c>
      <c r="K10" s="80">
        <v>35330</v>
      </c>
      <c r="L10" s="93">
        <v>188</v>
      </c>
      <c r="M10" s="81">
        <f>IFERROR(L10/K10,"-")</f>
        <v>0.0053212567223323</v>
      </c>
      <c r="N10" s="80">
        <v>80</v>
      </c>
      <c r="O10" s="80">
        <v>24</v>
      </c>
      <c r="P10" s="81">
        <f>IFERROR(N10/(L10),"-")</f>
        <v>0.42553191489362</v>
      </c>
      <c r="Q10" s="82">
        <f>IFERROR(H10/SUM(L10:L10),"-")</f>
        <v>4994.3138297872</v>
      </c>
      <c r="R10" s="83">
        <v>10</v>
      </c>
      <c r="S10" s="81">
        <f>IF(L10=0,"-",R10/L10)</f>
        <v>0.053191489361702</v>
      </c>
      <c r="T10" s="186">
        <v>278000</v>
      </c>
      <c r="U10" s="187">
        <f>IFERROR(T10/L10,"-")</f>
        <v>1478.7234042553</v>
      </c>
      <c r="V10" s="187">
        <f>IFERROR(T10/R10,"-")</f>
        <v>27800</v>
      </c>
      <c r="W10" s="181">
        <f>SUM(T10:T10)-SUM(H10:H10)</f>
        <v>-660931</v>
      </c>
      <c r="X10" s="85">
        <f>SUM(T10:T10)/SUM(H10:H10)</f>
        <v>0.29608139469247</v>
      </c>
      <c r="Y10" s="78"/>
      <c r="Z10" s="94"/>
      <c r="AA10" s="95">
        <f>IF(L10=0,"",IF(Z10=0,"",(Z10/L10)))</f>
        <v>0</v>
      </c>
      <c r="AB10" s="94"/>
      <c r="AC10" s="96" t="str">
        <f>IFERROR(AB10/Z10,"-")</f>
        <v>-</v>
      </c>
      <c r="AD10" s="97"/>
      <c r="AE10" s="98" t="str">
        <f>IFERROR(AD10/Z10,"-")</f>
        <v>-</v>
      </c>
      <c r="AF10" s="99"/>
      <c r="AG10" s="99"/>
      <c r="AH10" s="99"/>
      <c r="AI10" s="100"/>
      <c r="AJ10" s="101">
        <f>IF(L10=0,"",IF(AI10=0,"",(AI10/L10)))</f>
        <v>0</v>
      </c>
      <c r="AK10" s="100"/>
      <c r="AL10" s="102" t="str">
        <f>IFERROR(AK10/AI10,"-")</f>
        <v>-</v>
      </c>
      <c r="AM10" s="103"/>
      <c r="AN10" s="104" t="str">
        <f>IFERROR(AM10/AI10,"-")</f>
        <v>-</v>
      </c>
      <c r="AO10" s="105"/>
      <c r="AP10" s="105"/>
      <c r="AQ10" s="105"/>
      <c r="AR10" s="106">
        <v>1</v>
      </c>
      <c r="AS10" s="107">
        <f>IF(L10=0,"",IF(AR10=0,"",(AR10/L10)))</f>
        <v>0.0053191489361702</v>
      </c>
      <c r="AT10" s="106"/>
      <c r="AU10" s="108">
        <f>IFERROR(AT10/AR10,"-")</f>
        <v>0</v>
      </c>
      <c r="AV10" s="109"/>
      <c r="AW10" s="110">
        <f>IFERROR(AV10/AR10,"-")</f>
        <v>0</v>
      </c>
      <c r="AX10" s="111"/>
      <c r="AY10" s="111"/>
      <c r="AZ10" s="111"/>
      <c r="BA10" s="112">
        <v>5</v>
      </c>
      <c r="BB10" s="113">
        <f>IF(L10=0,"",IF(BA10=0,"",(BA10/L10)))</f>
        <v>0.026595744680851</v>
      </c>
      <c r="BC10" s="112"/>
      <c r="BD10" s="114">
        <f>IFERROR(BC10/BA10,"-")</f>
        <v>0</v>
      </c>
      <c r="BE10" s="115"/>
      <c r="BF10" s="116">
        <f>IFERROR(BE10/BA10,"-")</f>
        <v>0</v>
      </c>
      <c r="BG10" s="117"/>
      <c r="BH10" s="117"/>
      <c r="BI10" s="117"/>
      <c r="BJ10" s="119">
        <v>61</v>
      </c>
      <c r="BK10" s="120">
        <f>IF(L10=0,"",IF(BJ10=0,"",(BJ10/L10)))</f>
        <v>0.32446808510638</v>
      </c>
      <c r="BL10" s="121">
        <v>6</v>
      </c>
      <c r="BM10" s="122">
        <f>IFERROR(BL10/BJ10,"-")</f>
        <v>0.098360655737705</v>
      </c>
      <c r="BN10" s="123">
        <v>63000</v>
      </c>
      <c r="BO10" s="124">
        <f>IFERROR(BN10/BJ10,"-")</f>
        <v>1032.7868852459</v>
      </c>
      <c r="BP10" s="125">
        <v>3</v>
      </c>
      <c r="BQ10" s="125"/>
      <c r="BR10" s="125">
        <v>3</v>
      </c>
      <c r="BS10" s="126">
        <v>74</v>
      </c>
      <c r="BT10" s="127">
        <f>IF(L10=0,"",IF(BS10=0,"",(BS10/L10)))</f>
        <v>0.3936170212766</v>
      </c>
      <c r="BU10" s="128">
        <v>2</v>
      </c>
      <c r="BV10" s="129">
        <f>IFERROR(BU10/BS10,"-")</f>
        <v>0.027027027027027</v>
      </c>
      <c r="BW10" s="130">
        <v>200000</v>
      </c>
      <c r="BX10" s="131">
        <f>IFERROR(BW10/BS10,"-")</f>
        <v>2702.7027027027</v>
      </c>
      <c r="BY10" s="132"/>
      <c r="BZ10" s="132"/>
      <c r="CA10" s="132">
        <v>2</v>
      </c>
      <c r="CB10" s="133">
        <v>47</v>
      </c>
      <c r="CC10" s="134">
        <f>IF(L10=0,"",IF(CB10=0,"",(CB10/L10)))</f>
        <v>0.25</v>
      </c>
      <c r="CD10" s="135">
        <v>2</v>
      </c>
      <c r="CE10" s="136">
        <f>IFERROR(CD10/CB10,"-")</f>
        <v>0.042553191489362</v>
      </c>
      <c r="CF10" s="137">
        <v>15000</v>
      </c>
      <c r="CG10" s="138">
        <f>IFERROR(CF10/CB10,"-")</f>
        <v>319.14893617021</v>
      </c>
      <c r="CH10" s="139">
        <v>1</v>
      </c>
      <c r="CI10" s="139"/>
      <c r="CJ10" s="139">
        <v>1</v>
      </c>
      <c r="CK10" s="140">
        <v>10</v>
      </c>
      <c r="CL10" s="141">
        <v>278000</v>
      </c>
      <c r="CM10" s="141">
        <v>130000</v>
      </c>
      <c r="CN10" s="141"/>
      <c r="CO10" s="142" t="str">
        <f>IF(AND(CM10=0,CN10=0),"",IF(AND(CM10&lt;=100000,CN10&lt;=100000),"",IF(CM10/CL10&gt;0.7,"男高",IF(CN10/CL10&gt;0.7,"女高",""))))</f>
        <v/>
      </c>
    </row>
    <row r="11" spans="1:95">
      <c r="A11" s="79">
        <f>X11</f>
        <v>0.15742084517306</v>
      </c>
      <c r="B11" s="189" t="s">
        <v>153</v>
      </c>
      <c r="C11" s="189" t="s">
        <v>142</v>
      </c>
      <c r="D11" s="189" t="s">
        <v>143</v>
      </c>
      <c r="E11" s="189" t="s">
        <v>90</v>
      </c>
      <c r="F11" s="89" t="s">
        <v>154</v>
      </c>
      <c r="G11" s="89" t="s">
        <v>136</v>
      </c>
      <c r="H11" s="181">
        <v>1130727</v>
      </c>
      <c r="I11" s="80">
        <v>951</v>
      </c>
      <c r="J11" s="80">
        <v>0</v>
      </c>
      <c r="K11" s="80">
        <v>7583</v>
      </c>
      <c r="L11" s="93">
        <v>372</v>
      </c>
      <c r="M11" s="81">
        <f>IFERROR(L11/K11,"-")</f>
        <v>0.049057101411051</v>
      </c>
      <c r="N11" s="80">
        <v>146</v>
      </c>
      <c r="O11" s="80">
        <v>57</v>
      </c>
      <c r="P11" s="81">
        <f>IFERROR(N11/(L11),"-")</f>
        <v>0.39247311827957</v>
      </c>
      <c r="Q11" s="82">
        <f>IFERROR(H11/SUM(L11:L11),"-")</f>
        <v>3039.5887096774</v>
      </c>
      <c r="R11" s="83">
        <v>12</v>
      </c>
      <c r="S11" s="81">
        <f>IF(L11=0,"-",R11/L11)</f>
        <v>0.032258064516129</v>
      </c>
      <c r="T11" s="186">
        <v>178000</v>
      </c>
      <c r="U11" s="187">
        <f>IFERROR(T11/L11,"-")</f>
        <v>478.49462365591</v>
      </c>
      <c r="V11" s="187">
        <f>IFERROR(T11/R11,"-")</f>
        <v>14833.333333333</v>
      </c>
      <c r="W11" s="181">
        <f>SUM(T11:T11)-SUM(H11:H11)</f>
        <v>-952727</v>
      </c>
      <c r="X11" s="85">
        <f>SUM(T11:T11)/SUM(H11:H11)</f>
        <v>0.15742084517306</v>
      </c>
      <c r="Y11" s="78"/>
      <c r="Z11" s="94">
        <v>8</v>
      </c>
      <c r="AA11" s="95">
        <f>IF(L11=0,"",IF(Z11=0,"",(Z11/L11)))</f>
        <v>0.021505376344086</v>
      </c>
      <c r="AB11" s="94"/>
      <c r="AC11" s="96">
        <f>IFERROR(AB11/Z11,"-")</f>
        <v>0</v>
      </c>
      <c r="AD11" s="97"/>
      <c r="AE11" s="98">
        <f>IFERROR(AD11/Z11,"-")</f>
        <v>0</v>
      </c>
      <c r="AF11" s="99"/>
      <c r="AG11" s="99"/>
      <c r="AH11" s="99"/>
      <c r="AI11" s="100">
        <v>26</v>
      </c>
      <c r="AJ11" s="101">
        <f>IF(L11=0,"",IF(AI11=0,"",(AI11/L11)))</f>
        <v>0.06989247311828</v>
      </c>
      <c r="AK11" s="100"/>
      <c r="AL11" s="102">
        <f>IFERROR(AK11/AI11,"-")</f>
        <v>0</v>
      </c>
      <c r="AM11" s="103"/>
      <c r="AN11" s="104">
        <f>IFERROR(AM11/AI11,"-")</f>
        <v>0</v>
      </c>
      <c r="AO11" s="105"/>
      <c r="AP11" s="105"/>
      <c r="AQ11" s="105"/>
      <c r="AR11" s="106">
        <v>9</v>
      </c>
      <c r="AS11" s="107">
        <f>IF(L11=0,"",IF(AR11=0,"",(AR11/L11)))</f>
        <v>0.024193548387097</v>
      </c>
      <c r="AT11" s="106"/>
      <c r="AU11" s="108">
        <f>IFERROR(AT11/AR11,"-")</f>
        <v>0</v>
      </c>
      <c r="AV11" s="109"/>
      <c r="AW11" s="110">
        <f>IFERROR(AV11/AR11,"-")</f>
        <v>0</v>
      </c>
      <c r="AX11" s="111"/>
      <c r="AY11" s="111"/>
      <c r="AZ11" s="111"/>
      <c r="BA11" s="112">
        <v>48</v>
      </c>
      <c r="BB11" s="113">
        <f>IF(L11=0,"",IF(BA11=0,"",(BA11/L11)))</f>
        <v>0.12903225806452</v>
      </c>
      <c r="BC11" s="112">
        <v>2</v>
      </c>
      <c r="BD11" s="114">
        <f>IFERROR(BC11/BA11,"-")</f>
        <v>0.041666666666667</v>
      </c>
      <c r="BE11" s="115">
        <v>8000</v>
      </c>
      <c r="BF11" s="116">
        <f>IFERROR(BE11/BA11,"-")</f>
        <v>166.66666666667</v>
      </c>
      <c r="BG11" s="117">
        <v>2</v>
      </c>
      <c r="BH11" s="117"/>
      <c r="BI11" s="117"/>
      <c r="BJ11" s="119">
        <v>105</v>
      </c>
      <c r="BK11" s="120">
        <f>IF(L11=0,"",IF(BJ11=0,"",(BJ11/L11)))</f>
        <v>0.28225806451613</v>
      </c>
      <c r="BL11" s="121">
        <v>4</v>
      </c>
      <c r="BM11" s="122">
        <f>IFERROR(BL11/BJ11,"-")</f>
        <v>0.038095238095238</v>
      </c>
      <c r="BN11" s="123">
        <v>21000</v>
      </c>
      <c r="BO11" s="124">
        <f>IFERROR(BN11/BJ11,"-")</f>
        <v>200</v>
      </c>
      <c r="BP11" s="125">
        <v>3</v>
      </c>
      <c r="BQ11" s="125">
        <v>1</v>
      </c>
      <c r="BR11" s="125"/>
      <c r="BS11" s="126">
        <v>131</v>
      </c>
      <c r="BT11" s="127">
        <f>IF(L11=0,"",IF(BS11=0,"",(BS11/L11)))</f>
        <v>0.35215053763441</v>
      </c>
      <c r="BU11" s="128">
        <v>6</v>
      </c>
      <c r="BV11" s="129">
        <f>IFERROR(BU11/BS11,"-")</f>
        <v>0.045801526717557</v>
      </c>
      <c r="BW11" s="130">
        <v>149000</v>
      </c>
      <c r="BX11" s="131">
        <f>IFERROR(BW11/BS11,"-")</f>
        <v>1137.4045801527</v>
      </c>
      <c r="BY11" s="132">
        <v>2</v>
      </c>
      <c r="BZ11" s="132">
        <v>2</v>
      </c>
      <c r="CA11" s="132">
        <v>2</v>
      </c>
      <c r="CB11" s="133">
        <v>45</v>
      </c>
      <c r="CC11" s="134">
        <f>IF(L11=0,"",IF(CB11=0,"",(CB11/L11)))</f>
        <v>0.12096774193548</v>
      </c>
      <c r="CD11" s="135"/>
      <c r="CE11" s="136">
        <f>IFERROR(CD11/CB11,"-")</f>
        <v>0</v>
      </c>
      <c r="CF11" s="137"/>
      <c r="CG11" s="138">
        <f>IFERROR(CF11/CB11,"-")</f>
        <v>0</v>
      </c>
      <c r="CH11" s="139"/>
      <c r="CI11" s="139"/>
      <c r="CJ11" s="139"/>
      <c r="CK11" s="140">
        <v>12</v>
      </c>
      <c r="CL11" s="141">
        <v>178000</v>
      </c>
      <c r="CM11" s="141">
        <v>115000</v>
      </c>
      <c r="CN11" s="141"/>
      <c r="CO11" s="142" t="str">
        <f>IF(AND(CM11=0,CN11=0),"",IF(AND(CM11&lt;=100000,CN11&lt;=100000),"",IF(CM11/CL11&gt;0.7,"男高",IF(CN11/CL11&gt;0.7,"女高",""))))</f>
        <v/>
      </c>
    </row>
    <row r="12" spans="1:95">
      <c r="A12" s="79" t="str">
        <f>X12</f>
        <v>0</v>
      </c>
      <c r="B12" s="189" t="s">
        <v>155</v>
      </c>
      <c r="C12" s="189" t="s">
        <v>142</v>
      </c>
      <c r="D12" s="189" t="s">
        <v>143</v>
      </c>
      <c r="E12" s="189" t="s">
        <v>90</v>
      </c>
      <c r="F12" s="89" t="s">
        <v>156</v>
      </c>
      <c r="G12" s="89" t="s">
        <v>136</v>
      </c>
      <c r="H12" s="181">
        <v>0</v>
      </c>
      <c r="I12" s="80">
        <v>0</v>
      </c>
      <c r="J12" s="80">
        <v>0</v>
      </c>
      <c r="K12" s="80">
        <v>53</v>
      </c>
      <c r="L12" s="93">
        <v>0</v>
      </c>
      <c r="M12" s="81">
        <f>IFERROR(L12/K12,"-")</f>
        <v>0</v>
      </c>
      <c r="N12" s="80">
        <v>0</v>
      </c>
      <c r="O12" s="80">
        <v>0</v>
      </c>
      <c r="P12" s="81" t="str">
        <f>IFERROR(N12/(L12),"-")</f>
        <v>-</v>
      </c>
      <c r="Q12" s="82" t="str">
        <f>IFERROR(H12/SUM(L12:L12),"-")</f>
        <v>-</v>
      </c>
      <c r="R12" s="83">
        <v>0</v>
      </c>
      <c r="S12" s="81" t="str">
        <f>IF(L12=0,"-",R12/L12)</f>
        <v>-</v>
      </c>
      <c r="T12" s="186"/>
      <c r="U12" s="187" t="str">
        <f>IFERROR(T12/L12,"-")</f>
        <v>-</v>
      </c>
      <c r="V12" s="187" t="str">
        <f>IFERROR(T12/R12,"-")</f>
        <v>-</v>
      </c>
      <c r="W12" s="181">
        <f>SUM(T12:T12)-SUM(H12:H12)</f>
        <v>0</v>
      </c>
      <c r="X12" s="85" t="str">
        <f>SUM(T12:T12)/SUM(H12:H12)</f>
        <v>0</v>
      </c>
      <c r="Y12" s="78"/>
      <c r="Z12" s="94"/>
      <c r="AA12" s="95" t="str">
        <f>IF(L12=0,"",IF(Z12=0,"",(Z12/L12)))</f>
        <v/>
      </c>
      <c r="AB12" s="94"/>
      <c r="AC12" s="96" t="str">
        <f>IFERROR(AB12/Z12,"-")</f>
        <v>-</v>
      </c>
      <c r="AD12" s="97"/>
      <c r="AE12" s="98" t="str">
        <f>IFERROR(AD12/Z12,"-")</f>
        <v>-</v>
      </c>
      <c r="AF12" s="99"/>
      <c r="AG12" s="99"/>
      <c r="AH12" s="99"/>
      <c r="AI12" s="100"/>
      <c r="AJ12" s="101" t="str">
        <f>IF(L12=0,"",IF(AI12=0,"",(AI12/L12)))</f>
        <v/>
      </c>
      <c r="AK12" s="100"/>
      <c r="AL12" s="102" t="str">
        <f>IFERROR(AK12/AI12,"-")</f>
        <v>-</v>
      </c>
      <c r="AM12" s="103"/>
      <c r="AN12" s="104" t="str">
        <f>IFERROR(AM12/AI12,"-")</f>
        <v>-</v>
      </c>
      <c r="AO12" s="105"/>
      <c r="AP12" s="105"/>
      <c r="AQ12" s="105"/>
      <c r="AR12" s="106"/>
      <c r="AS12" s="107" t="str">
        <f>IF(L12=0,"",IF(AR12=0,"",(AR12/L12)))</f>
        <v/>
      </c>
      <c r="AT12" s="106"/>
      <c r="AU12" s="108" t="str">
        <f>IFERROR(AT12/AR12,"-")</f>
        <v>-</v>
      </c>
      <c r="AV12" s="109"/>
      <c r="AW12" s="110" t="str">
        <f>IFERROR(AV12/AR12,"-")</f>
        <v>-</v>
      </c>
      <c r="AX12" s="111"/>
      <c r="AY12" s="111"/>
      <c r="AZ12" s="111"/>
      <c r="BA12" s="112"/>
      <c r="BB12" s="113" t="str">
        <f>IF(L12=0,"",IF(BA12=0,"",(BA12/L12)))</f>
        <v/>
      </c>
      <c r="BC12" s="112"/>
      <c r="BD12" s="114" t="str">
        <f>IFERROR(BC12/BA12,"-")</f>
        <v>-</v>
      </c>
      <c r="BE12" s="115"/>
      <c r="BF12" s="116" t="str">
        <f>IFERROR(BE12/BA12,"-")</f>
        <v>-</v>
      </c>
      <c r="BG12" s="117"/>
      <c r="BH12" s="117"/>
      <c r="BI12" s="117"/>
      <c r="BJ12" s="119"/>
      <c r="BK12" s="120" t="str">
        <f>IF(L12=0,"",IF(BJ12=0,"",(BJ12/L12)))</f>
        <v/>
      </c>
      <c r="BL12" s="121"/>
      <c r="BM12" s="122" t="str">
        <f>IFERROR(BL12/BJ12,"-")</f>
        <v>-</v>
      </c>
      <c r="BN12" s="123"/>
      <c r="BO12" s="124" t="str">
        <f>IFERROR(BN12/BJ12,"-")</f>
        <v>-</v>
      </c>
      <c r="BP12" s="125"/>
      <c r="BQ12" s="125"/>
      <c r="BR12" s="125"/>
      <c r="BS12" s="126"/>
      <c r="BT12" s="127" t="str">
        <f>IF(L12=0,"",IF(BS12=0,"",(BS12/L12)))</f>
        <v/>
      </c>
      <c r="BU12" s="128"/>
      <c r="BV12" s="129" t="str">
        <f>IFERROR(BU12/BS12,"-")</f>
        <v>-</v>
      </c>
      <c r="BW12" s="130"/>
      <c r="BX12" s="131" t="str">
        <f>IFERROR(BW12/BS12,"-")</f>
        <v>-</v>
      </c>
      <c r="BY12" s="132"/>
      <c r="BZ12" s="132"/>
      <c r="CA12" s="132"/>
      <c r="CB12" s="133"/>
      <c r="CC12" s="134" t="str">
        <f>IF(L12=0,"",IF(CB12=0,"",(CB12/L12)))</f>
        <v/>
      </c>
      <c r="CD12" s="135"/>
      <c r="CE12" s="136" t="str">
        <f>IFERROR(CD12/CB12,"-")</f>
        <v>-</v>
      </c>
      <c r="CF12" s="137"/>
      <c r="CG12" s="138" t="str">
        <f>IFERROR(CF12/CB12,"-")</f>
        <v>-</v>
      </c>
      <c r="CH12" s="139"/>
      <c r="CI12" s="139"/>
      <c r="CJ12" s="139"/>
      <c r="CK12" s="140">
        <v>0</v>
      </c>
      <c r="CL12" s="141"/>
      <c r="CM12" s="141"/>
      <c r="CN12" s="141"/>
      <c r="CO12" s="142" t="str">
        <f>IF(AND(CM12=0,CN12=0),"",IF(AND(CM12&lt;=100000,CN12&lt;=100000),"",IF(CM12/CL12&gt;0.7,"男高",IF(CN12/CL12&gt;0.7,"女高",""))))</f>
        <v/>
      </c>
    </row>
    <row r="13" spans="1:95">
      <c r="A13" s="30"/>
      <c r="B13" s="86"/>
      <c r="C13" s="86"/>
      <c r="D13" s="87"/>
      <c r="E13" s="88"/>
      <c r="F13" s="89"/>
      <c r="G13" s="89"/>
      <c r="H13" s="182"/>
      <c r="I13" s="34"/>
      <c r="J13" s="34"/>
      <c r="K13" s="31"/>
      <c r="L13" s="31"/>
      <c r="M13" s="33"/>
      <c r="N13" s="33"/>
      <c r="O13" s="31"/>
      <c r="P13" s="33"/>
      <c r="Q13" s="25"/>
      <c r="R13" s="25"/>
      <c r="S13" s="25"/>
      <c r="T13" s="188"/>
      <c r="U13" s="188"/>
      <c r="V13" s="188"/>
      <c r="W13" s="188"/>
      <c r="X13" s="33"/>
      <c r="Y13" s="58"/>
      <c r="Z13" s="62"/>
      <c r="AA13" s="63"/>
      <c r="AB13" s="62"/>
      <c r="AC13" s="66"/>
      <c r="AD13" s="67"/>
      <c r="AE13" s="68"/>
      <c r="AF13" s="69"/>
      <c r="AG13" s="69"/>
      <c r="AH13" s="69"/>
      <c r="AI13" s="62"/>
      <c r="AJ13" s="63"/>
      <c r="AK13" s="62"/>
      <c r="AL13" s="66"/>
      <c r="AM13" s="67"/>
      <c r="AN13" s="68"/>
      <c r="AO13" s="69"/>
      <c r="AP13" s="69"/>
      <c r="AQ13" s="69"/>
      <c r="AR13" s="62"/>
      <c r="AS13" s="63"/>
      <c r="AT13" s="62"/>
      <c r="AU13" s="66"/>
      <c r="AV13" s="67"/>
      <c r="AW13" s="68"/>
      <c r="AX13" s="69"/>
      <c r="AY13" s="69"/>
      <c r="AZ13" s="69"/>
      <c r="BA13" s="62"/>
      <c r="BB13" s="63"/>
      <c r="BC13" s="62"/>
      <c r="BD13" s="66"/>
      <c r="BE13" s="67"/>
      <c r="BF13" s="68"/>
      <c r="BG13" s="69"/>
      <c r="BH13" s="69"/>
      <c r="BI13" s="69"/>
      <c r="BJ13" s="64"/>
      <c r="BK13" s="65"/>
      <c r="BL13" s="62"/>
      <c r="BM13" s="66"/>
      <c r="BN13" s="67"/>
      <c r="BO13" s="68"/>
      <c r="BP13" s="69"/>
      <c r="BQ13" s="69"/>
      <c r="BR13" s="69"/>
      <c r="BS13" s="64"/>
      <c r="BT13" s="65"/>
      <c r="BU13" s="62"/>
      <c r="BV13" s="66"/>
      <c r="BW13" s="67"/>
      <c r="BX13" s="68"/>
      <c r="BY13" s="69"/>
      <c r="BZ13" s="69"/>
      <c r="CA13" s="69"/>
      <c r="CB13" s="64"/>
      <c r="CC13" s="65"/>
      <c r="CD13" s="62"/>
      <c r="CE13" s="66"/>
      <c r="CF13" s="67"/>
      <c r="CG13" s="68"/>
      <c r="CH13" s="69"/>
      <c r="CI13" s="69"/>
      <c r="CJ13" s="69"/>
      <c r="CK13" s="70"/>
      <c r="CL13" s="67"/>
      <c r="CM13" s="67"/>
      <c r="CN13" s="67"/>
      <c r="CO13" s="71"/>
    </row>
    <row r="14" spans="1:95">
      <c r="A14" s="30"/>
      <c r="B14" s="37"/>
      <c r="C14" s="37"/>
      <c r="D14" s="31"/>
      <c r="E14" s="31"/>
      <c r="F14" s="36"/>
      <c r="G14" s="74"/>
      <c r="H14" s="183"/>
      <c r="I14" s="34"/>
      <c r="J14" s="34"/>
      <c r="K14" s="31"/>
      <c r="L14" s="31"/>
      <c r="M14" s="33"/>
      <c r="N14" s="33"/>
      <c r="O14" s="31"/>
      <c r="P14" s="33"/>
      <c r="Q14" s="25"/>
      <c r="R14" s="25"/>
      <c r="S14" s="25"/>
      <c r="T14" s="188"/>
      <c r="U14" s="188"/>
      <c r="V14" s="188"/>
      <c r="W14" s="188"/>
      <c r="X14" s="33"/>
      <c r="Y14" s="60"/>
      <c r="Z14" s="62"/>
      <c r="AA14" s="63"/>
      <c r="AB14" s="62"/>
      <c r="AC14" s="66"/>
      <c r="AD14" s="67"/>
      <c r="AE14" s="68"/>
      <c r="AF14" s="69"/>
      <c r="AG14" s="69"/>
      <c r="AH14" s="69"/>
      <c r="AI14" s="62"/>
      <c r="AJ14" s="63"/>
      <c r="AK14" s="62"/>
      <c r="AL14" s="66"/>
      <c r="AM14" s="67"/>
      <c r="AN14" s="68"/>
      <c r="AO14" s="69"/>
      <c r="AP14" s="69"/>
      <c r="AQ14" s="69"/>
      <c r="AR14" s="62"/>
      <c r="AS14" s="63"/>
      <c r="AT14" s="62"/>
      <c r="AU14" s="66"/>
      <c r="AV14" s="67"/>
      <c r="AW14" s="68"/>
      <c r="AX14" s="69"/>
      <c r="AY14" s="69"/>
      <c r="AZ14" s="69"/>
      <c r="BA14" s="62"/>
      <c r="BB14" s="63"/>
      <c r="BC14" s="62"/>
      <c r="BD14" s="66"/>
      <c r="BE14" s="67"/>
      <c r="BF14" s="68"/>
      <c r="BG14" s="69"/>
      <c r="BH14" s="69"/>
      <c r="BI14" s="69"/>
      <c r="BJ14" s="64"/>
      <c r="BK14" s="65"/>
      <c r="BL14" s="62"/>
      <c r="BM14" s="66"/>
      <c r="BN14" s="67"/>
      <c r="BO14" s="68"/>
      <c r="BP14" s="69"/>
      <c r="BQ14" s="69"/>
      <c r="BR14" s="69"/>
      <c r="BS14" s="64"/>
      <c r="BT14" s="65"/>
      <c r="BU14" s="62"/>
      <c r="BV14" s="66"/>
      <c r="BW14" s="67"/>
      <c r="BX14" s="68"/>
      <c r="BY14" s="69"/>
      <c r="BZ14" s="69"/>
      <c r="CA14" s="69"/>
      <c r="CB14" s="64"/>
      <c r="CC14" s="65"/>
      <c r="CD14" s="62"/>
      <c r="CE14" s="66"/>
      <c r="CF14" s="67"/>
      <c r="CG14" s="68"/>
      <c r="CH14" s="69"/>
      <c r="CI14" s="69"/>
      <c r="CJ14" s="69"/>
      <c r="CK14" s="70"/>
      <c r="CL14" s="67"/>
      <c r="CM14" s="67"/>
      <c r="CN14" s="67"/>
      <c r="CO14" s="71"/>
    </row>
    <row r="15" spans="1:95">
      <c r="A15" s="19">
        <f>Z15</f>
        <v/>
      </c>
      <c r="B15" s="41"/>
      <c r="C15" s="41"/>
      <c r="D15" s="41"/>
      <c r="E15" s="41"/>
      <c r="F15" s="40" t="s">
        <v>157</v>
      </c>
      <c r="G15" s="40"/>
      <c r="H15" s="184"/>
      <c r="I15" s="41">
        <f>SUM(I6:I14)</f>
        <v>8425</v>
      </c>
      <c r="J15" s="41">
        <f>SUM(J6:J14)</f>
        <v>0</v>
      </c>
      <c r="K15" s="41">
        <f>SUM(K6:K14)</f>
        <v>307720</v>
      </c>
      <c r="L15" s="41">
        <f>SUM(L6:L14)</f>
        <v>2845</v>
      </c>
      <c r="M15" s="42">
        <f>IFERROR(L15/K15,"-")</f>
        <v>0.0092454179123879</v>
      </c>
      <c r="N15" s="77">
        <f>SUM(N6:N14)</f>
        <v>1071</v>
      </c>
      <c r="O15" s="77">
        <f>SUM(O6:O14)</f>
        <v>523</v>
      </c>
      <c r="P15" s="42">
        <f>IFERROR(N15/L15,"-")</f>
        <v>0.37644991212654</v>
      </c>
      <c r="Q15" s="43">
        <f>IFERROR(H15/L15,"-")</f>
        <v>0</v>
      </c>
      <c r="R15" s="44">
        <f>SUM(R6:R14)</f>
        <v>178</v>
      </c>
      <c r="S15" s="42">
        <f>IFERROR(R15/L15,"-")</f>
        <v>0.062565905096661</v>
      </c>
      <c r="T15" s="184">
        <f>SUM(T6:T14)</f>
        <v>3932620</v>
      </c>
      <c r="U15" s="184">
        <f>IFERROR(T15/L15,"-")</f>
        <v>1382.2917398946</v>
      </c>
      <c r="V15" s="184">
        <f>IFERROR(T15/R15,"-")</f>
        <v>22093.370786517</v>
      </c>
      <c r="W15" s="184">
        <f>T15-H15</f>
        <v>3932620</v>
      </c>
      <c r="X15" s="46" t="str">
        <f>T15/H15</f>
        <v>0</v>
      </c>
      <c r="Y15" s="59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  <mergeCell ref="A9:A9"/>
    <mergeCell ref="H9:H9"/>
    <mergeCell ref="Q9:Q9"/>
    <mergeCell ref="W9:W9"/>
    <mergeCell ref="X9:X9"/>
    <mergeCell ref="A10:A10"/>
    <mergeCell ref="H10:H10"/>
    <mergeCell ref="Q10:Q10"/>
    <mergeCell ref="W10:W10"/>
    <mergeCell ref="X10:X10"/>
    <mergeCell ref="A11:A11"/>
    <mergeCell ref="H11:H11"/>
    <mergeCell ref="Q11:Q11"/>
    <mergeCell ref="W11:W11"/>
    <mergeCell ref="X11:X11"/>
    <mergeCell ref="A12:A12"/>
    <mergeCell ref="H12:H12"/>
    <mergeCell ref="Q12:Q12"/>
    <mergeCell ref="W12:W12"/>
    <mergeCell ref="X12:X12"/>
  </mergeCells>
  <conditionalFormatting sqref="H2:J2">
    <cfRule type="expression" dxfId="2" priority="1">
      <formula>WEEKDAY(H2)=7</formula>
    </cfRule>
  </conditionalFormatting>
  <conditionalFormatting sqref="H2:J2">
    <cfRule type="expression" dxfId="3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雑誌</vt:lpstr>
      <vt:lpstr>WEB純広広告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