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アフィリエイト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<sst xmlns="http://schemas.openxmlformats.org/spreadsheetml/2006/main" uniqueCount="294">
  <si>
    <t>10月</t>
  </si>
  <si>
    <t>ヘスティア</t>
  </si>
  <si>
    <t>最終更新日</t>
  </si>
  <si>
    <t>01月24日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</si>
  <si>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</si>
  <si>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</si>
  <si>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</si>
  <si>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</si>
  <si>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</si>
  <si>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</si>
  <si>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</si>
  <si>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</si>
  <si>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</si>
  <si>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</si>
  <si>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</si>
  <si>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</si>
  <si>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</si>
  <si>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</si>
  <si>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</si>
  <si>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</si>
  <si>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</si>
  <si>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</si>
  <si>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</si>
  <si>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</si>
  <si>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</si>
  <si>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</si>
  <si>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</si>
  <si>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</si>
  <si>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</si>
  <si>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</si>
  <si>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</si>
  <si>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</si>
  <si>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</si>
  <si>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</si>
  <si>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</si>
  <si>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</si>
  <si>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</si>
  <si>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</si>
  <si>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</si>
  <si>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</si>
  <si>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</si>
  <si>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</si>
  <si>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</si>
  <si>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</si>
  <si>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</si>
  <si>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</si>
  <si>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</si>
  <si>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</si>
  <si>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</si>
  <si>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</si>
  <si>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</si>
  <si>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</si>
  <si>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</si>
  <si>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</si>
  <si>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</si>
  <si>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</si>
  <si>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</si>
  <si>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ic4029</t>
  </si>
  <si>
    <t>インターカラー</t>
  </si>
  <si>
    <t>右女9版(ヘスティア)（晶エリー）</t>
  </si>
  <si>
    <t>中年の男女が出会える昭和世代専門の出会い場</t>
  </si>
  <si>
    <t>lp07</t>
  </si>
  <si>
    <t>サンスポ関東</t>
  </si>
  <si>
    <t>全5段つかみ15段</t>
  </si>
  <si>
    <t>1～15日</t>
  </si>
  <si>
    <t>ic4030</t>
  </si>
  <si>
    <t>空電</t>
  </si>
  <si>
    <t>ic4031</t>
  </si>
  <si>
    <t>半5段つかみ15段</t>
  </si>
  <si>
    <t>ic4032</t>
  </si>
  <si>
    <t>ln_ink1069</t>
  </si>
  <si>
    <t>老人ホーム版(LINEver)（高宮菜々子）</t>
  </si>
  <si>
    <t>お相手待ちの女性が出ました(LINEver)</t>
  </si>
  <si>
    <t>line</t>
  </si>
  <si>
    <t>16～31日</t>
  </si>
  <si>
    <t>ic4033</t>
  </si>
  <si>
    <t>ln_ink1070</t>
  </si>
  <si>
    <t>ic4034</t>
  </si>
  <si>
    <t>ic4035</t>
  </si>
  <si>
    <t>選べる出会い版（藤井レイラ）</t>
  </si>
  <si>
    <t>圧倒的マッチング率</t>
  </si>
  <si>
    <t>サンスポ関西</t>
  </si>
  <si>
    <t>ic4036</t>
  </si>
  <si>
    <t>ic4037</t>
  </si>
  <si>
    <t>ic4038</t>
  </si>
  <si>
    <t>ln_ink1071</t>
  </si>
  <si>
    <t>LINEで出会いリクルート80歳まで応募可</t>
  </si>
  <si>
    <t>ic4039</t>
  </si>
  <si>
    <t>ln_ink1072</t>
  </si>
  <si>
    <t>ic4040</t>
  </si>
  <si>
    <t>ic4041</t>
  </si>
  <si>
    <t>朝活版（晶エリー）</t>
  </si>
  <si>
    <t>54歳男性に彼女ができた朝活とは？</t>
  </si>
  <si>
    <t>スポーツ報知関西</t>
  </si>
  <si>
    <t>全5段つかみ4回</t>
  </si>
  <si>
    <t>ln_ink1073</t>
  </si>
  <si>
    <t>雑誌版SPA(LINEver)（藤井レイラ）</t>
  </si>
  <si>
    <t>マカより効果的エロい熟女が誘ってくる魅力的なサイト</t>
  </si>
  <si>
    <t>ic4042</t>
  </si>
  <si>
    <t>幹夫版（高宮菜々子）</t>
  </si>
  <si>
    <t>中高年必見</t>
  </si>
  <si>
    <t>lp14</t>
  </si>
  <si>
    <t>ln_ink1074</t>
  </si>
  <si>
    <t>右女9版(ヘスティア)(LINEver)（晶エリー）</t>
  </si>
  <si>
    <t>白髪まじりの男性に出会いたい女性がLINEを待ってる</t>
  </si>
  <si>
    <t>ic4043</t>
  </si>
  <si>
    <t>(空電共通)</t>
  </si>
  <si>
    <t>ln_ink1075</t>
  </si>
  <si>
    <t>東スポ</t>
  </si>
  <si>
    <t>4C終面全5段</t>
  </si>
  <si>
    <t>10月03日(木)</t>
  </si>
  <si>
    <t>ln_ink1076</t>
  </si>
  <si>
    <t>中京スポーツ</t>
  </si>
  <si>
    <t>ln_ink1077</t>
  </si>
  <si>
    <t>QRお股版(LINEver)（高宮菜々子）</t>
  </si>
  <si>
    <t>50歳からのパートナー探し（性生活を充実させたいのは女性も同じ）</t>
  </si>
  <si>
    <t>大スポ</t>
  </si>
  <si>
    <t>ln_ink1078</t>
  </si>
  <si>
    <t>再婚&amp;理解者版(LINEver)（晶エリー）</t>
  </si>
  <si>
    <t>再婚&amp;理解者(LINEver)</t>
  </si>
  <si>
    <t>九スポ</t>
  </si>
  <si>
    <t>10月08日(火)</t>
  </si>
  <si>
    <t>ic4044</t>
  </si>
  <si>
    <t>空電 (共通)</t>
  </si>
  <si>
    <t>ic4045</t>
  </si>
  <si>
    <t>10月17日(木)</t>
  </si>
  <si>
    <t>ic4046</t>
  </si>
  <si>
    <t>デリヘル版3（高宮菜々子）</t>
  </si>
  <si>
    <t>70歳までの出会いお手伝い</t>
  </si>
  <si>
    <t>ic4047</t>
  </si>
  <si>
    <t>興奮版（晶エリー）</t>
  </si>
  <si>
    <t>学生いませんギャルもいません熟女熟女熟女熟女</t>
  </si>
  <si>
    <t>ic4048</t>
  </si>
  <si>
    <t>10月23日(水)</t>
  </si>
  <si>
    <t>ic4049</t>
  </si>
  <si>
    <t>ic4075</t>
  </si>
  <si>
    <t>夕刊フジ関東</t>
  </si>
  <si>
    <t>全3段つかみ4回</t>
  </si>
  <si>
    <t>10月04日(金)</t>
  </si>
  <si>
    <t>ln_ink1090</t>
  </si>
  <si>
    <t>10月11日(金)</t>
  </si>
  <si>
    <t>ic4076</t>
  </si>
  <si>
    <t>10月18日(金)</t>
  </si>
  <si>
    <t>ln_ink1091</t>
  </si>
  <si>
    <t>10月25日(金)</t>
  </si>
  <si>
    <t>ic4077</t>
  </si>
  <si>
    <t>ic4050</t>
  </si>
  <si>
    <t>胸の上広告版（藤井レイラ）</t>
  </si>
  <si>
    <t>ニッカン関西</t>
  </si>
  <si>
    <t>半2段つかみ10段保証</t>
  </si>
  <si>
    <t>1～10日</t>
  </si>
  <si>
    <t>ln_ink1079</t>
  </si>
  <si>
    <t>電話orライン１(LINEver)（複数）</t>
  </si>
  <si>
    <t>50歳以上あなたはどちらのタイプ</t>
  </si>
  <si>
    <t>11～20日</t>
  </si>
  <si>
    <t>ic4051</t>
  </si>
  <si>
    <t>興奮版（高宮菜々子）</t>
  </si>
  <si>
    <t>21～31日</t>
  </si>
  <si>
    <t>ic4052</t>
  </si>
  <si>
    <t>ic4053</t>
  </si>
  <si>
    <t>即ヤリ版（高宮菜々子）</t>
  </si>
  <si>
    <t>魅惑の体験</t>
  </si>
  <si>
    <t>アダルト面4C大雑4～5回</t>
  </si>
  <si>
    <t>ln_ink1080</t>
  </si>
  <si>
    <t>寂しい女たち版(LINEver)（フリー女性②）</t>
  </si>
  <si>
    <t>私じゃダメですか尻画像</t>
  </si>
  <si>
    <t>ic4054</t>
  </si>
  <si>
    <t>女性すげ～版（白い服女性）</t>
  </si>
  <si>
    <t>濃密な出会いをしてもいい</t>
  </si>
  <si>
    <t>ic4055</t>
  </si>
  <si>
    <t>ln_ink1081</t>
  </si>
  <si>
    <t>寂しい女たち版(LINEver)（フリー女性⑧）</t>
  </si>
  <si>
    <t>私じゃダメですか</t>
  </si>
  <si>
    <t>アダルト面4C全3段</t>
  </si>
  <si>
    <t>10月28日(月)</t>
  </si>
  <si>
    <t>ic4056</t>
  </si>
  <si>
    <t>ic4057</t>
  </si>
  <si>
    <t>青春写メ加工版（藤井レイラ）</t>
  </si>
  <si>
    <t>第二の人生を楽しむなら</t>
  </si>
  <si>
    <t>ln_ink1082</t>
  </si>
  <si>
    <t>密会版(LINEver)（晶エリー）</t>
  </si>
  <si>
    <t>ほぼ初体験</t>
  </si>
  <si>
    <t>ic4058</t>
  </si>
  <si>
    <t>ヤリモクじゃダメですか（フリー女性⑧）</t>
  </si>
  <si>
    <t>高速マッチング恋愛</t>
  </si>
  <si>
    <t>ln_ink1083</t>
  </si>
  <si>
    <t>ヤリもく限定版(LINEver)（晶エリー）</t>
  </si>
  <si>
    <t>真面目な出会いはお断り</t>
  </si>
  <si>
    <t>10月26日(土)</t>
  </si>
  <si>
    <t>ic4059</t>
  </si>
  <si>
    <t>ic4060</t>
  </si>
  <si>
    <t>ln_ink1084</t>
  </si>
  <si>
    <t>エロくたっていいじゃない版(LINEver)（高宮菜々子）</t>
  </si>
  <si>
    <t>おじさんだもん</t>
  </si>
  <si>
    <t>ic4061</t>
  </si>
  <si>
    <t>欲におぼれた女版（複数）</t>
  </si>
  <si>
    <t>私を見て‼</t>
  </si>
  <si>
    <t>ln_ink1085</t>
  </si>
  <si>
    <t>令和最新版(LINEver)（複数）</t>
  </si>
  <si>
    <t>熟女の祭典</t>
  </si>
  <si>
    <t>ic4062</t>
  </si>
  <si>
    <t>ln_ink1086</t>
  </si>
  <si>
    <t>女優大版１(LINEver)（藤井レイラ）</t>
  </si>
  <si>
    <t>出会い探しは</t>
  </si>
  <si>
    <t>スポニチ関東</t>
  </si>
  <si>
    <t>全5段</t>
  </si>
  <si>
    <t>10月06日(日)</t>
  </si>
  <si>
    <t>ic4063</t>
  </si>
  <si>
    <t>ic4064</t>
  </si>
  <si>
    <t>NEWS版（藤井レイラ）</t>
  </si>
  <si>
    <t>出会いすぎてお祭り騒ぎ！？</t>
  </si>
  <si>
    <t>10月13日(日)</t>
  </si>
  <si>
    <t>ic4065</t>
  </si>
  <si>
    <t>ln_ink1087</t>
  </si>
  <si>
    <t>右女9版(ヘスティア)(LINEver)（高宮菜々子）</t>
  </si>
  <si>
    <t>学生いませんギャルもいません熟女熟女熟女熟女(LINEver)</t>
  </si>
  <si>
    <t>スポニチ関西</t>
  </si>
  <si>
    <t>10月12日(土)</t>
  </si>
  <si>
    <t>ic4066</t>
  </si>
  <si>
    <t>ic4067</t>
  </si>
  <si>
    <t>10月20日(日)</t>
  </si>
  <si>
    <t>ic4068</t>
  </si>
  <si>
    <t>ln_ink1088</t>
  </si>
  <si>
    <t>1C終面全5段</t>
  </si>
  <si>
    <t>ic4069</t>
  </si>
  <si>
    <t>ic4070</t>
  </si>
  <si>
    <t>DVDパッケージ＿ストーリー版（晶エリー）</t>
  </si>
  <si>
    <t>え、美熟女が</t>
  </si>
  <si>
    <t>10月27日(日)</t>
  </si>
  <si>
    <t>ic4071</t>
  </si>
  <si>
    <t>ln_ink1089</t>
  </si>
  <si>
    <t>幹夫版(LINEver)（高宮菜々子）</t>
  </si>
  <si>
    <t>10月05日(土)</t>
  </si>
  <si>
    <t>ic4072</t>
  </si>
  <si>
    <t>ic4073</t>
  </si>
  <si>
    <t>デリヘル版2（高宮菜々子）</t>
  </si>
  <si>
    <t>もう50代の熟女だけど</t>
  </si>
  <si>
    <t>ic4074</t>
  </si>
  <si>
    <t>新聞 TOTAL</t>
  </si>
  <si>
    <t>●雑誌 広告</t>
  </si>
  <si>
    <t>ad885</t>
  </si>
  <si>
    <t>アドライヴ</t>
  </si>
  <si>
    <t>徳間書店</t>
  </si>
  <si>
    <t>DVD-袋専用セリフアレンジ黒_エロ1-ヘスティア</t>
  </si>
  <si>
    <t>アサヒ芸能.1W火</t>
  </si>
  <si>
    <t>DVD袋裏4C</t>
  </si>
  <si>
    <t>ad886</t>
  </si>
  <si>
    <t>ln_adn056</t>
  </si>
  <si>
    <t>大洋図書</t>
  </si>
  <si>
    <t>1Pフードル版_LINE版</t>
  </si>
  <si>
    <t>臨時増刊ラヴァーズ</t>
  </si>
  <si>
    <t>表4</t>
  </si>
  <si>
    <t>10月21日(月)</t>
  </si>
  <si>
    <t>ad889</t>
  </si>
  <si>
    <t>ad887</t>
  </si>
  <si>
    <t>DVD-袋専用セリフアレンジ黒_エロ2-ヘスティア</t>
  </si>
  <si>
    <t>アサヒ芸能.4W火</t>
  </si>
  <si>
    <t>10月29日(火)</t>
  </si>
  <si>
    <t>ad888</t>
  </si>
  <si>
    <t>ln_adn057</t>
  </si>
  <si>
    <t>日本ジャーナル出版</t>
  </si>
  <si>
    <t>1P注意事項版_LINE版</t>
  </si>
  <si>
    <t>週刊実話増刊「実話ザ・タブー」</t>
  </si>
  <si>
    <t>10月30日(水)</t>
  </si>
  <si>
    <t>ad890</t>
  </si>
  <si>
    <t>雑誌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</si>
  <si>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</si>
  <si>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</si>
  <si>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</si>
  <si>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</si>
  <si>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</si>
  <si>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</si>
  <si>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</si>
  <si>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10/1～10/31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</si>
  <si>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</si>
  <si>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</si>
  <si>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</si>
  <si>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</si>
  <si>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</si>
  <si>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</si>
  <si>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</si>
  <si>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</si>
  <si>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</si>
  <si>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</si>
  <si>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</si>
  <si>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</si>
  <si>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</si>
  <si>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</si>
  <si>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</si>
  <si>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</si>
  <si>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</si>
  <si>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p_gds</t>
  </si>
  <si>
    <t>Google検索広告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</si>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</sst>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80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1.1794117647059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340000</v>
      </c>
      <c r="L6" s="80">
        <v>17</v>
      </c>
      <c r="M6" s="80">
        <v>0</v>
      </c>
      <c r="N6" s="80">
        <v>45</v>
      </c>
      <c r="O6" s="91">
        <v>4</v>
      </c>
      <c r="P6" s="92">
        <v>0</v>
      </c>
      <c r="Q6" s="93">
        <f>O6+P6</f>
        <v>4</v>
      </c>
      <c r="R6" s="81">
        <f>IFERROR(Q6/N6,"-")</f>
        <v>0.088888888888889</v>
      </c>
      <c r="S6" s="80">
        <v>1</v>
      </c>
      <c r="T6" s="80">
        <v>1</v>
      </c>
      <c r="U6" s="81">
        <f>IFERROR(T6/(Q6),"-")</f>
        <v>0.25</v>
      </c>
      <c r="V6" s="82">
        <f>IFERROR(K6/SUM(Q6:Q21),"-")</f>
        <v>9714.2857142857</v>
      </c>
      <c r="W6" s="83">
        <v>1</v>
      </c>
      <c r="X6" s="81">
        <f>IF(Q6=0,"-",W6/Q6)</f>
        <v>0.25</v>
      </c>
      <c r="Y6" s="186">
        <v>100000</v>
      </c>
      <c r="Z6" s="187">
        <f>IFERROR(Y6/Q6,"-")</f>
        <v>25000</v>
      </c>
      <c r="AA6" s="187">
        <f>IFERROR(Y6/W6,"-")</f>
        <v>100000</v>
      </c>
      <c r="AB6" s="181">
        <f>SUM(Y6:Y21)-SUM(K6:K21)</f>
        <v>61000</v>
      </c>
      <c r="AC6" s="85">
        <f>SUM(Y6:Y21)/SUM(K6:K21)</f>
        <v>1.1794117647059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0.25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2</v>
      </c>
      <c r="BG6" s="113">
        <f>IF(Q6=0,"",IF(BF6=0,"",(BF6/Q6)))</f>
        <v>0.5</v>
      </c>
      <c r="BH6" s="112">
        <v>1</v>
      </c>
      <c r="BI6" s="114">
        <f>IFERROR(BH6/BF6,"-")</f>
        <v>0.5</v>
      </c>
      <c r="BJ6" s="115">
        <v>100000</v>
      </c>
      <c r="BK6" s="116">
        <f>IFERROR(BJ6/BF6,"-")</f>
        <v>50000</v>
      </c>
      <c r="BL6" s="117"/>
      <c r="BM6" s="117"/>
      <c r="BN6" s="117">
        <v>1</v>
      </c>
      <c r="BO6" s="119"/>
      <c r="BP6" s="120">
        <f>IF(Q6=0,"",IF(BO6=0,"",(BO6/Q6)))</f>
        <v>0</v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>
        <v>1</v>
      </c>
      <c r="CH6" s="134">
        <f>IF(Q6=0,"",IF(CG6=0,"",(CG6/Q6)))</f>
        <v>0.25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1</v>
      </c>
      <c r="CQ6" s="141">
        <v>100000</v>
      </c>
      <c r="CR6" s="141">
        <v>100000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50</v>
      </c>
      <c r="M7" s="80">
        <v>27</v>
      </c>
      <c r="N7" s="80">
        <v>9</v>
      </c>
      <c r="O7" s="91">
        <v>7</v>
      </c>
      <c r="P7" s="92">
        <v>0</v>
      </c>
      <c r="Q7" s="93">
        <f>O7+P7</f>
        <v>7</v>
      </c>
      <c r="R7" s="81">
        <f>IFERROR(Q7/N7,"-")</f>
        <v>0.77777777777778</v>
      </c>
      <c r="S7" s="80">
        <v>4</v>
      </c>
      <c r="T7" s="80">
        <v>0</v>
      </c>
      <c r="U7" s="81">
        <f>IFERROR(T7/(Q7),"-")</f>
        <v>0</v>
      </c>
      <c r="V7" s="82"/>
      <c r="W7" s="83">
        <v>1</v>
      </c>
      <c r="X7" s="81">
        <f>IF(Q7=0,"-",W7/Q7)</f>
        <v>0.14285714285714</v>
      </c>
      <c r="Y7" s="186">
        <v>281000</v>
      </c>
      <c r="Z7" s="187">
        <f>IFERROR(Y7/Q7,"-")</f>
        <v>40142.857142857</v>
      </c>
      <c r="AA7" s="187">
        <f>IFERROR(Y7/W7,"-")</f>
        <v>281000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1</v>
      </c>
      <c r="AO7" s="101">
        <f>IF(Q7=0,"",IF(AN7=0,"",(AN7/Q7)))</f>
        <v>0.14285714285714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1</v>
      </c>
      <c r="BG7" s="113">
        <f>IF(Q7=0,"",IF(BF7=0,"",(BF7/Q7)))</f>
        <v>0.14285714285714</v>
      </c>
      <c r="BH7" s="112">
        <v>1</v>
      </c>
      <c r="BI7" s="114">
        <f>IFERROR(BH7/BF7,"-")</f>
        <v>1</v>
      </c>
      <c r="BJ7" s="115">
        <v>21000</v>
      </c>
      <c r="BK7" s="116">
        <f>IFERROR(BJ7/BF7,"-")</f>
        <v>21000</v>
      </c>
      <c r="BL7" s="117"/>
      <c r="BM7" s="117"/>
      <c r="BN7" s="117">
        <v>1</v>
      </c>
      <c r="BO7" s="119">
        <v>1</v>
      </c>
      <c r="BP7" s="120">
        <f>IF(Q7=0,"",IF(BO7=0,"",(BO7/Q7)))</f>
        <v>0.14285714285714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1</v>
      </c>
      <c r="BY7" s="127">
        <f>IF(Q7=0,"",IF(BX7=0,"",(BX7/Q7)))</f>
        <v>0.14285714285714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3</v>
      </c>
      <c r="CH7" s="134">
        <f>IF(Q7=0,"",IF(CG7=0,"",(CG7/Q7)))</f>
        <v>0.42857142857143</v>
      </c>
      <c r="CI7" s="135">
        <v>3</v>
      </c>
      <c r="CJ7" s="136">
        <f>IFERROR(CI7/CG7,"-")</f>
        <v>1</v>
      </c>
      <c r="CK7" s="137">
        <v>426000</v>
      </c>
      <c r="CL7" s="138">
        <f>IFERROR(CK7/CG7,"-")</f>
        <v>142000</v>
      </c>
      <c r="CM7" s="139"/>
      <c r="CN7" s="139">
        <v>1</v>
      </c>
      <c r="CO7" s="139">
        <v>2</v>
      </c>
      <c r="CP7" s="140">
        <v>1</v>
      </c>
      <c r="CQ7" s="141">
        <v>281000</v>
      </c>
      <c r="CR7" s="141">
        <v>281000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62</v>
      </c>
      <c r="I8" s="89" t="s">
        <v>68</v>
      </c>
      <c r="J8" s="89"/>
      <c r="K8" s="181"/>
      <c r="L8" s="80">
        <v>0</v>
      </c>
      <c r="M8" s="80">
        <v>0</v>
      </c>
      <c r="N8" s="80">
        <v>1</v>
      </c>
      <c r="O8" s="91">
        <v>0</v>
      </c>
      <c r="P8" s="92">
        <v>0</v>
      </c>
      <c r="Q8" s="93">
        <f>O8+P8</f>
        <v>0</v>
      </c>
      <c r="R8" s="81">
        <f>IFERROR(Q8/N8,"-")</f>
        <v>0</v>
      </c>
      <c r="S8" s="80">
        <v>0</v>
      </c>
      <c r="T8" s="80">
        <v>0</v>
      </c>
      <c r="U8" s="81" t="str">
        <f>IFERROR(T8/(Q8),"-")</f>
        <v>-</v>
      </c>
      <c r="V8" s="82"/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/>
      <c r="AC8" s="85"/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66</v>
      </c>
      <c r="H9" s="89"/>
      <c r="I9" s="89"/>
      <c r="J9" s="89"/>
      <c r="K9" s="181"/>
      <c r="L9" s="80">
        <v>0</v>
      </c>
      <c r="M9" s="80">
        <v>0</v>
      </c>
      <c r="N9" s="80">
        <v>0</v>
      </c>
      <c r="O9" s="91">
        <v>0</v>
      </c>
      <c r="P9" s="92">
        <v>0</v>
      </c>
      <c r="Q9" s="93">
        <f>O9+P9</f>
        <v>0</v>
      </c>
      <c r="R9" s="81" t="str">
        <f>IFERROR(Q9/N9,"-")</f>
        <v>-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70</v>
      </c>
      <c r="C10" s="189" t="s">
        <v>58</v>
      </c>
      <c r="D10" s="189"/>
      <c r="E10" s="189" t="s">
        <v>71</v>
      </c>
      <c r="F10" s="189" t="s">
        <v>72</v>
      </c>
      <c r="G10" s="189" t="s">
        <v>73</v>
      </c>
      <c r="H10" s="89" t="s">
        <v>62</v>
      </c>
      <c r="I10" s="89" t="s">
        <v>63</v>
      </c>
      <c r="J10" s="89" t="s">
        <v>74</v>
      </c>
      <c r="K10" s="181"/>
      <c r="L10" s="80">
        <v>0</v>
      </c>
      <c r="M10" s="80">
        <v>0</v>
      </c>
      <c r="N10" s="80">
        <v>0</v>
      </c>
      <c r="O10" s="91">
        <v>4</v>
      </c>
      <c r="P10" s="92">
        <v>0</v>
      </c>
      <c r="Q10" s="93">
        <f>O10+P10</f>
        <v>4</v>
      </c>
      <c r="R10" s="81" t="str">
        <f>IFERROR(Q10/N10,"-")</f>
        <v>-</v>
      </c>
      <c r="S10" s="80">
        <v>0</v>
      </c>
      <c r="T10" s="80">
        <v>1</v>
      </c>
      <c r="U10" s="81">
        <f>IFERROR(T10/(Q10),"-")</f>
        <v>0.25</v>
      </c>
      <c r="V10" s="82"/>
      <c r="W10" s="83">
        <v>1</v>
      </c>
      <c r="X10" s="81">
        <f>IF(Q10=0,"-",W10/Q10)</f>
        <v>0.25</v>
      </c>
      <c r="Y10" s="186">
        <v>5000</v>
      </c>
      <c r="Z10" s="187">
        <f>IFERROR(Y10/Q10,"-")</f>
        <v>1250</v>
      </c>
      <c r="AA10" s="187">
        <f>IFERROR(Y10/W10,"-")</f>
        <v>5000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>
        <f>IF(Q10=0,"",IF(BF10=0,"",(BF10/Q10)))</f>
        <v>0</v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>
        <v>1</v>
      </c>
      <c r="BP10" s="120">
        <f>IF(Q10=0,"",IF(BO10=0,"",(BO10/Q10)))</f>
        <v>0.25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2</v>
      </c>
      <c r="BY10" s="127">
        <f>IF(Q10=0,"",IF(BX10=0,"",(BX10/Q10)))</f>
        <v>0.5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>
        <v>1</v>
      </c>
      <c r="CH10" s="134">
        <f>IF(Q10=0,"",IF(CG10=0,"",(CG10/Q10)))</f>
        <v>0.25</v>
      </c>
      <c r="CI10" s="135">
        <v>1</v>
      </c>
      <c r="CJ10" s="136">
        <f>IFERROR(CI10/CG10,"-")</f>
        <v>1</v>
      </c>
      <c r="CK10" s="137">
        <v>5000</v>
      </c>
      <c r="CL10" s="138">
        <f>IFERROR(CK10/CG10,"-")</f>
        <v>5000</v>
      </c>
      <c r="CM10" s="139">
        <v>1</v>
      </c>
      <c r="CN10" s="139"/>
      <c r="CO10" s="139"/>
      <c r="CP10" s="140">
        <v>1</v>
      </c>
      <c r="CQ10" s="141">
        <v>5000</v>
      </c>
      <c r="CR10" s="141">
        <v>5000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75</v>
      </c>
      <c r="C11" s="189" t="s">
        <v>58</v>
      </c>
      <c r="D11" s="189"/>
      <c r="E11" s="189" t="s">
        <v>71</v>
      </c>
      <c r="F11" s="189" t="s">
        <v>72</v>
      </c>
      <c r="G11" s="189" t="s">
        <v>66</v>
      </c>
      <c r="H11" s="89"/>
      <c r="I11" s="89"/>
      <c r="J11" s="89"/>
      <c r="K11" s="181"/>
      <c r="L11" s="80">
        <v>22</v>
      </c>
      <c r="M11" s="80">
        <v>15</v>
      </c>
      <c r="N11" s="80">
        <v>10</v>
      </c>
      <c r="O11" s="91">
        <v>0</v>
      </c>
      <c r="P11" s="92">
        <v>0</v>
      </c>
      <c r="Q11" s="93">
        <f>O11+P11</f>
        <v>0</v>
      </c>
      <c r="R11" s="81">
        <f>IFERROR(Q11/N11,"-")</f>
        <v>0</v>
      </c>
      <c r="S11" s="80">
        <v>0</v>
      </c>
      <c r="T11" s="80">
        <v>0</v>
      </c>
      <c r="U11" s="81" t="str">
        <f>IFERROR(T11/(Q11),"-")</f>
        <v>-</v>
      </c>
      <c r="V11" s="82"/>
      <c r="W11" s="83">
        <v>0</v>
      </c>
      <c r="X11" s="81" t="str">
        <f>IF(Q11=0,"-",W11/Q11)</f>
        <v>-</v>
      </c>
      <c r="Y11" s="186">
        <v>0</v>
      </c>
      <c r="Z11" s="187" t="str">
        <f>IFERROR(Y11/Q11,"-")</f>
        <v>-</v>
      </c>
      <c r="AA11" s="187" t="str">
        <f>IFERROR(Y11/W11,"-")</f>
        <v>-</v>
      </c>
      <c r="AB11" s="181"/>
      <c r="AC11" s="85"/>
      <c r="AD11" s="78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76</v>
      </c>
      <c r="C12" s="189" t="s">
        <v>58</v>
      </c>
      <c r="D12" s="189"/>
      <c r="E12" s="189" t="s">
        <v>71</v>
      </c>
      <c r="F12" s="189" t="s">
        <v>72</v>
      </c>
      <c r="G12" s="189" t="s">
        <v>73</v>
      </c>
      <c r="H12" s="89" t="s">
        <v>62</v>
      </c>
      <c r="I12" s="89" t="s">
        <v>68</v>
      </c>
      <c r="J12" s="89"/>
      <c r="K12" s="181"/>
      <c r="L12" s="80">
        <v>0</v>
      </c>
      <c r="M12" s="80">
        <v>0</v>
      </c>
      <c r="N12" s="80">
        <v>0</v>
      </c>
      <c r="O12" s="91">
        <v>0</v>
      </c>
      <c r="P12" s="92">
        <v>0</v>
      </c>
      <c r="Q12" s="93">
        <f>O12+P12</f>
        <v>0</v>
      </c>
      <c r="R12" s="81" t="str">
        <f>IFERROR(Q12/N12,"-")</f>
        <v>-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77</v>
      </c>
      <c r="C13" s="189" t="s">
        <v>58</v>
      </c>
      <c r="D13" s="189"/>
      <c r="E13" s="189" t="s">
        <v>71</v>
      </c>
      <c r="F13" s="189" t="s">
        <v>72</v>
      </c>
      <c r="G13" s="189" t="s">
        <v>66</v>
      </c>
      <c r="H13" s="89"/>
      <c r="I13" s="89"/>
      <c r="J13" s="89"/>
      <c r="K13" s="181"/>
      <c r="L13" s="80">
        <v>1</v>
      </c>
      <c r="M13" s="80">
        <v>1</v>
      </c>
      <c r="N13" s="80">
        <v>0</v>
      </c>
      <c r="O13" s="91">
        <v>0</v>
      </c>
      <c r="P13" s="92">
        <v>0</v>
      </c>
      <c r="Q13" s="93">
        <f>O13+P13</f>
        <v>0</v>
      </c>
      <c r="R13" s="81" t="str">
        <f>IFERROR(Q13/N13,"-")</f>
        <v>-</v>
      </c>
      <c r="S13" s="80">
        <v>0</v>
      </c>
      <c r="T13" s="80">
        <v>0</v>
      </c>
      <c r="U13" s="81" t="str">
        <f>IFERROR(T13/(Q13),"-")</f>
        <v>-</v>
      </c>
      <c r="V13" s="82"/>
      <c r="W13" s="83">
        <v>0</v>
      </c>
      <c r="X13" s="81" t="str">
        <f>IF(Q13=0,"-",W13/Q13)</f>
        <v>-</v>
      </c>
      <c r="Y13" s="186">
        <v>0</v>
      </c>
      <c r="Z13" s="187" t="str">
        <f>IFERROR(Y13/Q13,"-")</f>
        <v>-</v>
      </c>
      <c r="AA13" s="187" t="str">
        <f>IFERROR(Y13/W13,"-")</f>
        <v>-</v>
      </c>
      <c r="AB13" s="181"/>
      <c r="AC13" s="85"/>
      <c r="AD13" s="78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78</v>
      </c>
      <c r="C14" s="189" t="s">
        <v>58</v>
      </c>
      <c r="D14" s="189"/>
      <c r="E14" s="189" t="s">
        <v>79</v>
      </c>
      <c r="F14" s="189" t="s">
        <v>80</v>
      </c>
      <c r="G14" s="189" t="s">
        <v>61</v>
      </c>
      <c r="H14" s="89" t="s">
        <v>81</v>
      </c>
      <c r="I14" s="89" t="s">
        <v>63</v>
      </c>
      <c r="J14" s="89" t="s">
        <v>64</v>
      </c>
      <c r="K14" s="181"/>
      <c r="L14" s="80">
        <v>5</v>
      </c>
      <c r="M14" s="80">
        <v>0</v>
      </c>
      <c r="N14" s="80">
        <v>39</v>
      </c>
      <c r="O14" s="91">
        <v>1</v>
      </c>
      <c r="P14" s="92">
        <v>0</v>
      </c>
      <c r="Q14" s="93">
        <f>O14+P14</f>
        <v>1</v>
      </c>
      <c r="R14" s="81">
        <f>IFERROR(Q14/N14,"-")</f>
        <v>0.025641025641026</v>
      </c>
      <c r="S14" s="80">
        <v>0</v>
      </c>
      <c r="T14" s="80">
        <v>1</v>
      </c>
      <c r="U14" s="81">
        <f>IFERROR(T14/(Q14),"-")</f>
        <v>1</v>
      </c>
      <c r="V14" s="82"/>
      <c r="W14" s="83">
        <v>1</v>
      </c>
      <c r="X14" s="81">
        <f>IF(Q14=0,"-",W14/Q14)</f>
        <v>1</v>
      </c>
      <c r="Y14" s="186">
        <v>10000</v>
      </c>
      <c r="Z14" s="187">
        <f>IFERROR(Y14/Q14,"-")</f>
        <v>10000</v>
      </c>
      <c r="AA14" s="187">
        <f>IFERROR(Y14/W14,"-")</f>
        <v>10000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>
        <v>1</v>
      </c>
      <c r="BP14" s="120">
        <f>IF(Q14=0,"",IF(BO14=0,"",(BO14/Q14)))</f>
        <v>1</v>
      </c>
      <c r="BQ14" s="121">
        <v>1</v>
      </c>
      <c r="BR14" s="122">
        <f>IFERROR(BQ14/BO14,"-")</f>
        <v>1</v>
      </c>
      <c r="BS14" s="123">
        <v>10000</v>
      </c>
      <c r="BT14" s="124">
        <f>IFERROR(BS14/BO14,"-")</f>
        <v>10000</v>
      </c>
      <c r="BU14" s="125"/>
      <c r="BV14" s="125">
        <v>1</v>
      </c>
      <c r="BW14" s="125"/>
      <c r="BX14" s="126"/>
      <c r="BY14" s="127">
        <f>IF(Q14=0,"",IF(BX14=0,"",(BX14/Q14)))</f>
        <v>0</v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1</v>
      </c>
      <c r="CQ14" s="141">
        <v>10000</v>
      </c>
      <c r="CR14" s="141">
        <v>10000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82</v>
      </c>
      <c r="C15" s="189" t="s">
        <v>58</v>
      </c>
      <c r="D15" s="189"/>
      <c r="E15" s="189" t="s">
        <v>79</v>
      </c>
      <c r="F15" s="189" t="s">
        <v>80</v>
      </c>
      <c r="G15" s="189" t="s">
        <v>66</v>
      </c>
      <c r="H15" s="89"/>
      <c r="I15" s="89"/>
      <c r="J15" s="89"/>
      <c r="K15" s="181"/>
      <c r="L15" s="80">
        <v>27</v>
      </c>
      <c r="M15" s="80">
        <v>20</v>
      </c>
      <c r="N15" s="80">
        <v>9</v>
      </c>
      <c r="O15" s="91">
        <v>1</v>
      </c>
      <c r="P15" s="92">
        <v>1</v>
      </c>
      <c r="Q15" s="93">
        <f>O15+P15</f>
        <v>2</v>
      </c>
      <c r="R15" s="81">
        <f>IFERROR(Q15/N15,"-")</f>
        <v>0.22222222222222</v>
      </c>
      <c r="S15" s="80">
        <v>0</v>
      </c>
      <c r="T15" s="80">
        <v>0</v>
      </c>
      <c r="U15" s="81">
        <f>IFERROR(T15/(Q15),"-")</f>
        <v>0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>
        <v>2</v>
      </c>
      <c r="BP15" s="120">
        <f>IF(Q15=0,"",IF(BO15=0,"",(BO15/Q15)))</f>
        <v>1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/>
      <c r="BY15" s="127">
        <f>IF(Q15=0,"",IF(BX15=0,"",(BX15/Q15)))</f>
        <v>0</v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83</v>
      </c>
      <c r="C16" s="189" t="s">
        <v>58</v>
      </c>
      <c r="D16" s="189"/>
      <c r="E16" s="189" t="s">
        <v>79</v>
      </c>
      <c r="F16" s="189" t="s">
        <v>80</v>
      </c>
      <c r="G16" s="189" t="s">
        <v>61</v>
      </c>
      <c r="H16" s="89" t="s">
        <v>81</v>
      </c>
      <c r="I16" s="89" t="s">
        <v>68</v>
      </c>
      <c r="J16" s="89"/>
      <c r="K16" s="181"/>
      <c r="L16" s="80">
        <v>0</v>
      </c>
      <c r="M16" s="80">
        <v>0</v>
      </c>
      <c r="N16" s="80">
        <v>1</v>
      </c>
      <c r="O16" s="91">
        <v>0</v>
      </c>
      <c r="P16" s="92">
        <v>0</v>
      </c>
      <c r="Q16" s="93">
        <f>O16+P16</f>
        <v>0</v>
      </c>
      <c r="R16" s="81">
        <f>IFERROR(Q16/N16,"-")</f>
        <v>0</v>
      </c>
      <c r="S16" s="80">
        <v>0</v>
      </c>
      <c r="T16" s="80">
        <v>0</v>
      </c>
      <c r="U16" s="81" t="str">
        <f>IFERROR(T16/(Q16),"-")</f>
        <v>-</v>
      </c>
      <c r="V16" s="82"/>
      <c r="W16" s="83">
        <v>0</v>
      </c>
      <c r="X16" s="81" t="str">
        <f>IF(Q16=0,"-",W16/Q16)</f>
        <v>-</v>
      </c>
      <c r="Y16" s="186">
        <v>0</v>
      </c>
      <c r="Z16" s="187" t="str">
        <f>IFERROR(Y16/Q16,"-")</f>
        <v>-</v>
      </c>
      <c r="AA16" s="187" t="str">
        <f>IFERROR(Y16/W16,"-")</f>
        <v>-</v>
      </c>
      <c r="AB16" s="181"/>
      <c r="AC16" s="85"/>
      <c r="AD16" s="78"/>
      <c r="AE16" s="94"/>
      <c r="AF16" s="95" t="str">
        <f>IF(Q16=0,"",IF(AE16=0,"",(AE16/Q16)))</f>
        <v/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 t="str">
        <f>IF(Q16=0,"",IF(AN16=0,"",(AN16/Q16)))</f>
        <v/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 t="str">
        <f>IF(Q16=0,"",IF(AW16=0,"",(AW16/Q16)))</f>
        <v/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 t="str">
        <f>IF(Q16=0,"",IF(BF16=0,"",(BF16/Q16)))</f>
        <v/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 t="str">
        <f>IF(Q16=0,"",IF(BO16=0,"",(BO16/Q16)))</f>
        <v/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/>
      <c r="BY16" s="127" t="str">
        <f>IF(Q16=0,"",IF(BX16=0,"",(BX16/Q16)))</f>
        <v/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 t="str">
        <f>IF(Q16=0,"",IF(CG16=0,"",(CG16/Q16)))</f>
        <v/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84</v>
      </c>
      <c r="C17" s="189" t="s">
        <v>58</v>
      </c>
      <c r="D17" s="189"/>
      <c r="E17" s="189" t="s">
        <v>79</v>
      </c>
      <c r="F17" s="189" t="s">
        <v>80</v>
      </c>
      <c r="G17" s="189" t="s">
        <v>66</v>
      </c>
      <c r="H17" s="89"/>
      <c r="I17" s="89"/>
      <c r="J17" s="89"/>
      <c r="K17" s="181"/>
      <c r="L17" s="80">
        <v>0</v>
      </c>
      <c r="M17" s="80">
        <v>0</v>
      </c>
      <c r="N17" s="80">
        <v>0</v>
      </c>
      <c r="O17" s="91">
        <v>0</v>
      </c>
      <c r="P17" s="92">
        <v>0</v>
      </c>
      <c r="Q17" s="93">
        <f>O17+P17</f>
        <v>0</v>
      </c>
      <c r="R17" s="81" t="str">
        <f>IFERROR(Q17/N17,"-")</f>
        <v>-</v>
      </c>
      <c r="S17" s="80">
        <v>0</v>
      </c>
      <c r="T17" s="80">
        <v>0</v>
      </c>
      <c r="U17" s="81" t="str">
        <f>IFERROR(T17/(Q17),"-")</f>
        <v>-</v>
      </c>
      <c r="V17" s="82"/>
      <c r="W17" s="83">
        <v>0</v>
      </c>
      <c r="X17" s="81" t="str">
        <f>IF(Q17=0,"-",W17/Q17)</f>
        <v>-</v>
      </c>
      <c r="Y17" s="186">
        <v>0</v>
      </c>
      <c r="Z17" s="187" t="str">
        <f>IFERROR(Y17/Q17,"-")</f>
        <v>-</v>
      </c>
      <c r="AA17" s="187" t="str">
        <f>IFERROR(Y17/W17,"-")</f>
        <v>-</v>
      </c>
      <c r="AB17" s="181"/>
      <c r="AC17" s="85"/>
      <c r="AD17" s="78"/>
      <c r="AE17" s="94"/>
      <c r="AF17" s="95" t="str">
        <f>IF(Q17=0,"",IF(AE17=0,"",(AE17/Q17)))</f>
        <v/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 t="str">
        <f>IF(Q17=0,"",IF(AN17=0,"",(AN17/Q17)))</f>
        <v/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 t="str">
        <f>IF(Q17=0,"",IF(AW17=0,"",(AW17/Q17)))</f>
        <v/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 t="str">
        <f>IF(Q17=0,"",IF(BF17=0,"",(BF17/Q17)))</f>
        <v/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 t="str">
        <f>IF(Q17=0,"",IF(BO17=0,"",(BO17/Q17)))</f>
        <v/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 t="str">
        <f>IF(Q17=0,"",IF(BX17=0,"",(BX17/Q17)))</f>
        <v/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 t="str">
        <f>IF(Q17=0,"",IF(CG17=0,"",(CG17/Q17)))</f>
        <v/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85</v>
      </c>
      <c r="C18" s="189" t="s">
        <v>58</v>
      </c>
      <c r="D18" s="189"/>
      <c r="E18" s="189" t="s">
        <v>71</v>
      </c>
      <c r="F18" s="189" t="s">
        <v>86</v>
      </c>
      <c r="G18" s="189" t="s">
        <v>73</v>
      </c>
      <c r="H18" s="89" t="s">
        <v>81</v>
      </c>
      <c r="I18" s="89" t="s">
        <v>63</v>
      </c>
      <c r="J18" s="89" t="s">
        <v>74</v>
      </c>
      <c r="K18" s="181"/>
      <c r="L18" s="80">
        <v>0</v>
      </c>
      <c r="M18" s="80">
        <v>0</v>
      </c>
      <c r="N18" s="80">
        <v>0</v>
      </c>
      <c r="O18" s="91">
        <v>14</v>
      </c>
      <c r="P18" s="92">
        <v>0</v>
      </c>
      <c r="Q18" s="93">
        <f>O18+P18</f>
        <v>14</v>
      </c>
      <c r="R18" s="81" t="str">
        <f>IFERROR(Q18/N18,"-")</f>
        <v>-</v>
      </c>
      <c r="S18" s="80">
        <v>0</v>
      </c>
      <c r="T18" s="80">
        <v>1</v>
      </c>
      <c r="U18" s="81">
        <f>IFERROR(T18/(Q18),"-")</f>
        <v>0.071428571428571</v>
      </c>
      <c r="V18" s="82"/>
      <c r="W18" s="83">
        <v>1</v>
      </c>
      <c r="X18" s="81">
        <f>IF(Q18=0,"-",W18/Q18)</f>
        <v>0.071428571428571</v>
      </c>
      <c r="Y18" s="186">
        <v>5000</v>
      </c>
      <c r="Z18" s="187">
        <f>IFERROR(Y18/Q18,"-")</f>
        <v>357.14285714286</v>
      </c>
      <c r="AA18" s="187">
        <f>IFERROR(Y18/W18,"-")</f>
        <v>5000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>
        <v>1</v>
      </c>
      <c r="AO18" s="101">
        <f>IF(Q18=0,"",IF(AN18=0,"",(AN18/Q18)))</f>
        <v>0.071428571428571</v>
      </c>
      <c r="AP18" s="100"/>
      <c r="AQ18" s="102">
        <f>IFERROR(AP18/AN18,"-")</f>
        <v>0</v>
      </c>
      <c r="AR18" s="103"/>
      <c r="AS18" s="104">
        <f>IFERROR(AR18/AN18,"-")</f>
        <v>0</v>
      </c>
      <c r="AT18" s="105"/>
      <c r="AU18" s="105"/>
      <c r="AV18" s="105"/>
      <c r="AW18" s="106">
        <v>1</v>
      </c>
      <c r="AX18" s="107">
        <f>IF(Q18=0,"",IF(AW18=0,"",(AW18/Q18)))</f>
        <v>0.071428571428571</v>
      </c>
      <c r="AY18" s="106"/>
      <c r="AZ18" s="108">
        <f>IFERROR(AY18/AW18,"-")</f>
        <v>0</v>
      </c>
      <c r="BA18" s="109"/>
      <c r="BB18" s="110">
        <f>IFERROR(BA18/AW18,"-")</f>
        <v>0</v>
      </c>
      <c r="BC18" s="111"/>
      <c r="BD18" s="111"/>
      <c r="BE18" s="111"/>
      <c r="BF18" s="112">
        <v>2</v>
      </c>
      <c r="BG18" s="113">
        <f>IF(Q18=0,"",IF(BF18=0,"",(BF18/Q18)))</f>
        <v>0.14285714285714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>
        <v>2</v>
      </c>
      <c r="BP18" s="120">
        <f>IF(Q18=0,"",IF(BO18=0,"",(BO18/Q18)))</f>
        <v>0.14285714285714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7</v>
      </c>
      <c r="BY18" s="127">
        <f>IF(Q18=0,"",IF(BX18=0,"",(BX18/Q18)))</f>
        <v>0.5</v>
      </c>
      <c r="BZ18" s="128">
        <v>1</v>
      </c>
      <c r="CA18" s="129">
        <f>IFERROR(BZ18/BX18,"-")</f>
        <v>0.14285714285714</v>
      </c>
      <c r="CB18" s="130">
        <v>14000</v>
      </c>
      <c r="CC18" s="131">
        <f>IFERROR(CB18/BX18,"-")</f>
        <v>2000</v>
      </c>
      <c r="CD18" s="132"/>
      <c r="CE18" s="132"/>
      <c r="CF18" s="132">
        <v>1</v>
      </c>
      <c r="CG18" s="133">
        <v>1</v>
      </c>
      <c r="CH18" s="134">
        <f>IF(Q18=0,"",IF(CG18=0,"",(CG18/Q18)))</f>
        <v>0.071428571428571</v>
      </c>
      <c r="CI18" s="135"/>
      <c r="CJ18" s="136">
        <f>IFERROR(CI18/CG18,"-")</f>
        <v>0</v>
      </c>
      <c r="CK18" s="137"/>
      <c r="CL18" s="138">
        <f>IFERROR(CK18/CG18,"-")</f>
        <v>0</v>
      </c>
      <c r="CM18" s="139"/>
      <c r="CN18" s="139"/>
      <c r="CO18" s="139"/>
      <c r="CP18" s="140">
        <v>1</v>
      </c>
      <c r="CQ18" s="141">
        <v>5000</v>
      </c>
      <c r="CR18" s="141">
        <v>14000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87</v>
      </c>
      <c r="C19" s="189" t="s">
        <v>58</v>
      </c>
      <c r="D19" s="189"/>
      <c r="E19" s="189" t="s">
        <v>71</v>
      </c>
      <c r="F19" s="189"/>
      <c r="G19" s="189" t="s">
        <v>66</v>
      </c>
      <c r="H19" s="89"/>
      <c r="I19" s="89"/>
      <c r="J19" s="89"/>
      <c r="K19" s="181"/>
      <c r="L19" s="80">
        <v>35</v>
      </c>
      <c r="M19" s="80">
        <v>23</v>
      </c>
      <c r="N19" s="80">
        <v>2</v>
      </c>
      <c r="O19" s="91">
        <v>3</v>
      </c>
      <c r="P19" s="92">
        <v>0</v>
      </c>
      <c r="Q19" s="93">
        <f>O19+P19</f>
        <v>3</v>
      </c>
      <c r="R19" s="81">
        <f>IFERROR(Q19/N19,"-")</f>
        <v>1.5</v>
      </c>
      <c r="S19" s="80">
        <v>0</v>
      </c>
      <c r="T19" s="80">
        <v>0</v>
      </c>
      <c r="U19" s="81">
        <f>IFERROR(T19/(Q19),"-")</f>
        <v>0</v>
      </c>
      <c r="V19" s="82"/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>
        <v>1</v>
      </c>
      <c r="BP19" s="120">
        <f>IF(Q19=0,"",IF(BO19=0,"",(BO19/Q19)))</f>
        <v>0.33333333333333</v>
      </c>
      <c r="BQ19" s="121"/>
      <c r="BR19" s="122">
        <f>IFERROR(BQ19/BO19,"-")</f>
        <v>0</v>
      </c>
      <c r="BS19" s="123"/>
      <c r="BT19" s="124">
        <f>IFERROR(BS19/BO19,"-")</f>
        <v>0</v>
      </c>
      <c r="BU19" s="125"/>
      <c r="BV19" s="125"/>
      <c r="BW19" s="125"/>
      <c r="BX19" s="126">
        <v>1</v>
      </c>
      <c r="BY19" s="127">
        <f>IF(Q19=0,"",IF(BX19=0,"",(BX19/Q19)))</f>
        <v>0.33333333333333</v>
      </c>
      <c r="BZ19" s="128">
        <v>1</v>
      </c>
      <c r="CA19" s="129">
        <f>IFERROR(BZ19/BX19,"-")</f>
        <v>1</v>
      </c>
      <c r="CB19" s="130">
        <v>3000</v>
      </c>
      <c r="CC19" s="131">
        <f>IFERROR(CB19/BX19,"-")</f>
        <v>3000</v>
      </c>
      <c r="CD19" s="132">
        <v>1</v>
      </c>
      <c r="CE19" s="132"/>
      <c r="CF19" s="132"/>
      <c r="CG19" s="133">
        <v>1</v>
      </c>
      <c r="CH19" s="134">
        <f>IF(Q19=0,"",IF(CG19=0,"",(CG19/Q19)))</f>
        <v>0.33333333333333</v>
      </c>
      <c r="CI19" s="135"/>
      <c r="CJ19" s="136">
        <f>IFERROR(CI19/CG19,"-")</f>
        <v>0</v>
      </c>
      <c r="CK19" s="137"/>
      <c r="CL19" s="138">
        <f>IFERROR(CK19/CG19,"-")</f>
        <v>0</v>
      </c>
      <c r="CM19" s="139"/>
      <c r="CN19" s="139"/>
      <c r="CO19" s="139"/>
      <c r="CP19" s="140">
        <v>0</v>
      </c>
      <c r="CQ19" s="141">
        <v>0</v>
      </c>
      <c r="CR19" s="141">
        <v>3000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88</v>
      </c>
      <c r="C20" s="189" t="s">
        <v>58</v>
      </c>
      <c r="D20" s="189"/>
      <c r="E20" s="189" t="s">
        <v>71</v>
      </c>
      <c r="F20" s="189" t="s">
        <v>86</v>
      </c>
      <c r="G20" s="189" t="s">
        <v>73</v>
      </c>
      <c r="H20" s="89" t="s">
        <v>81</v>
      </c>
      <c r="I20" s="89" t="s">
        <v>68</v>
      </c>
      <c r="J20" s="89"/>
      <c r="K20" s="181"/>
      <c r="L20" s="80">
        <v>0</v>
      </c>
      <c r="M20" s="80">
        <v>0</v>
      </c>
      <c r="N20" s="80">
        <v>0</v>
      </c>
      <c r="O20" s="91">
        <v>0</v>
      </c>
      <c r="P20" s="92">
        <v>0</v>
      </c>
      <c r="Q20" s="93">
        <f>O20+P20</f>
        <v>0</v>
      </c>
      <c r="R20" s="81" t="str">
        <f>IFERROR(Q20/N20,"-")</f>
        <v>-</v>
      </c>
      <c r="S20" s="80">
        <v>0</v>
      </c>
      <c r="T20" s="80">
        <v>0</v>
      </c>
      <c r="U20" s="81" t="str">
        <f>IFERROR(T20/(Q20),"-")</f>
        <v>-</v>
      </c>
      <c r="V20" s="82"/>
      <c r="W20" s="83">
        <v>0</v>
      </c>
      <c r="X20" s="81" t="str">
        <f>IF(Q20=0,"-",W20/Q20)</f>
        <v>-</v>
      </c>
      <c r="Y20" s="186">
        <v>0</v>
      </c>
      <c r="Z20" s="187" t="str">
        <f>IFERROR(Y20/Q20,"-")</f>
        <v>-</v>
      </c>
      <c r="AA20" s="187" t="str">
        <f>IFERROR(Y20/W20,"-")</f>
        <v>-</v>
      </c>
      <c r="AB20" s="181"/>
      <c r="AC20" s="85"/>
      <c r="AD20" s="78"/>
      <c r="AE20" s="94"/>
      <c r="AF20" s="95" t="str">
        <f>IF(Q20=0,"",IF(AE20=0,"",(AE20/Q20)))</f>
        <v/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 t="str">
        <f>IF(Q20=0,"",IF(AN20=0,"",(AN20/Q20)))</f>
        <v/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 t="str">
        <f>IF(Q20=0,"",IF(AW20=0,"",(AW20/Q20)))</f>
        <v/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 t="str">
        <f>IF(Q20=0,"",IF(BF20=0,"",(BF20/Q20)))</f>
        <v/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/>
      <c r="BP20" s="120" t="str">
        <f>IF(Q20=0,"",IF(BO20=0,"",(BO20/Q20)))</f>
        <v/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/>
      <c r="BY20" s="127" t="str">
        <f>IF(Q20=0,"",IF(BX20=0,"",(BX20/Q20)))</f>
        <v/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 t="str">
        <f>IF(Q20=0,"",IF(CG20=0,"",(CG20/Q20)))</f>
        <v/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89</v>
      </c>
      <c r="C21" s="189" t="s">
        <v>58</v>
      </c>
      <c r="D21" s="189"/>
      <c r="E21" s="189" t="s">
        <v>71</v>
      </c>
      <c r="F21" s="189"/>
      <c r="G21" s="189" t="s">
        <v>66</v>
      </c>
      <c r="H21" s="89"/>
      <c r="I21" s="89"/>
      <c r="J21" s="89"/>
      <c r="K21" s="181"/>
      <c r="L21" s="80">
        <v>2</v>
      </c>
      <c r="M21" s="80">
        <v>2</v>
      </c>
      <c r="N21" s="80">
        <v>1</v>
      </c>
      <c r="O21" s="91">
        <v>0</v>
      </c>
      <c r="P21" s="92">
        <v>0</v>
      </c>
      <c r="Q21" s="93">
        <f>O21+P21</f>
        <v>0</v>
      </c>
      <c r="R21" s="81">
        <f>IFERROR(Q21/N21,"-")</f>
        <v>0</v>
      </c>
      <c r="S21" s="80">
        <v>0</v>
      </c>
      <c r="T21" s="80">
        <v>0</v>
      </c>
      <c r="U21" s="81" t="str">
        <f>IFERROR(T21/(Q21),"-")</f>
        <v>-</v>
      </c>
      <c r="V21" s="82"/>
      <c r="W21" s="83">
        <v>0</v>
      </c>
      <c r="X21" s="81" t="str">
        <f>IF(Q21=0,"-",W21/Q21)</f>
        <v>-</v>
      </c>
      <c r="Y21" s="186">
        <v>0</v>
      </c>
      <c r="Z21" s="187" t="str">
        <f>IFERROR(Y21/Q21,"-")</f>
        <v>-</v>
      </c>
      <c r="AA21" s="187" t="str">
        <f>IFERROR(Y21/W21,"-")</f>
        <v>-</v>
      </c>
      <c r="AB21" s="181"/>
      <c r="AC21" s="85"/>
      <c r="AD21" s="78"/>
      <c r="AE21" s="94"/>
      <c r="AF21" s="95" t="str">
        <f>IF(Q21=0,"",IF(AE21=0,"",(AE21/Q21)))</f>
        <v/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 t="str">
        <f>IF(Q21=0,"",IF(AN21=0,"",(AN21/Q21)))</f>
        <v/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 t="str">
        <f>IF(Q21=0,"",IF(AW21=0,"",(AW21/Q21)))</f>
        <v/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 t="str">
        <f>IF(Q21=0,"",IF(BF21=0,"",(BF21/Q21)))</f>
        <v/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 t="str">
        <f>IF(Q21=0,"",IF(BO21=0,"",(BO21/Q21)))</f>
        <v/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/>
      <c r="BY21" s="127" t="str">
        <f>IF(Q21=0,"",IF(BX21=0,"",(BX21/Q21)))</f>
        <v/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 t="str">
        <f>IF(Q21=0,"",IF(CG21=0,"",(CG21/Q21)))</f>
        <v/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0.55235714285714</v>
      </c>
      <c r="B22" s="189" t="s">
        <v>90</v>
      </c>
      <c r="C22" s="189" t="s">
        <v>58</v>
      </c>
      <c r="D22" s="189"/>
      <c r="E22" s="189" t="s">
        <v>91</v>
      </c>
      <c r="F22" s="189" t="s">
        <v>92</v>
      </c>
      <c r="G22" s="189" t="s">
        <v>61</v>
      </c>
      <c r="H22" s="89" t="s">
        <v>93</v>
      </c>
      <c r="I22" s="89" t="s">
        <v>94</v>
      </c>
      <c r="J22" s="89"/>
      <c r="K22" s="181">
        <v>280000</v>
      </c>
      <c r="L22" s="80">
        <v>5</v>
      </c>
      <c r="M22" s="80">
        <v>0</v>
      </c>
      <c r="N22" s="80">
        <v>20</v>
      </c>
      <c r="O22" s="91">
        <v>2</v>
      </c>
      <c r="P22" s="92">
        <v>0</v>
      </c>
      <c r="Q22" s="93">
        <f>O22+P22</f>
        <v>2</v>
      </c>
      <c r="R22" s="81">
        <f>IFERROR(Q22/N22,"-")</f>
        <v>0.1</v>
      </c>
      <c r="S22" s="80">
        <v>0</v>
      </c>
      <c r="T22" s="80">
        <v>0</v>
      </c>
      <c r="U22" s="81">
        <f>IFERROR(T22/(Q22),"-")</f>
        <v>0</v>
      </c>
      <c r="V22" s="82">
        <f>IFERROR(K22/SUM(Q22:Q26),"-")</f>
        <v>23333.333333333</v>
      </c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>
        <f>SUM(Y22:Y26)-SUM(K22:K26)</f>
        <v>-125340</v>
      </c>
      <c r="AC22" s="85">
        <f>SUM(Y22:Y26)/SUM(K22:K26)</f>
        <v>0.55235714285714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>
        <v>2</v>
      </c>
      <c r="BP22" s="120">
        <f>IF(Q22=0,"",IF(BO22=0,"",(BO22/Q22)))</f>
        <v>1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/>
      <c r="BY22" s="127">
        <f>IF(Q22=0,"",IF(BX22=0,"",(BX22/Q22)))</f>
        <v>0</v>
      </c>
      <c r="BZ22" s="128"/>
      <c r="CA22" s="129" t="str">
        <f>IFERROR(BZ22/BX22,"-")</f>
        <v>-</v>
      </c>
      <c r="CB22" s="130"/>
      <c r="CC22" s="131" t="str">
        <f>IFERROR(CB22/BX22,"-")</f>
        <v>-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95</v>
      </c>
      <c r="C23" s="189" t="s">
        <v>58</v>
      </c>
      <c r="D23" s="189"/>
      <c r="E23" s="189" t="s">
        <v>96</v>
      </c>
      <c r="F23" s="189" t="s">
        <v>97</v>
      </c>
      <c r="G23" s="189" t="s">
        <v>73</v>
      </c>
      <c r="H23" s="89"/>
      <c r="I23" s="89" t="s">
        <v>94</v>
      </c>
      <c r="J23" s="89"/>
      <c r="K23" s="181"/>
      <c r="L23" s="80">
        <v>0</v>
      </c>
      <c r="M23" s="80">
        <v>0</v>
      </c>
      <c r="N23" s="80">
        <v>0</v>
      </c>
      <c r="O23" s="91">
        <v>2</v>
      </c>
      <c r="P23" s="92">
        <v>0</v>
      </c>
      <c r="Q23" s="93">
        <f>O23+P23</f>
        <v>2</v>
      </c>
      <c r="R23" s="81" t="str">
        <f>IFERROR(Q23/N23,"-")</f>
        <v>-</v>
      </c>
      <c r="S23" s="80">
        <v>0</v>
      </c>
      <c r="T23" s="80">
        <v>1</v>
      </c>
      <c r="U23" s="81">
        <f>IFERROR(T23/(Q23),"-")</f>
        <v>0.5</v>
      </c>
      <c r="V23" s="82"/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>
        <f>IF(Q23=0,"",IF(BF23=0,"",(BF23/Q23)))</f>
        <v>0</v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/>
      <c r="BP23" s="120">
        <f>IF(Q23=0,"",IF(BO23=0,"",(BO23/Q23)))</f>
        <v>0</v>
      </c>
      <c r="BQ23" s="121"/>
      <c r="BR23" s="122" t="str">
        <f>IFERROR(BQ23/BO23,"-")</f>
        <v>-</v>
      </c>
      <c r="BS23" s="123"/>
      <c r="BT23" s="124" t="str">
        <f>IFERROR(BS23/BO23,"-")</f>
        <v>-</v>
      </c>
      <c r="BU23" s="125"/>
      <c r="BV23" s="125"/>
      <c r="BW23" s="125"/>
      <c r="BX23" s="126">
        <v>1</v>
      </c>
      <c r="BY23" s="127">
        <f>IF(Q23=0,"",IF(BX23=0,"",(BX23/Q23)))</f>
        <v>0.5</v>
      </c>
      <c r="BZ23" s="128"/>
      <c r="CA23" s="129">
        <f>IFERROR(BZ23/BX23,"-")</f>
        <v>0</v>
      </c>
      <c r="CB23" s="130"/>
      <c r="CC23" s="131">
        <f>IFERROR(CB23/BX23,"-")</f>
        <v>0</v>
      </c>
      <c r="CD23" s="132"/>
      <c r="CE23" s="132"/>
      <c r="CF23" s="132"/>
      <c r="CG23" s="133">
        <v>1</v>
      </c>
      <c r="CH23" s="134">
        <f>IF(Q23=0,"",IF(CG23=0,"",(CG23/Q23)))</f>
        <v>0.5</v>
      </c>
      <c r="CI23" s="135"/>
      <c r="CJ23" s="136">
        <f>IFERROR(CI23/CG23,"-")</f>
        <v>0</v>
      </c>
      <c r="CK23" s="137"/>
      <c r="CL23" s="138">
        <f>IFERROR(CK23/CG23,"-")</f>
        <v>0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98</v>
      </c>
      <c r="C24" s="189" t="s">
        <v>58</v>
      </c>
      <c r="D24" s="189"/>
      <c r="E24" s="189" t="s">
        <v>99</v>
      </c>
      <c r="F24" s="189" t="s">
        <v>100</v>
      </c>
      <c r="G24" s="189" t="s">
        <v>101</v>
      </c>
      <c r="H24" s="89"/>
      <c r="I24" s="89" t="s">
        <v>94</v>
      </c>
      <c r="J24" s="89"/>
      <c r="K24" s="181"/>
      <c r="L24" s="80">
        <v>5</v>
      </c>
      <c r="M24" s="80">
        <v>0</v>
      </c>
      <c r="N24" s="80">
        <v>15</v>
      </c>
      <c r="O24" s="91">
        <v>0</v>
      </c>
      <c r="P24" s="92">
        <v>0</v>
      </c>
      <c r="Q24" s="93">
        <f>O24+P24</f>
        <v>0</v>
      </c>
      <c r="R24" s="81">
        <f>IFERROR(Q24/N24,"-")</f>
        <v>0</v>
      </c>
      <c r="S24" s="80">
        <v>0</v>
      </c>
      <c r="T24" s="80">
        <v>0</v>
      </c>
      <c r="U24" s="81" t="str">
        <f>IFERROR(T24/(Q24),"-")</f>
        <v>-</v>
      </c>
      <c r="V24" s="82"/>
      <c r="W24" s="83">
        <v>0</v>
      </c>
      <c r="X24" s="81" t="str">
        <f>IF(Q24=0,"-",W24/Q24)</f>
        <v>-</v>
      </c>
      <c r="Y24" s="186">
        <v>0</v>
      </c>
      <c r="Z24" s="187" t="str">
        <f>IFERROR(Y24/Q24,"-")</f>
        <v>-</v>
      </c>
      <c r="AA24" s="187" t="str">
        <f>IFERROR(Y24/W24,"-")</f>
        <v>-</v>
      </c>
      <c r="AB24" s="181"/>
      <c r="AC24" s="85"/>
      <c r="AD24" s="78"/>
      <c r="AE24" s="94"/>
      <c r="AF24" s="95" t="str">
        <f>IF(Q24=0,"",IF(AE24=0,"",(AE24/Q24)))</f>
        <v/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 t="str">
        <f>IF(Q24=0,"",IF(AN24=0,"",(AN24/Q24)))</f>
        <v/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 t="str">
        <f>IF(Q24=0,"",IF(AW24=0,"",(AW24/Q24)))</f>
        <v/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 t="str">
        <f>IF(Q24=0,"",IF(BF24=0,"",(BF24/Q24)))</f>
        <v/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/>
      <c r="BP24" s="120" t="str">
        <f>IF(Q24=0,"",IF(BO24=0,"",(BO24/Q24)))</f>
        <v/>
      </c>
      <c r="BQ24" s="121"/>
      <c r="BR24" s="122" t="str">
        <f>IFERROR(BQ24/BO24,"-")</f>
        <v>-</v>
      </c>
      <c r="BS24" s="123"/>
      <c r="BT24" s="124" t="str">
        <f>IFERROR(BS24/BO24,"-")</f>
        <v>-</v>
      </c>
      <c r="BU24" s="125"/>
      <c r="BV24" s="125"/>
      <c r="BW24" s="125"/>
      <c r="BX24" s="126"/>
      <c r="BY24" s="127" t="str">
        <f>IF(Q24=0,"",IF(BX24=0,"",(BX24/Q24)))</f>
        <v/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 t="str">
        <f>IF(Q24=0,"",IF(CG24=0,"",(CG24/Q24)))</f>
        <v/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102</v>
      </c>
      <c r="C25" s="189" t="s">
        <v>58</v>
      </c>
      <c r="D25" s="189"/>
      <c r="E25" s="189" t="s">
        <v>103</v>
      </c>
      <c r="F25" s="189" t="s">
        <v>104</v>
      </c>
      <c r="G25" s="189" t="s">
        <v>73</v>
      </c>
      <c r="H25" s="89"/>
      <c r="I25" s="89" t="s">
        <v>94</v>
      </c>
      <c r="J25" s="89"/>
      <c r="K25" s="181"/>
      <c r="L25" s="80">
        <v>0</v>
      </c>
      <c r="M25" s="80">
        <v>0</v>
      </c>
      <c r="N25" s="80">
        <v>0</v>
      </c>
      <c r="O25" s="91">
        <v>6</v>
      </c>
      <c r="P25" s="92">
        <v>0</v>
      </c>
      <c r="Q25" s="93">
        <f>O25+P25</f>
        <v>6</v>
      </c>
      <c r="R25" s="81" t="str">
        <f>IFERROR(Q25/N25,"-")</f>
        <v>-</v>
      </c>
      <c r="S25" s="80">
        <v>1</v>
      </c>
      <c r="T25" s="80">
        <v>2</v>
      </c>
      <c r="U25" s="81">
        <f>IFERROR(T25/(Q25),"-")</f>
        <v>0.33333333333333</v>
      </c>
      <c r="V25" s="82"/>
      <c r="W25" s="83">
        <v>3</v>
      </c>
      <c r="X25" s="81">
        <f>IF(Q25=0,"-",W25/Q25)</f>
        <v>0.5</v>
      </c>
      <c r="Y25" s="186">
        <v>154660</v>
      </c>
      <c r="Z25" s="187">
        <f>IFERROR(Y25/Q25,"-")</f>
        <v>25776.666666667</v>
      </c>
      <c r="AA25" s="187">
        <f>IFERROR(Y25/W25,"-")</f>
        <v>51553.333333333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>
        <v>1</v>
      </c>
      <c r="BG25" s="113">
        <f>IF(Q25=0,"",IF(BF25=0,"",(BF25/Q25)))</f>
        <v>0.16666666666667</v>
      </c>
      <c r="BH25" s="112"/>
      <c r="BI25" s="114">
        <f>IFERROR(BH25/BF25,"-")</f>
        <v>0</v>
      </c>
      <c r="BJ25" s="115"/>
      <c r="BK25" s="116">
        <f>IFERROR(BJ25/BF25,"-")</f>
        <v>0</v>
      </c>
      <c r="BL25" s="117"/>
      <c r="BM25" s="117"/>
      <c r="BN25" s="117"/>
      <c r="BO25" s="119">
        <v>3</v>
      </c>
      <c r="BP25" s="120">
        <f>IF(Q25=0,"",IF(BO25=0,"",(BO25/Q25)))</f>
        <v>0.5</v>
      </c>
      <c r="BQ25" s="121">
        <v>1</v>
      </c>
      <c r="BR25" s="122">
        <f>IFERROR(BQ25/BO25,"-")</f>
        <v>0.33333333333333</v>
      </c>
      <c r="BS25" s="123">
        <v>18000</v>
      </c>
      <c r="BT25" s="124">
        <f>IFERROR(BS25/BO25,"-")</f>
        <v>6000</v>
      </c>
      <c r="BU25" s="125"/>
      <c r="BV25" s="125"/>
      <c r="BW25" s="125">
        <v>1</v>
      </c>
      <c r="BX25" s="126">
        <v>1</v>
      </c>
      <c r="BY25" s="127">
        <f>IF(Q25=0,"",IF(BX25=0,"",(BX25/Q25)))</f>
        <v>0.16666666666667</v>
      </c>
      <c r="BZ25" s="128">
        <v>1</v>
      </c>
      <c r="CA25" s="129">
        <f>IFERROR(BZ25/BX25,"-")</f>
        <v>1</v>
      </c>
      <c r="CB25" s="130">
        <v>5000</v>
      </c>
      <c r="CC25" s="131">
        <f>IFERROR(CB25/BX25,"-")</f>
        <v>5000</v>
      </c>
      <c r="CD25" s="132">
        <v>1</v>
      </c>
      <c r="CE25" s="132"/>
      <c r="CF25" s="132"/>
      <c r="CG25" s="133">
        <v>1</v>
      </c>
      <c r="CH25" s="134">
        <f>IF(Q25=0,"",IF(CG25=0,"",(CG25/Q25)))</f>
        <v>0.16666666666667</v>
      </c>
      <c r="CI25" s="135">
        <v>1</v>
      </c>
      <c r="CJ25" s="136">
        <f>IFERROR(CI25/CG25,"-")</f>
        <v>1</v>
      </c>
      <c r="CK25" s="137">
        <v>136660</v>
      </c>
      <c r="CL25" s="138">
        <f>IFERROR(CK25/CG25,"-")</f>
        <v>136660</v>
      </c>
      <c r="CM25" s="139"/>
      <c r="CN25" s="139"/>
      <c r="CO25" s="139">
        <v>1</v>
      </c>
      <c r="CP25" s="140">
        <v>3</v>
      </c>
      <c r="CQ25" s="141">
        <v>154660</v>
      </c>
      <c r="CR25" s="141">
        <v>136660</v>
      </c>
      <c r="CS25" s="141"/>
      <c r="CT25" s="142" t="str">
        <f>IF(AND(CR25=0,CS25=0),"",IF(AND(CR25&lt;=100000,CS25&lt;=100000),"",IF(CR25/CQ25&gt;0.7,"男高",IF(CS25/CQ25&gt;0.7,"女高",""))))</f>
        <v>男高</v>
      </c>
    </row>
    <row r="26" spans="1:99">
      <c r="A26" s="79"/>
      <c r="B26" s="189" t="s">
        <v>105</v>
      </c>
      <c r="C26" s="189" t="s">
        <v>58</v>
      </c>
      <c r="D26" s="189"/>
      <c r="E26" s="189" t="s">
        <v>106</v>
      </c>
      <c r="F26" s="189" t="s">
        <v>106</v>
      </c>
      <c r="G26" s="189" t="s">
        <v>66</v>
      </c>
      <c r="H26" s="89"/>
      <c r="I26" s="89"/>
      <c r="J26" s="89"/>
      <c r="K26" s="181"/>
      <c r="L26" s="80">
        <v>38</v>
      </c>
      <c r="M26" s="80">
        <v>22</v>
      </c>
      <c r="N26" s="80">
        <v>7</v>
      </c>
      <c r="O26" s="91">
        <v>2</v>
      </c>
      <c r="P26" s="92">
        <v>0</v>
      </c>
      <c r="Q26" s="93">
        <f>O26+P26</f>
        <v>2</v>
      </c>
      <c r="R26" s="81">
        <f>IFERROR(Q26/N26,"-")</f>
        <v>0.28571428571429</v>
      </c>
      <c r="S26" s="80">
        <v>0</v>
      </c>
      <c r="T26" s="80">
        <v>0</v>
      </c>
      <c r="U26" s="81">
        <f>IFERROR(T26/(Q26),"-")</f>
        <v>0</v>
      </c>
      <c r="V26" s="82"/>
      <c r="W26" s="83">
        <v>0</v>
      </c>
      <c r="X26" s="81">
        <f>IF(Q26=0,"-",W26/Q26)</f>
        <v>0</v>
      </c>
      <c r="Y26" s="186">
        <v>0</v>
      </c>
      <c r="Z26" s="187">
        <f>IFERROR(Y26/Q26,"-")</f>
        <v>0</v>
      </c>
      <c r="AA26" s="187" t="str">
        <f>IFERROR(Y26/W26,"-")</f>
        <v>-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>
        <v>1</v>
      </c>
      <c r="BG26" s="113">
        <f>IF(Q26=0,"",IF(BF26=0,"",(BF26/Q26)))</f>
        <v>0.5</v>
      </c>
      <c r="BH26" s="112"/>
      <c r="BI26" s="114">
        <f>IFERROR(BH26/BF26,"-")</f>
        <v>0</v>
      </c>
      <c r="BJ26" s="115"/>
      <c r="BK26" s="116">
        <f>IFERROR(BJ26/BF26,"-")</f>
        <v>0</v>
      </c>
      <c r="BL26" s="117"/>
      <c r="BM26" s="117"/>
      <c r="BN26" s="117"/>
      <c r="BO26" s="119"/>
      <c r="BP26" s="120">
        <f>IF(Q26=0,"",IF(BO26=0,"",(BO26/Q26)))</f>
        <v>0</v>
      </c>
      <c r="BQ26" s="121"/>
      <c r="BR26" s="122" t="str">
        <f>IFERROR(BQ26/BO26,"-")</f>
        <v>-</v>
      </c>
      <c r="BS26" s="123"/>
      <c r="BT26" s="124" t="str">
        <f>IFERROR(BS26/BO26,"-")</f>
        <v>-</v>
      </c>
      <c r="BU26" s="125"/>
      <c r="BV26" s="125"/>
      <c r="BW26" s="125"/>
      <c r="BX26" s="126">
        <v>1</v>
      </c>
      <c r="BY26" s="127">
        <f>IF(Q26=0,"",IF(BX26=0,"",(BX26/Q26)))</f>
        <v>0.5</v>
      </c>
      <c r="BZ26" s="128"/>
      <c r="CA26" s="129">
        <f>IFERROR(BZ26/BX26,"-")</f>
        <v>0</v>
      </c>
      <c r="CB26" s="130"/>
      <c r="CC26" s="131">
        <f>IFERROR(CB26/BX26,"-")</f>
        <v>0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>
        <f>AC27</f>
        <v>0.39166666666667</v>
      </c>
      <c r="B27" s="189" t="s">
        <v>107</v>
      </c>
      <c r="C27" s="189" t="s">
        <v>58</v>
      </c>
      <c r="D27" s="189"/>
      <c r="E27" s="189" t="s">
        <v>96</v>
      </c>
      <c r="F27" s="189" t="s">
        <v>97</v>
      </c>
      <c r="G27" s="189" t="s">
        <v>73</v>
      </c>
      <c r="H27" s="89" t="s">
        <v>108</v>
      </c>
      <c r="I27" s="89" t="s">
        <v>109</v>
      </c>
      <c r="J27" s="89" t="s">
        <v>110</v>
      </c>
      <c r="K27" s="181">
        <v>240000</v>
      </c>
      <c r="L27" s="80">
        <v>0</v>
      </c>
      <c r="M27" s="80">
        <v>0</v>
      </c>
      <c r="N27" s="80">
        <v>0</v>
      </c>
      <c r="O27" s="91">
        <v>0</v>
      </c>
      <c r="P27" s="92">
        <v>0</v>
      </c>
      <c r="Q27" s="93">
        <f>O27+P27</f>
        <v>0</v>
      </c>
      <c r="R27" s="81" t="str">
        <f>IFERROR(Q27/N27,"-")</f>
        <v>-</v>
      </c>
      <c r="S27" s="80">
        <v>0</v>
      </c>
      <c r="T27" s="80">
        <v>0</v>
      </c>
      <c r="U27" s="81" t="str">
        <f>IFERROR(T27/(Q27),"-")</f>
        <v>-</v>
      </c>
      <c r="V27" s="82">
        <f>IFERROR(K27/SUM(Q27:Q36),"-")</f>
        <v>16000</v>
      </c>
      <c r="W27" s="83">
        <v>0</v>
      </c>
      <c r="X27" s="81" t="str">
        <f>IF(Q27=0,"-",W27/Q27)</f>
        <v>-</v>
      </c>
      <c r="Y27" s="186">
        <v>0</v>
      </c>
      <c r="Z27" s="187" t="str">
        <f>IFERROR(Y27/Q27,"-")</f>
        <v>-</v>
      </c>
      <c r="AA27" s="187" t="str">
        <f>IFERROR(Y27/W27,"-")</f>
        <v>-</v>
      </c>
      <c r="AB27" s="181">
        <f>SUM(Y27:Y36)-SUM(K27:K36)</f>
        <v>-146000</v>
      </c>
      <c r="AC27" s="85">
        <f>SUM(Y27:Y36)/SUM(K27:K36)</f>
        <v>0.39166666666667</v>
      </c>
      <c r="AD27" s="78"/>
      <c r="AE27" s="94"/>
      <c r="AF27" s="95" t="str">
        <f>IF(Q27=0,"",IF(AE27=0,"",(AE27/Q27)))</f>
        <v/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 t="str">
        <f>IF(Q27=0,"",IF(AN27=0,"",(AN27/Q27)))</f>
        <v/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 t="str">
        <f>IF(Q27=0,"",IF(AW27=0,"",(AW27/Q27)))</f>
        <v/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 t="str">
        <f>IF(Q27=0,"",IF(BF27=0,"",(BF27/Q27)))</f>
        <v/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/>
      <c r="BP27" s="120" t="str">
        <f>IF(Q27=0,"",IF(BO27=0,"",(BO27/Q27)))</f>
        <v/>
      </c>
      <c r="BQ27" s="121"/>
      <c r="BR27" s="122" t="str">
        <f>IFERROR(BQ27/BO27,"-")</f>
        <v>-</v>
      </c>
      <c r="BS27" s="123"/>
      <c r="BT27" s="124" t="str">
        <f>IFERROR(BS27/BO27,"-")</f>
        <v>-</v>
      </c>
      <c r="BU27" s="125"/>
      <c r="BV27" s="125"/>
      <c r="BW27" s="125"/>
      <c r="BX27" s="126"/>
      <c r="BY27" s="127" t="str">
        <f>IF(Q27=0,"",IF(BX27=0,"",(BX27/Q27)))</f>
        <v/>
      </c>
      <c r="BZ27" s="128"/>
      <c r="CA27" s="129" t="str">
        <f>IFERROR(BZ27/BX27,"-")</f>
        <v>-</v>
      </c>
      <c r="CB27" s="130"/>
      <c r="CC27" s="131" t="str">
        <f>IFERROR(CB27/BX27,"-")</f>
        <v>-</v>
      </c>
      <c r="CD27" s="132"/>
      <c r="CE27" s="132"/>
      <c r="CF27" s="132"/>
      <c r="CG27" s="133"/>
      <c r="CH27" s="134" t="str">
        <f>IF(Q27=0,"",IF(CG27=0,"",(CG27/Q27)))</f>
        <v/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111</v>
      </c>
      <c r="C28" s="189" t="s">
        <v>58</v>
      </c>
      <c r="D28" s="189"/>
      <c r="E28" s="189" t="s">
        <v>103</v>
      </c>
      <c r="F28" s="189" t="s">
        <v>104</v>
      </c>
      <c r="G28" s="189" t="s">
        <v>73</v>
      </c>
      <c r="H28" s="89" t="s">
        <v>112</v>
      </c>
      <c r="I28" s="89" t="s">
        <v>109</v>
      </c>
      <c r="J28" s="89" t="s">
        <v>110</v>
      </c>
      <c r="K28" s="181"/>
      <c r="L28" s="80">
        <v>0</v>
      </c>
      <c r="M28" s="80">
        <v>0</v>
      </c>
      <c r="N28" s="80">
        <v>0</v>
      </c>
      <c r="O28" s="91">
        <v>1</v>
      </c>
      <c r="P28" s="92">
        <v>0</v>
      </c>
      <c r="Q28" s="93">
        <f>O28+P28</f>
        <v>1</v>
      </c>
      <c r="R28" s="81" t="str">
        <f>IFERROR(Q28/N28,"-")</f>
        <v>-</v>
      </c>
      <c r="S28" s="80">
        <v>0</v>
      </c>
      <c r="T28" s="80">
        <v>0</v>
      </c>
      <c r="U28" s="81">
        <f>IFERROR(T28/(Q28),"-")</f>
        <v>0</v>
      </c>
      <c r="V28" s="82"/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>
        <f>IF(Q28=0,"",IF(BF28=0,"",(BF28/Q28)))</f>
        <v>0</v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>
        <v>1</v>
      </c>
      <c r="BP28" s="120">
        <f>IF(Q28=0,"",IF(BO28=0,"",(BO28/Q28)))</f>
        <v>1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/>
      <c r="BY28" s="127">
        <f>IF(Q28=0,"",IF(BX28=0,"",(BX28/Q28)))</f>
        <v>0</v>
      </c>
      <c r="BZ28" s="128"/>
      <c r="CA28" s="129" t="str">
        <f>IFERROR(BZ28/BX28,"-")</f>
        <v>-</v>
      </c>
      <c r="CB28" s="130"/>
      <c r="CC28" s="131" t="str">
        <f>IFERROR(CB28/BX28,"-")</f>
        <v>-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113</v>
      </c>
      <c r="C29" s="189" t="s">
        <v>58</v>
      </c>
      <c r="D29" s="189"/>
      <c r="E29" s="189" t="s">
        <v>114</v>
      </c>
      <c r="F29" s="189" t="s">
        <v>115</v>
      </c>
      <c r="G29" s="189" t="s">
        <v>73</v>
      </c>
      <c r="H29" s="89" t="s">
        <v>116</v>
      </c>
      <c r="I29" s="89" t="s">
        <v>109</v>
      </c>
      <c r="J29" s="89" t="s">
        <v>110</v>
      </c>
      <c r="K29" s="181"/>
      <c r="L29" s="80">
        <v>0</v>
      </c>
      <c r="M29" s="80">
        <v>0</v>
      </c>
      <c r="N29" s="80">
        <v>0</v>
      </c>
      <c r="O29" s="91">
        <v>1</v>
      </c>
      <c r="P29" s="92">
        <v>0</v>
      </c>
      <c r="Q29" s="93">
        <f>O29+P29</f>
        <v>1</v>
      </c>
      <c r="R29" s="81" t="str">
        <f>IFERROR(Q29/N29,"-")</f>
        <v>-</v>
      </c>
      <c r="S29" s="80">
        <v>0</v>
      </c>
      <c r="T29" s="80">
        <v>0</v>
      </c>
      <c r="U29" s="81">
        <f>IFERROR(T29/(Q29),"-")</f>
        <v>0</v>
      </c>
      <c r="V29" s="82"/>
      <c r="W29" s="83">
        <v>0</v>
      </c>
      <c r="X29" s="81">
        <f>IF(Q29=0,"-",W29/Q29)</f>
        <v>0</v>
      </c>
      <c r="Y29" s="186">
        <v>0</v>
      </c>
      <c r="Z29" s="187">
        <f>IFERROR(Y29/Q29,"-")</f>
        <v>0</v>
      </c>
      <c r="AA29" s="187" t="str">
        <f>IFERROR(Y29/W29,"-")</f>
        <v>-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>
        <f>IF(Q29=0,"",IF(BF29=0,"",(BF29/Q29)))</f>
        <v>0</v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>
        <v>1</v>
      </c>
      <c r="BP29" s="120">
        <f>IF(Q29=0,"",IF(BO29=0,"",(BO29/Q29)))</f>
        <v>1</v>
      </c>
      <c r="BQ29" s="121"/>
      <c r="BR29" s="122">
        <f>IFERROR(BQ29/BO29,"-")</f>
        <v>0</v>
      </c>
      <c r="BS29" s="123"/>
      <c r="BT29" s="124">
        <f>IFERROR(BS29/BO29,"-")</f>
        <v>0</v>
      </c>
      <c r="BU29" s="125"/>
      <c r="BV29" s="125"/>
      <c r="BW29" s="125"/>
      <c r="BX29" s="126"/>
      <c r="BY29" s="127">
        <f>IF(Q29=0,"",IF(BX29=0,"",(BX29/Q29)))</f>
        <v>0</v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117</v>
      </c>
      <c r="C30" s="189" t="s">
        <v>58</v>
      </c>
      <c r="D30" s="189"/>
      <c r="E30" s="189" t="s">
        <v>118</v>
      </c>
      <c r="F30" s="189" t="s">
        <v>119</v>
      </c>
      <c r="G30" s="189" t="s">
        <v>73</v>
      </c>
      <c r="H30" s="89" t="s">
        <v>120</v>
      </c>
      <c r="I30" s="89" t="s">
        <v>109</v>
      </c>
      <c r="J30" s="89" t="s">
        <v>121</v>
      </c>
      <c r="K30" s="181"/>
      <c r="L30" s="80">
        <v>0</v>
      </c>
      <c r="M30" s="80">
        <v>0</v>
      </c>
      <c r="N30" s="80">
        <v>0</v>
      </c>
      <c r="O30" s="91">
        <v>0</v>
      </c>
      <c r="P30" s="92">
        <v>0</v>
      </c>
      <c r="Q30" s="93">
        <f>O30+P30</f>
        <v>0</v>
      </c>
      <c r="R30" s="81" t="str">
        <f>IFERROR(Q30/N30,"-")</f>
        <v>-</v>
      </c>
      <c r="S30" s="80">
        <v>0</v>
      </c>
      <c r="T30" s="80">
        <v>0</v>
      </c>
      <c r="U30" s="81" t="str">
        <f>IFERROR(T30/(Q30),"-")</f>
        <v>-</v>
      </c>
      <c r="V30" s="82"/>
      <c r="W30" s="83">
        <v>0</v>
      </c>
      <c r="X30" s="81" t="str">
        <f>IF(Q30=0,"-",W30/Q30)</f>
        <v>-</v>
      </c>
      <c r="Y30" s="186">
        <v>0</v>
      </c>
      <c r="Z30" s="187" t="str">
        <f>IFERROR(Y30/Q30,"-")</f>
        <v>-</v>
      </c>
      <c r="AA30" s="187" t="str">
        <f>IFERROR(Y30/W30,"-")</f>
        <v>-</v>
      </c>
      <c r="AB30" s="181"/>
      <c r="AC30" s="85"/>
      <c r="AD30" s="78"/>
      <c r="AE30" s="94"/>
      <c r="AF30" s="95" t="str">
        <f>IF(Q30=0,"",IF(AE30=0,"",(AE30/Q30)))</f>
        <v/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 t="str">
        <f>IF(Q30=0,"",IF(AN30=0,"",(AN30/Q30)))</f>
        <v/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 t="str">
        <f>IF(Q30=0,"",IF(AW30=0,"",(AW30/Q30)))</f>
        <v/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 t="str">
        <f>IF(Q30=0,"",IF(BF30=0,"",(BF30/Q30)))</f>
        <v/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/>
      <c r="BP30" s="120" t="str">
        <f>IF(Q30=0,"",IF(BO30=0,"",(BO30/Q30)))</f>
        <v/>
      </c>
      <c r="BQ30" s="121"/>
      <c r="BR30" s="122" t="str">
        <f>IFERROR(BQ30/BO30,"-")</f>
        <v>-</v>
      </c>
      <c r="BS30" s="123"/>
      <c r="BT30" s="124" t="str">
        <f>IFERROR(BS30/BO30,"-")</f>
        <v>-</v>
      </c>
      <c r="BU30" s="125"/>
      <c r="BV30" s="125"/>
      <c r="BW30" s="125"/>
      <c r="BX30" s="126"/>
      <c r="BY30" s="127" t="str">
        <f>IF(Q30=0,"",IF(BX30=0,"",(BX30/Q30)))</f>
        <v/>
      </c>
      <c r="BZ30" s="128"/>
      <c r="CA30" s="129" t="str">
        <f>IFERROR(BZ30/BX30,"-")</f>
        <v>-</v>
      </c>
      <c r="CB30" s="130"/>
      <c r="CC30" s="131" t="str">
        <f>IFERROR(CB30/BX30,"-")</f>
        <v>-</v>
      </c>
      <c r="CD30" s="132"/>
      <c r="CE30" s="132"/>
      <c r="CF30" s="132"/>
      <c r="CG30" s="133"/>
      <c r="CH30" s="134" t="str">
        <f>IF(Q30=0,"",IF(CG30=0,"",(CG30/Q30)))</f>
        <v/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122</v>
      </c>
      <c r="C31" s="189" t="s">
        <v>58</v>
      </c>
      <c r="D31" s="189"/>
      <c r="E31" s="189" t="s">
        <v>106</v>
      </c>
      <c r="F31" s="189" t="s">
        <v>106</v>
      </c>
      <c r="G31" s="189" t="s">
        <v>66</v>
      </c>
      <c r="H31" s="89" t="s">
        <v>123</v>
      </c>
      <c r="I31" s="89"/>
      <c r="J31" s="89"/>
      <c r="K31" s="181"/>
      <c r="L31" s="80">
        <v>41</v>
      </c>
      <c r="M31" s="80">
        <v>7</v>
      </c>
      <c r="N31" s="80">
        <v>5</v>
      </c>
      <c r="O31" s="91">
        <v>2</v>
      </c>
      <c r="P31" s="92">
        <v>0</v>
      </c>
      <c r="Q31" s="93">
        <f>O31+P31</f>
        <v>2</v>
      </c>
      <c r="R31" s="81">
        <f>IFERROR(Q31/N31,"-")</f>
        <v>0.4</v>
      </c>
      <c r="S31" s="80">
        <v>0</v>
      </c>
      <c r="T31" s="80">
        <v>0</v>
      </c>
      <c r="U31" s="81">
        <f>IFERROR(T31/(Q31),"-")</f>
        <v>0</v>
      </c>
      <c r="V31" s="82"/>
      <c r="W31" s="83">
        <v>0</v>
      </c>
      <c r="X31" s="81">
        <f>IF(Q31=0,"-",W31/Q31)</f>
        <v>0</v>
      </c>
      <c r="Y31" s="186">
        <v>0</v>
      </c>
      <c r="Z31" s="187">
        <f>IFERROR(Y31/Q31,"-")</f>
        <v>0</v>
      </c>
      <c r="AA31" s="187" t="str">
        <f>IFERROR(Y31/W31,"-")</f>
        <v>-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>
        <f>IF(Q31=0,"",IF(BF31=0,"",(BF31/Q31)))</f>
        <v>0</v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>
        <v>1</v>
      </c>
      <c r="BP31" s="120">
        <f>IF(Q31=0,"",IF(BO31=0,"",(BO31/Q31)))</f>
        <v>0.5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>
        <v>1</v>
      </c>
      <c r="BY31" s="127">
        <f>IF(Q31=0,"",IF(BX31=0,"",(BX31/Q31)))</f>
        <v>0.5</v>
      </c>
      <c r="BZ31" s="128"/>
      <c r="CA31" s="129">
        <f>IFERROR(BZ31/BX31,"-")</f>
        <v>0</v>
      </c>
      <c r="CB31" s="130"/>
      <c r="CC31" s="131">
        <f>IFERROR(CB31/BX31,"-")</f>
        <v>0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124</v>
      </c>
      <c r="C32" s="189" t="s">
        <v>58</v>
      </c>
      <c r="D32" s="189"/>
      <c r="E32" s="189" t="s">
        <v>99</v>
      </c>
      <c r="F32" s="189" t="s">
        <v>100</v>
      </c>
      <c r="G32" s="189" t="s">
        <v>101</v>
      </c>
      <c r="H32" s="89" t="s">
        <v>108</v>
      </c>
      <c r="I32" s="89" t="s">
        <v>109</v>
      </c>
      <c r="J32" s="89" t="s">
        <v>125</v>
      </c>
      <c r="K32" s="181"/>
      <c r="L32" s="80">
        <v>5</v>
      </c>
      <c r="M32" s="80">
        <v>0</v>
      </c>
      <c r="N32" s="80">
        <v>17</v>
      </c>
      <c r="O32" s="91">
        <v>2</v>
      </c>
      <c r="P32" s="92">
        <v>0</v>
      </c>
      <c r="Q32" s="93">
        <f>O32+P32</f>
        <v>2</v>
      </c>
      <c r="R32" s="81">
        <f>IFERROR(Q32/N32,"-")</f>
        <v>0.11764705882353</v>
      </c>
      <c r="S32" s="80">
        <v>1</v>
      </c>
      <c r="T32" s="80">
        <v>1</v>
      </c>
      <c r="U32" s="81">
        <f>IFERROR(T32/(Q32),"-")</f>
        <v>0.5</v>
      </c>
      <c r="V32" s="82"/>
      <c r="W32" s="83">
        <v>0</v>
      </c>
      <c r="X32" s="81">
        <f>IF(Q32=0,"-",W32/Q32)</f>
        <v>0</v>
      </c>
      <c r="Y32" s="186">
        <v>21000</v>
      </c>
      <c r="Z32" s="187">
        <f>IFERROR(Y32/Q32,"-")</f>
        <v>10500</v>
      </c>
      <c r="AA32" s="187" t="str">
        <f>IFERROR(Y32/W32,"-")</f>
        <v>-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>
        <f>IF(Q32=0,"",IF(BF32=0,"",(BF32/Q32)))</f>
        <v>0</v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/>
      <c r="BP32" s="120">
        <f>IF(Q32=0,"",IF(BO32=0,"",(BO32/Q32)))</f>
        <v>0</v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>
        <v>2</v>
      </c>
      <c r="BY32" s="127">
        <f>IF(Q32=0,"",IF(BX32=0,"",(BX32/Q32)))</f>
        <v>1</v>
      </c>
      <c r="BZ32" s="128">
        <v>1</v>
      </c>
      <c r="CA32" s="129">
        <f>IFERROR(BZ32/BX32,"-")</f>
        <v>0.5</v>
      </c>
      <c r="CB32" s="130">
        <v>55000</v>
      </c>
      <c r="CC32" s="131">
        <f>IFERROR(CB32/BX32,"-")</f>
        <v>27500</v>
      </c>
      <c r="CD32" s="132"/>
      <c r="CE32" s="132"/>
      <c r="CF32" s="132">
        <v>1</v>
      </c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0</v>
      </c>
      <c r="CQ32" s="141">
        <v>21000</v>
      </c>
      <c r="CR32" s="141">
        <v>55000</v>
      </c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126</v>
      </c>
      <c r="C33" s="189" t="s">
        <v>58</v>
      </c>
      <c r="D33" s="189"/>
      <c r="E33" s="189" t="s">
        <v>127</v>
      </c>
      <c r="F33" s="189" t="s">
        <v>128</v>
      </c>
      <c r="G33" s="189" t="s">
        <v>101</v>
      </c>
      <c r="H33" s="89" t="s">
        <v>112</v>
      </c>
      <c r="I33" s="89" t="s">
        <v>109</v>
      </c>
      <c r="J33" s="89" t="s">
        <v>125</v>
      </c>
      <c r="K33" s="181"/>
      <c r="L33" s="80">
        <v>3</v>
      </c>
      <c r="M33" s="80">
        <v>0</v>
      </c>
      <c r="N33" s="80">
        <v>35</v>
      </c>
      <c r="O33" s="91">
        <v>2</v>
      </c>
      <c r="P33" s="92">
        <v>0</v>
      </c>
      <c r="Q33" s="93">
        <f>O33+P33</f>
        <v>2</v>
      </c>
      <c r="R33" s="81">
        <f>IFERROR(Q33/N33,"-")</f>
        <v>0.057142857142857</v>
      </c>
      <c r="S33" s="80">
        <v>1</v>
      </c>
      <c r="T33" s="80">
        <v>0</v>
      </c>
      <c r="U33" s="81">
        <f>IFERROR(T33/(Q33),"-")</f>
        <v>0</v>
      </c>
      <c r="V33" s="82"/>
      <c r="W33" s="83">
        <v>0</v>
      </c>
      <c r="X33" s="81">
        <f>IF(Q33=0,"-",W33/Q33)</f>
        <v>0</v>
      </c>
      <c r="Y33" s="186">
        <v>0</v>
      </c>
      <c r="Z33" s="187">
        <f>IFERROR(Y33/Q33,"-")</f>
        <v>0</v>
      </c>
      <c r="AA33" s="187" t="str">
        <f>IFERROR(Y33/W33,"-")</f>
        <v>-</v>
      </c>
      <c r="AB33" s="181"/>
      <c r="AC33" s="85"/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>
        <f>IF(Q33=0,"",IF(BF33=0,"",(BF33/Q33)))</f>
        <v>0</v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>
        <v>2</v>
      </c>
      <c r="BP33" s="120">
        <f>IF(Q33=0,"",IF(BO33=0,"",(BO33/Q33)))</f>
        <v>1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/>
      <c r="BY33" s="127">
        <f>IF(Q33=0,"",IF(BX33=0,"",(BX33/Q33)))</f>
        <v>0</v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129</v>
      </c>
      <c r="C34" s="189" t="s">
        <v>58</v>
      </c>
      <c r="D34" s="189"/>
      <c r="E34" s="189" t="s">
        <v>130</v>
      </c>
      <c r="F34" s="189" t="s">
        <v>131</v>
      </c>
      <c r="G34" s="189" t="s">
        <v>101</v>
      </c>
      <c r="H34" s="89" t="s">
        <v>116</v>
      </c>
      <c r="I34" s="89" t="s">
        <v>109</v>
      </c>
      <c r="J34" s="89" t="s">
        <v>125</v>
      </c>
      <c r="K34" s="181"/>
      <c r="L34" s="80">
        <v>2</v>
      </c>
      <c r="M34" s="80">
        <v>0</v>
      </c>
      <c r="N34" s="80">
        <v>11</v>
      </c>
      <c r="O34" s="91">
        <v>2</v>
      </c>
      <c r="P34" s="92">
        <v>0</v>
      </c>
      <c r="Q34" s="93">
        <f>O34+P34</f>
        <v>2</v>
      </c>
      <c r="R34" s="81">
        <f>IFERROR(Q34/N34,"-")</f>
        <v>0.18181818181818</v>
      </c>
      <c r="S34" s="80">
        <v>0</v>
      </c>
      <c r="T34" s="80">
        <v>0</v>
      </c>
      <c r="U34" s="81">
        <f>IFERROR(T34/(Q34),"-")</f>
        <v>0</v>
      </c>
      <c r="V34" s="82"/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>
        <v>1</v>
      </c>
      <c r="AO34" s="101">
        <f>IF(Q34=0,"",IF(AN34=0,"",(AN34/Q34)))</f>
        <v>0.5</v>
      </c>
      <c r="AP34" s="100"/>
      <c r="AQ34" s="102">
        <f>IFERROR(AP34/AN34,"-")</f>
        <v>0</v>
      </c>
      <c r="AR34" s="103"/>
      <c r="AS34" s="104">
        <f>IFERROR(AR34/AN34,"-")</f>
        <v>0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/>
      <c r="BP34" s="120">
        <f>IF(Q34=0,"",IF(BO34=0,"",(BO34/Q34)))</f>
        <v>0</v>
      </c>
      <c r="BQ34" s="121"/>
      <c r="BR34" s="122" t="str">
        <f>IFERROR(BQ34/BO34,"-")</f>
        <v>-</v>
      </c>
      <c r="BS34" s="123"/>
      <c r="BT34" s="124" t="str">
        <f>IFERROR(BS34/BO34,"-")</f>
        <v>-</v>
      </c>
      <c r="BU34" s="125"/>
      <c r="BV34" s="125"/>
      <c r="BW34" s="125"/>
      <c r="BX34" s="126">
        <v>1</v>
      </c>
      <c r="BY34" s="127">
        <f>IF(Q34=0,"",IF(BX34=0,"",(BX34/Q34)))</f>
        <v>0.5</v>
      </c>
      <c r="BZ34" s="128"/>
      <c r="CA34" s="129">
        <f>IFERROR(BZ34/BX34,"-")</f>
        <v>0</v>
      </c>
      <c r="CB34" s="130"/>
      <c r="CC34" s="131">
        <f>IFERROR(CB34/BX34,"-")</f>
        <v>0</v>
      </c>
      <c r="CD34" s="132"/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132</v>
      </c>
      <c r="C35" s="189" t="s">
        <v>58</v>
      </c>
      <c r="D35" s="189"/>
      <c r="E35" s="189" t="s">
        <v>91</v>
      </c>
      <c r="F35" s="189" t="s">
        <v>92</v>
      </c>
      <c r="G35" s="189" t="s">
        <v>101</v>
      </c>
      <c r="H35" s="89" t="s">
        <v>120</v>
      </c>
      <c r="I35" s="89" t="s">
        <v>109</v>
      </c>
      <c r="J35" s="89" t="s">
        <v>133</v>
      </c>
      <c r="K35" s="181"/>
      <c r="L35" s="80">
        <v>0</v>
      </c>
      <c r="M35" s="80">
        <v>0</v>
      </c>
      <c r="N35" s="80">
        <v>9</v>
      </c>
      <c r="O35" s="91">
        <v>0</v>
      </c>
      <c r="P35" s="92">
        <v>0</v>
      </c>
      <c r="Q35" s="93">
        <f>O35+P35</f>
        <v>0</v>
      </c>
      <c r="R35" s="81">
        <f>IFERROR(Q35/N35,"-")</f>
        <v>0</v>
      </c>
      <c r="S35" s="80">
        <v>0</v>
      </c>
      <c r="T35" s="80">
        <v>0</v>
      </c>
      <c r="U35" s="81" t="str">
        <f>IFERROR(T35/(Q35),"-")</f>
        <v>-</v>
      </c>
      <c r="V35" s="82"/>
      <c r="W35" s="83">
        <v>0</v>
      </c>
      <c r="X35" s="81" t="str">
        <f>IF(Q35=0,"-",W35/Q35)</f>
        <v>-</v>
      </c>
      <c r="Y35" s="186">
        <v>0</v>
      </c>
      <c r="Z35" s="187" t="str">
        <f>IFERROR(Y35/Q35,"-")</f>
        <v>-</v>
      </c>
      <c r="AA35" s="187" t="str">
        <f>IFERROR(Y35/W35,"-")</f>
        <v>-</v>
      </c>
      <c r="AB35" s="181"/>
      <c r="AC35" s="85"/>
      <c r="AD35" s="78"/>
      <c r="AE35" s="94"/>
      <c r="AF35" s="95" t="str">
        <f>IF(Q35=0,"",IF(AE35=0,"",(AE35/Q35)))</f>
        <v/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 t="str">
        <f>IF(Q35=0,"",IF(AN35=0,"",(AN35/Q35)))</f>
        <v/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 t="str">
        <f>IF(Q35=0,"",IF(AW35=0,"",(AW35/Q35)))</f>
        <v/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 t="str">
        <f>IF(Q35=0,"",IF(BF35=0,"",(BF35/Q35)))</f>
        <v/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/>
      <c r="BP35" s="120" t="str">
        <f>IF(Q35=0,"",IF(BO35=0,"",(BO35/Q35)))</f>
        <v/>
      </c>
      <c r="BQ35" s="121"/>
      <c r="BR35" s="122" t="str">
        <f>IFERROR(BQ35/BO35,"-")</f>
        <v>-</v>
      </c>
      <c r="BS35" s="123"/>
      <c r="BT35" s="124" t="str">
        <f>IFERROR(BS35/BO35,"-")</f>
        <v>-</v>
      </c>
      <c r="BU35" s="125"/>
      <c r="BV35" s="125"/>
      <c r="BW35" s="125"/>
      <c r="BX35" s="126"/>
      <c r="BY35" s="127" t="str">
        <f>IF(Q35=0,"",IF(BX35=0,"",(BX35/Q35)))</f>
        <v/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 t="str">
        <f>IF(Q35=0,"",IF(CG35=0,"",(CG35/Q35)))</f>
        <v/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134</v>
      </c>
      <c r="C36" s="189" t="s">
        <v>58</v>
      </c>
      <c r="D36" s="189"/>
      <c r="E36" s="189" t="s">
        <v>106</v>
      </c>
      <c r="F36" s="189" t="s">
        <v>106</v>
      </c>
      <c r="G36" s="189" t="s">
        <v>66</v>
      </c>
      <c r="H36" s="89" t="s">
        <v>123</v>
      </c>
      <c r="I36" s="89"/>
      <c r="J36" s="89"/>
      <c r="K36" s="181"/>
      <c r="L36" s="80">
        <v>28</v>
      </c>
      <c r="M36" s="80">
        <v>19</v>
      </c>
      <c r="N36" s="80">
        <v>6</v>
      </c>
      <c r="O36" s="91">
        <v>5</v>
      </c>
      <c r="P36" s="92">
        <v>0</v>
      </c>
      <c r="Q36" s="93">
        <f>O36+P36</f>
        <v>5</v>
      </c>
      <c r="R36" s="81">
        <f>IFERROR(Q36/N36,"-")</f>
        <v>0.83333333333333</v>
      </c>
      <c r="S36" s="80">
        <v>1</v>
      </c>
      <c r="T36" s="80">
        <v>0</v>
      </c>
      <c r="U36" s="81">
        <f>IFERROR(T36/(Q36),"-")</f>
        <v>0</v>
      </c>
      <c r="V36" s="82"/>
      <c r="W36" s="83">
        <v>2</v>
      </c>
      <c r="X36" s="81">
        <f>IF(Q36=0,"-",W36/Q36)</f>
        <v>0.4</v>
      </c>
      <c r="Y36" s="186">
        <v>73000</v>
      </c>
      <c r="Z36" s="187">
        <f>IFERROR(Y36/Q36,"-")</f>
        <v>14600</v>
      </c>
      <c r="AA36" s="187">
        <f>IFERROR(Y36/W36,"-")</f>
        <v>36500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>
        <f>IF(Q36=0,"",IF(BF36=0,"",(BF36/Q36)))</f>
        <v>0</v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>
        <v>4</v>
      </c>
      <c r="BP36" s="120">
        <f>IF(Q36=0,"",IF(BO36=0,"",(BO36/Q36)))</f>
        <v>0.8</v>
      </c>
      <c r="BQ36" s="121">
        <v>3</v>
      </c>
      <c r="BR36" s="122">
        <f>IFERROR(BQ36/BO36,"-")</f>
        <v>0.75</v>
      </c>
      <c r="BS36" s="123">
        <v>563001</v>
      </c>
      <c r="BT36" s="124">
        <f>IFERROR(BS36/BO36,"-")</f>
        <v>140750.25</v>
      </c>
      <c r="BU36" s="125">
        <v>2</v>
      </c>
      <c r="BV36" s="125"/>
      <c r="BW36" s="125">
        <v>1</v>
      </c>
      <c r="BX36" s="126">
        <v>1</v>
      </c>
      <c r="BY36" s="127">
        <f>IF(Q36=0,"",IF(BX36=0,"",(BX36/Q36)))</f>
        <v>0.2</v>
      </c>
      <c r="BZ36" s="128"/>
      <c r="CA36" s="129">
        <f>IFERROR(BZ36/BX36,"-")</f>
        <v>0</v>
      </c>
      <c r="CB36" s="130"/>
      <c r="CC36" s="131">
        <f>IFERROR(CB36/BX36,"-")</f>
        <v>0</v>
      </c>
      <c r="CD36" s="132"/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2</v>
      </c>
      <c r="CQ36" s="141">
        <v>73000</v>
      </c>
      <c r="CR36" s="141">
        <v>550001</v>
      </c>
      <c r="CS36" s="141"/>
      <c r="CT36" s="142" t="str">
        <f>IF(AND(CR36=0,CS36=0),"",IF(AND(CR36&lt;=100000,CS36&lt;=100000),"",IF(CR36/CQ36&gt;0.7,"男高",IF(CS36/CQ36&gt;0.7,"女高",""))))</f>
        <v>男高</v>
      </c>
    </row>
    <row r="37" spans="1:99">
      <c r="A37" s="79">
        <f>AC37</f>
        <v>1.6111111111111</v>
      </c>
      <c r="B37" s="189" t="s">
        <v>135</v>
      </c>
      <c r="C37" s="189" t="s">
        <v>58</v>
      </c>
      <c r="D37" s="189"/>
      <c r="E37" s="189" t="s">
        <v>59</v>
      </c>
      <c r="F37" s="189" t="s">
        <v>60</v>
      </c>
      <c r="G37" s="189" t="s">
        <v>61</v>
      </c>
      <c r="H37" s="89" t="s">
        <v>136</v>
      </c>
      <c r="I37" s="89" t="s">
        <v>137</v>
      </c>
      <c r="J37" s="89" t="s">
        <v>138</v>
      </c>
      <c r="K37" s="181">
        <v>180000</v>
      </c>
      <c r="L37" s="80">
        <v>4</v>
      </c>
      <c r="M37" s="80">
        <v>0</v>
      </c>
      <c r="N37" s="80">
        <v>24</v>
      </c>
      <c r="O37" s="91">
        <v>2</v>
      </c>
      <c r="P37" s="92">
        <v>0</v>
      </c>
      <c r="Q37" s="93">
        <f>O37+P37</f>
        <v>2</v>
      </c>
      <c r="R37" s="81">
        <f>IFERROR(Q37/N37,"-")</f>
        <v>0.083333333333333</v>
      </c>
      <c r="S37" s="80">
        <v>0</v>
      </c>
      <c r="T37" s="80">
        <v>2</v>
      </c>
      <c r="U37" s="81">
        <f>IFERROR(T37/(Q37),"-")</f>
        <v>1</v>
      </c>
      <c r="V37" s="82">
        <f>IFERROR(K37/SUM(Q37:Q41),"-")</f>
        <v>45000</v>
      </c>
      <c r="W37" s="83">
        <v>0</v>
      </c>
      <c r="X37" s="81">
        <f>IF(Q37=0,"-",W37/Q37)</f>
        <v>0</v>
      </c>
      <c r="Y37" s="186">
        <v>0</v>
      </c>
      <c r="Z37" s="187">
        <f>IFERROR(Y37/Q37,"-")</f>
        <v>0</v>
      </c>
      <c r="AA37" s="187" t="str">
        <f>IFERROR(Y37/W37,"-")</f>
        <v>-</v>
      </c>
      <c r="AB37" s="181">
        <f>SUM(Y37:Y41)-SUM(K37:K41)</f>
        <v>110000</v>
      </c>
      <c r="AC37" s="85">
        <f>SUM(Y37:Y41)/SUM(K37:K41)</f>
        <v>1.6111111111111</v>
      </c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>
        <f>IF(Q37=0,"",IF(BF37=0,"",(BF37/Q37)))</f>
        <v>0</v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>
        <v>1</v>
      </c>
      <c r="BP37" s="120">
        <f>IF(Q37=0,"",IF(BO37=0,"",(BO37/Q37)))</f>
        <v>0.5</v>
      </c>
      <c r="BQ37" s="121"/>
      <c r="BR37" s="122">
        <f>IFERROR(BQ37/BO37,"-")</f>
        <v>0</v>
      </c>
      <c r="BS37" s="123"/>
      <c r="BT37" s="124">
        <f>IFERROR(BS37/BO37,"-")</f>
        <v>0</v>
      </c>
      <c r="BU37" s="125"/>
      <c r="BV37" s="125"/>
      <c r="BW37" s="125"/>
      <c r="BX37" s="126">
        <v>1</v>
      </c>
      <c r="BY37" s="127">
        <f>IF(Q37=0,"",IF(BX37=0,"",(BX37/Q37)))</f>
        <v>0.5</v>
      </c>
      <c r="BZ37" s="128"/>
      <c r="CA37" s="129">
        <f>IFERROR(BZ37/BX37,"-")</f>
        <v>0</v>
      </c>
      <c r="CB37" s="130"/>
      <c r="CC37" s="131">
        <f>IFERROR(CB37/BX37,"-")</f>
        <v>0</v>
      </c>
      <c r="CD37" s="132"/>
      <c r="CE37" s="132"/>
      <c r="CF37" s="132"/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139</v>
      </c>
      <c r="C38" s="189" t="s">
        <v>58</v>
      </c>
      <c r="D38" s="189"/>
      <c r="E38" s="189" t="s">
        <v>71</v>
      </c>
      <c r="F38" s="189" t="s">
        <v>72</v>
      </c>
      <c r="G38" s="189" t="s">
        <v>73</v>
      </c>
      <c r="H38" s="89"/>
      <c r="I38" s="89" t="s">
        <v>137</v>
      </c>
      <c r="J38" s="89" t="s">
        <v>140</v>
      </c>
      <c r="K38" s="181"/>
      <c r="L38" s="80">
        <v>0</v>
      </c>
      <c r="M38" s="80">
        <v>0</v>
      </c>
      <c r="N38" s="80">
        <v>0</v>
      </c>
      <c r="O38" s="91">
        <v>0</v>
      </c>
      <c r="P38" s="92">
        <v>0</v>
      </c>
      <c r="Q38" s="93">
        <f>O38+P38</f>
        <v>0</v>
      </c>
      <c r="R38" s="81" t="str">
        <f>IFERROR(Q38/N38,"-")</f>
        <v>-</v>
      </c>
      <c r="S38" s="80">
        <v>0</v>
      </c>
      <c r="T38" s="80">
        <v>0</v>
      </c>
      <c r="U38" s="81" t="str">
        <f>IFERROR(T38/(Q38),"-")</f>
        <v>-</v>
      </c>
      <c r="V38" s="82"/>
      <c r="W38" s="83">
        <v>0</v>
      </c>
      <c r="X38" s="81" t="str">
        <f>IF(Q38=0,"-",W38/Q38)</f>
        <v>-</v>
      </c>
      <c r="Y38" s="186">
        <v>0</v>
      </c>
      <c r="Z38" s="187" t="str">
        <f>IFERROR(Y38/Q38,"-")</f>
        <v>-</v>
      </c>
      <c r="AA38" s="187" t="str">
        <f>IFERROR(Y38/W38,"-")</f>
        <v>-</v>
      </c>
      <c r="AB38" s="181"/>
      <c r="AC38" s="85"/>
      <c r="AD38" s="78"/>
      <c r="AE38" s="94"/>
      <c r="AF38" s="95" t="str">
        <f>IF(Q38=0,"",IF(AE38=0,"",(AE38/Q38)))</f>
        <v/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 t="str">
        <f>IF(Q38=0,"",IF(AN38=0,"",(AN38/Q38)))</f>
        <v/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 t="str">
        <f>IF(Q38=0,"",IF(AW38=0,"",(AW38/Q38)))</f>
        <v/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/>
      <c r="BG38" s="113" t="str">
        <f>IF(Q38=0,"",IF(BF38=0,"",(BF38/Q38)))</f>
        <v/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/>
      <c r="BP38" s="120" t="str">
        <f>IF(Q38=0,"",IF(BO38=0,"",(BO38/Q38)))</f>
        <v/>
      </c>
      <c r="BQ38" s="121"/>
      <c r="BR38" s="122" t="str">
        <f>IFERROR(BQ38/BO38,"-")</f>
        <v>-</v>
      </c>
      <c r="BS38" s="123"/>
      <c r="BT38" s="124" t="str">
        <f>IFERROR(BS38/BO38,"-")</f>
        <v>-</v>
      </c>
      <c r="BU38" s="125"/>
      <c r="BV38" s="125"/>
      <c r="BW38" s="125"/>
      <c r="BX38" s="126"/>
      <c r="BY38" s="127" t="str">
        <f>IF(Q38=0,"",IF(BX38=0,"",(BX38/Q38)))</f>
        <v/>
      </c>
      <c r="BZ38" s="128"/>
      <c r="CA38" s="129" t="str">
        <f>IFERROR(BZ38/BX38,"-")</f>
        <v>-</v>
      </c>
      <c r="CB38" s="130"/>
      <c r="CC38" s="131" t="str">
        <f>IFERROR(CB38/BX38,"-")</f>
        <v>-</v>
      </c>
      <c r="CD38" s="132"/>
      <c r="CE38" s="132"/>
      <c r="CF38" s="132"/>
      <c r="CG38" s="133"/>
      <c r="CH38" s="134" t="str">
        <f>IF(Q38=0,"",IF(CG38=0,"",(CG38/Q38)))</f>
        <v/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141</v>
      </c>
      <c r="C39" s="189" t="s">
        <v>58</v>
      </c>
      <c r="D39" s="189"/>
      <c r="E39" s="189" t="s">
        <v>79</v>
      </c>
      <c r="F39" s="189" t="s">
        <v>80</v>
      </c>
      <c r="G39" s="189" t="s">
        <v>101</v>
      </c>
      <c r="H39" s="89"/>
      <c r="I39" s="89" t="s">
        <v>137</v>
      </c>
      <c r="J39" s="89" t="s">
        <v>142</v>
      </c>
      <c r="K39" s="181"/>
      <c r="L39" s="80">
        <v>0</v>
      </c>
      <c r="M39" s="80">
        <v>0</v>
      </c>
      <c r="N39" s="80">
        <v>5</v>
      </c>
      <c r="O39" s="91">
        <v>0</v>
      </c>
      <c r="P39" s="92">
        <v>0</v>
      </c>
      <c r="Q39" s="93">
        <f>O39+P39</f>
        <v>0</v>
      </c>
      <c r="R39" s="81">
        <f>IFERROR(Q39/N39,"-")</f>
        <v>0</v>
      </c>
      <c r="S39" s="80">
        <v>0</v>
      </c>
      <c r="T39" s="80">
        <v>0</v>
      </c>
      <c r="U39" s="81" t="str">
        <f>IFERROR(T39/(Q39),"-")</f>
        <v>-</v>
      </c>
      <c r="V39" s="82"/>
      <c r="W39" s="83">
        <v>0</v>
      </c>
      <c r="X39" s="81" t="str">
        <f>IF(Q39=0,"-",W39/Q39)</f>
        <v>-</v>
      </c>
      <c r="Y39" s="186">
        <v>0</v>
      </c>
      <c r="Z39" s="187" t="str">
        <f>IFERROR(Y39/Q39,"-")</f>
        <v>-</v>
      </c>
      <c r="AA39" s="187" t="str">
        <f>IFERROR(Y39/W39,"-")</f>
        <v>-</v>
      </c>
      <c r="AB39" s="181"/>
      <c r="AC39" s="85"/>
      <c r="AD39" s="78"/>
      <c r="AE39" s="94"/>
      <c r="AF39" s="95" t="str">
        <f>IF(Q39=0,"",IF(AE39=0,"",(AE39/Q39)))</f>
        <v/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 t="str">
        <f>IF(Q39=0,"",IF(AN39=0,"",(AN39/Q39)))</f>
        <v/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 t="str">
        <f>IF(Q39=0,"",IF(AW39=0,"",(AW39/Q39)))</f>
        <v/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 t="str">
        <f>IF(Q39=0,"",IF(BF39=0,"",(BF39/Q39)))</f>
        <v/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/>
      <c r="BP39" s="120" t="str">
        <f>IF(Q39=0,"",IF(BO39=0,"",(BO39/Q39)))</f>
        <v/>
      </c>
      <c r="BQ39" s="121"/>
      <c r="BR39" s="122" t="str">
        <f>IFERROR(BQ39/BO39,"-")</f>
        <v>-</v>
      </c>
      <c r="BS39" s="123"/>
      <c r="BT39" s="124" t="str">
        <f>IFERROR(BS39/BO39,"-")</f>
        <v>-</v>
      </c>
      <c r="BU39" s="125"/>
      <c r="BV39" s="125"/>
      <c r="BW39" s="125"/>
      <c r="BX39" s="126"/>
      <c r="BY39" s="127" t="str">
        <f>IF(Q39=0,"",IF(BX39=0,"",(BX39/Q39)))</f>
        <v/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/>
      <c r="CH39" s="134" t="str">
        <f>IF(Q39=0,"",IF(CG39=0,"",(CG39/Q39)))</f>
        <v/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143</v>
      </c>
      <c r="C40" s="189" t="s">
        <v>58</v>
      </c>
      <c r="D40" s="189"/>
      <c r="E40" s="189" t="s">
        <v>71</v>
      </c>
      <c r="F40" s="189" t="s">
        <v>86</v>
      </c>
      <c r="G40" s="189" t="s">
        <v>73</v>
      </c>
      <c r="H40" s="89"/>
      <c r="I40" s="89" t="s">
        <v>137</v>
      </c>
      <c r="J40" s="89" t="s">
        <v>144</v>
      </c>
      <c r="K40" s="181"/>
      <c r="L40" s="80">
        <v>0</v>
      </c>
      <c r="M40" s="80">
        <v>0</v>
      </c>
      <c r="N40" s="80">
        <v>0</v>
      </c>
      <c r="O40" s="91">
        <v>1</v>
      </c>
      <c r="P40" s="92">
        <v>0</v>
      </c>
      <c r="Q40" s="93">
        <f>O40+P40</f>
        <v>1</v>
      </c>
      <c r="R40" s="81" t="str">
        <f>IFERROR(Q40/N40,"-")</f>
        <v>-</v>
      </c>
      <c r="S40" s="80">
        <v>1</v>
      </c>
      <c r="T40" s="80">
        <v>0</v>
      </c>
      <c r="U40" s="81">
        <f>IFERROR(T40/(Q40),"-")</f>
        <v>0</v>
      </c>
      <c r="V40" s="82"/>
      <c r="W40" s="83">
        <v>1</v>
      </c>
      <c r="X40" s="81">
        <f>IF(Q40=0,"-",W40/Q40)</f>
        <v>1</v>
      </c>
      <c r="Y40" s="186">
        <v>290000</v>
      </c>
      <c r="Z40" s="187">
        <f>IFERROR(Y40/Q40,"-")</f>
        <v>290000</v>
      </c>
      <c r="AA40" s="187">
        <f>IFERROR(Y40/W40,"-")</f>
        <v>290000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/>
      <c r="BG40" s="113">
        <f>IF(Q40=0,"",IF(BF40=0,"",(BF40/Q40)))</f>
        <v>0</v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/>
      <c r="BP40" s="120">
        <f>IF(Q40=0,"",IF(BO40=0,"",(BO40/Q40)))</f>
        <v>0</v>
      </c>
      <c r="BQ40" s="121"/>
      <c r="BR40" s="122" t="str">
        <f>IFERROR(BQ40/BO40,"-")</f>
        <v>-</v>
      </c>
      <c r="BS40" s="123"/>
      <c r="BT40" s="124" t="str">
        <f>IFERROR(BS40/BO40,"-")</f>
        <v>-</v>
      </c>
      <c r="BU40" s="125"/>
      <c r="BV40" s="125"/>
      <c r="BW40" s="125"/>
      <c r="BX40" s="126">
        <v>1</v>
      </c>
      <c r="BY40" s="127">
        <f>IF(Q40=0,"",IF(BX40=0,"",(BX40/Q40)))</f>
        <v>1</v>
      </c>
      <c r="BZ40" s="128">
        <v>1</v>
      </c>
      <c r="CA40" s="129">
        <f>IFERROR(BZ40/BX40,"-")</f>
        <v>1</v>
      </c>
      <c r="CB40" s="130">
        <v>300000</v>
      </c>
      <c r="CC40" s="131">
        <f>IFERROR(CB40/BX40,"-")</f>
        <v>300000</v>
      </c>
      <c r="CD40" s="132"/>
      <c r="CE40" s="132"/>
      <c r="CF40" s="132">
        <v>1</v>
      </c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1</v>
      </c>
      <c r="CQ40" s="141">
        <v>290000</v>
      </c>
      <c r="CR40" s="141">
        <v>300000</v>
      </c>
      <c r="CS40" s="141"/>
      <c r="CT40" s="142" t="str">
        <f>IF(AND(CR40=0,CS40=0),"",IF(AND(CR40&lt;=100000,CS40&lt;=100000),"",IF(CR40/CQ40&gt;0.7,"男高",IF(CS40/CQ40&gt;0.7,"女高",""))))</f>
        <v>男高</v>
      </c>
    </row>
    <row r="41" spans="1:99">
      <c r="A41" s="79"/>
      <c r="B41" s="189" t="s">
        <v>145</v>
      </c>
      <c r="C41" s="189" t="s">
        <v>58</v>
      </c>
      <c r="D41" s="189"/>
      <c r="E41" s="189" t="s">
        <v>106</v>
      </c>
      <c r="F41" s="189" t="s">
        <v>106</v>
      </c>
      <c r="G41" s="189" t="s">
        <v>66</v>
      </c>
      <c r="H41" s="89"/>
      <c r="I41" s="89"/>
      <c r="J41" s="89"/>
      <c r="K41" s="181"/>
      <c r="L41" s="80">
        <v>9</v>
      </c>
      <c r="M41" s="80">
        <v>6</v>
      </c>
      <c r="N41" s="80">
        <v>1</v>
      </c>
      <c r="O41" s="91">
        <v>1</v>
      </c>
      <c r="P41" s="92">
        <v>0</v>
      </c>
      <c r="Q41" s="93">
        <f>O41+P41</f>
        <v>1</v>
      </c>
      <c r="R41" s="81">
        <f>IFERROR(Q41/N41,"-")</f>
        <v>1</v>
      </c>
      <c r="S41" s="80">
        <v>0</v>
      </c>
      <c r="T41" s="80">
        <v>1</v>
      </c>
      <c r="U41" s="81">
        <f>IFERROR(T41/(Q41),"-")</f>
        <v>1</v>
      </c>
      <c r="V41" s="82"/>
      <c r="W41" s="83">
        <v>0</v>
      </c>
      <c r="X41" s="81">
        <f>IF(Q41=0,"-",W41/Q41)</f>
        <v>0</v>
      </c>
      <c r="Y41" s="186">
        <v>0</v>
      </c>
      <c r="Z41" s="187">
        <f>IFERROR(Y41/Q41,"-")</f>
        <v>0</v>
      </c>
      <c r="AA41" s="187" t="str">
        <f>IFERROR(Y41/W41,"-")</f>
        <v>-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>
        <f>IF(Q41=0,"",IF(BF41=0,"",(BF41/Q41)))</f>
        <v>0</v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>
        <v>1</v>
      </c>
      <c r="BP41" s="120">
        <f>IF(Q41=0,"",IF(BO41=0,"",(BO41/Q41)))</f>
        <v>1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/>
      <c r="BY41" s="127">
        <f>IF(Q41=0,"",IF(BX41=0,"",(BX41/Q41)))</f>
        <v>0</v>
      </c>
      <c r="BZ41" s="128"/>
      <c r="CA41" s="129" t="str">
        <f>IFERROR(BZ41/BX41,"-")</f>
        <v>-</v>
      </c>
      <c r="CB41" s="130"/>
      <c r="CC41" s="131" t="str">
        <f>IFERROR(CB41/BX41,"-")</f>
        <v>-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>
        <f>AC42</f>
        <v>4.1115384615385</v>
      </c>
      <c r="B42" s="189" t="s">
        <v>146</v>
      </c>
      <c r="C42" s="189" t="s">
        <v>58</v>
      </c>
      <c r="D42" s="189"/>
      <c r="E42" s="189" t="s">
        <v>147</v>
      </c>
      <c r="F42" s="189" t="s">
        <v>128</v>
      </c>
      <c r="G42" s="189" t="s">
        <v>61</v>
      </c>
      <c r="H42" s="89" t="s">
        <v>148</v>
      </c>
      <c r="I42" s="89" t="s">
        <v>149</v>
      </c>
      <c r="J42" s="89" t="s">
        <v>150</v>
      </c>
      <c r="K42" s="181">
        <v>260000</v>
      </c>
      <c r="L42" s="80">
        <v>5</v>
      </c>
      <c r="M42" s="80">
        <v>0</v>
      </c>
      <c r="N42" s="80">
        <v>20</v>
      </c>
      <c r="O42" s="91">
        <v>2</v>
      </c>
      <c r="P42" s="92">
        <v>0</v>
      </c>
      <c r="Q42" s="93">
        <f>O42+P42</f>
        <v>2</v>
      </c>
      <c r="R42" s="81">
        <f>IFERROR(Q42/N42,"-")</f>
        <v>0.1</v>
      </c>
      <c r="S42" s="80">
        <v>0</v>
      </c>
      <c r="T42" s="80">
        <v>0</v>
      </c>
      <c r="U42" s="81">
        <f>IFERROR(T42/(Q42),"-")</f>
        <v>0</v>
      </c>
      <c r="V42" s="82">
        <f>IFERROR(K42/SUM(Q42:Q45),"-")</f>
        <v>13000</v>
      </c>
      <c r="W42" s="83">
        <v>0</v>
      </c>
      <c r="X42" s="81">
        <f>IF(Q42=0,"-",W42/Q42)</f>
        <v>0</v>
      </c>
      <c r="Y42" s="186">
        <v>0</v>
      </c>
      <c r="Z42" s="187">
        <f>IFERROR(Y42/Q42,"-")</f>
        <v>0</v>
      </c>
      <c r="AA42" s="187" t="str">
        <f>IFERROR(Y42/W42,"-")</f>
        <v>-</v>
      </c>
      <c r="AB42" s="181">
        <f>SUM(Y42:Y45)-SUM(K42:K45)</f>
        <v>809000</v>
      </c>
      <c r="AC42" s="85">
        <f>SUM(Y42:Y45)/SUM(K42:K45)</f>
        <v>4.1115384615385</v>
      </c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>
        <f>IF(Q42=0,"",IF(BF42=0,"",(BF42/Q42)))</f>
        <v>0</v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/>
      <c r="BP42" s="120">
        <f>IF(Q42=0,"",IF(BO42=0,"",(BO42/Q42)))</f>
        <v>0</v>
      </c>
      <c r="BQ42" s="121"/>
      <c r="BR42" s="122" t="str">
        <f>IFERROR(BQ42/BO42,"-")</f>
        <v>-</v>
      </c>
      <c r="BS42" s="123"/>
      <c r="BT42" s="124" t="str">
        <f>IFERROR(BS42/BO42,"-")</f>
        <v>-</v>
      </c>
      <c r="BU42" s="125"/>
      <c r="BV42" s="125"/>
      <c r="BW42" s="125"/>
      <c r="BX42" s="126">
        <v>1</v>
      </c>
      <c r="BY42" s="127">
        <f>IF(Q42=0,"",IF(BX42=0,"",(BX42/Q42)))</f>
        <v>0.5</v>
      </c>
      <c r="BZ42" s="128"/>
      <c r="CA42" s="129">
        <f>IFERROR(BZ42/BX42,"-")</f>
        <v>0</v>
      </c>
      <c r="CB42" s="130"/>
      <c r="CC42" s="131">
        <f>IFERROR(CB42/BX42,"-")</f>
        <v>0</v>
      </c>
      <c r="CD42" s="132"/>
      <c r="CE42" s="132"/>
      <c r="CF42" s="132"/>
      <c r="CG42" s="133">
        <v>1</v>
      </c>
      <c r="CH42" s="134">
        <f>IF(Q42=0,"",IF(CG42=0,"",(CG42/Q42)))</f>
        <v>0.5</v>
      </c>
      <c r="CI42" s="135"/>
      <c r="CJ42" s="136">
        <f>IFERROR(CI42/CG42,"-")</f>
        <v>0</v>
      </c>
      <c r="CK42" s="137"/>
      <c r="CL42" s="138">
        <f>IFERROR(CK42/CG42,"-")</f>
        <v>0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151</v>
      </c>
      <c r="C43" s="189" t="s">
        <v>58</v>
      </c>
      <c r="D43" s="189"/>
      <c r="E43" s="189" t="s">
        <v>152</v>
      </c>
      <c r="F43" s="189" t="s">
        <v>153</v>
      </c>
      <c r="G43" s="189" t="s">
        <v>73</v>
      </c>
      <c r="H43" s="89"/>
      <c r="I43" s="89" t="s">
        <v>149</v>
      </c>
      <c r="J43" s="89" t="s">
        <v>154</v>
      </c>
      <c r="K43" s="181"/>
      <c r="L43" s="80">
        <v>0</v>
      </c>
      <c r="M43" s="80">
        <v>0</v>
      </c>
      <c r="N43" s="80">
        <v>0</v>
      </c>
      <c r="O43" s="91">
        <v>6</v>
      </c>
      <c r="P43" s="92">
        <v>0</v>
      </c>
      <c r="Q43" s="93">
        <f>O43+P43</f>
        <v>6</v>
      </c>
      <c r="R43" s="81" t="str">
        <f>IFERROR(Q43/N43,"-")</f>
        <v>-</v>
      </c>
      <c r="S43" s="80">
        <v>0</v>
      </c>
      <c r="T43" s="80">
        <v>0</v>
      </c>
      <c r="U43" s="81">
        <f>IFERROR(T43/(Q43),"-")</f>
        <v>0</v>
      </c>
      <c r="V43" s="82"/>
      <c r="W43" s="83">
        <v>0</v>
      </c>
      <c r="X43" s="81">
        <f>IF(Q43=0,"-",W43/Q43)</f>
        <v>0</v>
      </c>
      <c r="Y43" s="186">
        <v>0</v>
      </c>
      <c r="Z43" s="187">
        <f>IFERROR(Y43/Q43,"-")</f>
        <v>0</v>
      </c>
      <c r="AA43" s="187" t="str">
        <f>IFERROR(Y43/W43,"-")</f>
        <v>-</v>
      </c>
      <c r="AB43" s="181"/>
      <c r="AC43" s="85"/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>
        <v>2</v>
      </c>
      <c r="AO43" s="101">
        <f>IF(Q43=0,"",IF(AN43=0,"",(AN43/Q43)))</f>
        <v>0.33333333333333</v>
      </c>
      <c r="AP43" s="100"/>
      <c r="AQ43" s="102">
        <f>IFERROR(AP43/AN43,"-")</f>
        <v>0</v>
      </c>
      <c r="AR43" s="103"/>
      <c r="AS43" s="104">
        <f>IFERROR(AR43/AN43,"-")</f>
        <v>0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/>
      <c r="BG43" s="113">
        <f>IF(Q43=0,"",IF(BF43=0,"",(BF43/Q43)))</f>
        <v>0</v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>
        <v>2</v>
      </c>
      <c r="BP43" s="120">
        <f>IF(Q43=0,"",IF(BO43=0,"",(BO43/Q43)))</f>
        <v>0.33333333333333</v>
      </c>
      <c r="BQ43" s="121"/>
      <c r="BR43" s="122">
        <f>IFERROR(BQ43/BO43,"-")</f>
        <v>0</v>
      </c>
      <c r="BS43" s="123"/>
      <c r="BT43" s="124">
        <f>IFERROR(BS43/BO43,"-")</f>
        <v>0</v>
      </c>
      <c r="BU43" s="125"/>
      <c r="BV43" s="125"/>
      <c r="BW43" s="125"/>
      <c r="BX43" s="126">
        <v>2</v>
      </c>
      <c r="BY43" s="127">
        <f>IF(Q43=0,"",IF(BX43=0,"",(BX43/Q43)))</f>
        <v>0.33333333333333</v>
      </c>
      <c r="BZ43" s="128"/>
      <c r="CA43" s="129">
        <f>IFERROR(BZ43/BX43,"-")</f>
        <v>0</v>
      </c>
      <c r="CB43" s="130"/>
      <c r="CC43" s="131">
        <f>IFERROR(CB43/BX43,"-")</f>
        <v>0</v>
      </c>
      <c r="CD43" s="132"/>
      <c r="CE43" s="132"/>
      <c r="CF43" s="132"/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155</v>
      </c>
      <c r="C44" s="189" t="s">
        <v>58</v>
      </c>
      <c r="D44" s="189"/>
      <c r="E44" s="189" t="s">
        <v>156</v>
      </c>
      <c r="F44" s="189" t="s">
        <v>131</v>
      </c>
      <c r="G44" s="189" t="s">
        <v>101</v>
      </c>
      <c r="H44" s="89"/>
      <c r="I44" s="89" t="s">
        <v>149</v>
      </c>
      <c r="J44" s="89" t="s">
        <v>157</v>
      </c>
      <c r="K44" s="181"/>
      <c r="L44" s="80">
        <v>16</v>
      </c>
      <c r="M44" s="80">
        <v>0</v>
      </c>
      <c r="N44" s="80">
        <v>65</v>
      </c>
      <c r="O44" s="91">
        <v>3</v>
      </c>
      <c r="P44" s="92">
        <v>0</v>
      </c>
      <c r="Q44" s="93">
        <f>O44+P44</f>
        <v>3</v>
      </c>
      <c r="R44" s="81">
        <f>IFERROR(Q44/N44,"-")</f>
        <v>0.046153846153846</v>
      </c>
      <c r="S44" s="80">
        <v>0</v>
      </c>
      <c r="T44" s="80">
        <v>2</v>
      </c>
      <c r="U44" s="81">
        <f>IFERROR(T44/(Q44),"-")</f>
        <v>0.66666666666667</v>
      </c>
      <c r="V44" s="82"/>
      <c r="W44" s="83">
        <v>1</v>
      </c>
      <c r="X44" s="81">
        <f>IF(Q44=0,"-",W44/Q44)</f>
        <v>0.33333333333333</v>
      </c>
      <c r="Y44" s="186">
        <v>8000</v>
      </c>
      <c r="Z44" s="187">
        <f>IFERROR(Y44/Q44,"-")</f>
        <v>2666.6666666667</v>
      </c>
      <c r="AA44" s="187">
        <f>IFERROR(Y44/W44,"-")</f>
        <v>8000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>
        <v>1</v>
      </c>
      <c r="BG44" s="113">
        <f>IF(Q44=0,"",IF(BF44=0,"",(BF44/Q44)))</f>
        <v>0.33333333333333</v>
      </c>
      <c r="BH44" s="112"/>
      <c r="BI44" s="114">
        <f>IFERROR(BH44/BF44,"-")</f>
        <v>0</v>
      </c>
      <c r="BJ44" s="115"/>
      <c r="BK44" s="116">
        <f>IFERROR(BJ44/BF44,"-")</f>
        <v>0</v>
      </c>
      <c r="BL44" s="117"/>
      <c r="BM44" s="117"/>
      <c r="BN44" s="117"/>
      <c r="BO44" s="119"/>
      <c r="BP44" s="120">
        <f>IF(Q44=0,"",IF(BO44=0,"",(BO44/Q44)))</f>
        <v>0</v>
      </c>
      <c r="BQ44" s="121"/>
      <c r="BR44" s="122" t="str">
        <f>IFERROR(BQ44/BO44,"-")</f>
        <v>-</v>
      </c>
      <c r="BS44" s="123"/>
      <c r="BT44" s="124" t="str">
        <f>IFERROR(BS44/BO44,"-")</f>
        <v>-</v>
      </c>
      <c r="BU44" s="125"/>
      <c r="BV44" s="125"/>
      <c r="BW44" s="125"/>
      <c r="BX44" s="126">
        <v>2</v>
      </c>
      <c r="BY44" s="127">
        <f>IF(Q44=0,"",IF(BX44=0,"",(BX44/Q44)))</f>
        <v>0.66666666666667</v>
      </c>
      <c r="BZ44" s="128">
        <v>1</v>
      </c>
      <c r="CA44" s="129">
        <f>IFERROR(BZ44/BX44,"-")</f>
        <v>0.5</v>
      </c>
      <c r="CB44" s="130">
        <v>8000</v>
      </c>
      <c r="CC44" s="131">
        <f>IFERROR(CB44/BX44,"-")</f>
        <v>4000</v>
      </c>
      <c r="CD44" s="132"/>
      <c r="CE44" s="132">
        <v>1</v>
      </c>
      <c r="CF44" s="132"/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1</v>
      </c>
      <c r="CQ44" s="141">
        <v>8000</v>
      </c>
      <c r="CR44" s="141">
        <v>8000</v>
      </c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158</v>
      </c>
      <c r="C45" s="189" t="s">
        <v>58</v>
      </c>
      <c r="D45" s="189"/>
      <c r="E45" s="189" t="s">
        <v>106</v>
      </c>
      <c r="F45" s="189" t="s">
        <v>106</v>
      </c>
      <c r="G45" s="189" t="s">
        <v>66</v>
      </c>
      <c r="H45" s="89"/>
      <c r="I45" s="89"/>
      <c r="J45" s="89"/>
      <c r="K45" s="181"/>
      <c r="L45" s="80">
        <v>67</v>
      </c>
      <c r="M45" s="80">
        <v>38</v>
      </c>
      <c r="N45" s="80">
        <v>12</v>
      </c>
      <c r="O45" s="91">
        <v>9</v>
      </c>
      <c r="P45" s="92">
        <v>0</v>
      </c>
      <c r="Q45" s="93">
        <f>O45+P45</f>
        <v>9</v>
      </c>
      <c r="R45" s="81">
        <f>IFERROR(Q45/N45,"-")</f>
        <v>0.75</v>
      </c>
      <c r="S45" s="80">
        <v>3</v>
      </c>
      <c r="T45" s="80">
        <v>0</v>
      </c>
      <c r="U45" s="81">
        <f>IFERROR(T45/(Q45),"-")</f>
        <v>0</v>
      </c>
      <c r="V45" s="82"/>
      <c r="W45" s="83">
        <v>3</v>
      </c>
      <c r="X45" s="81">
        <f>IF(Q45=0,"-",W45/Q45)</f>
        <v>0.33333333333333</v>
      </c>
      <c r="Y45" s="186">
        <v>1061000</v>
      </c>
      <c r="Z45" s="187">
        <f>IFERROR(Y45/Q45,"-")</f>
        <v>117888.88888889</v>
      </c>
      <c r="AA45" s="187">
        <f>IFERROR(Y45/W45,"-")</f>
        <v>353666.66666667</v>
      </c>
      <c r="AB45" s="181"/>
      <c r="AC45" s="85"/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>
        <f>IF(Q45=0,"",IF(AN45=0,"",(AN45/Q45)))</f>
        <v>0</v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>
        <f>IF(Q45=0,"",IF(BF45=0,"",(BF45/Q45)))</f>
        <v>0</v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>
        <v>1</v>
      </c>
      <c r="BP45" s="120">
        <f>IF(Q45=0,"",IF(BO45=0,"",(BO45/Q45)))</f>
        <v>0.11111111111111</v>
      </c>
      <c r="BQ45" s="121"/>
      <c r="BR45" s="122">
        <f>IFERROR(BQ45/BO45,"-")</f>
        <v>0</v>
      </c>
      <c r="BS45" s="123"/>
      <c r="BT45" s="124">
        <f>IFERROR(BS45/BO45,"-")</f>
        <v>0</v>
      </c>
      <c r="BU45" s="125"/>
      <c r="BV45" s="125"/>
      <c r="BW45" s="125"/>
      <c r="BX45" s="126">
        <v>3</v>
      </c>
      <c r="BY45" s="127">
        <f>IF(Q45=0,"",IF(BX45=0,"",(BX45/Q45)))</f>
        <v>0.33333333333333</v>
      </c>
      <c r="BZ45" s="128">
        <v>1</v>
      </c>
      <c r="CA45" s="129">
        <f>IFERROR(BZ45/BX45,"-")</f>
        <v>0.33333333333333</v>
      </c>
      <c r="CB45" s="130">
        <v>92000</v>
      </c>
      <c r="CC45" s="131">
        <f>IFERROR(CB45/BX45,"-")</f>
        <v>30666.666666667</v>
      </c>
      <c r="CD45" s="132"/>
      <c r="CE45" s="132"/>
      <c r="CF45" s="132">
        <v>1</v>
      </c>
      <c r="CG45" s="133">
        <v>5</v>
      </c>
      <c r="CH45" s="134">
        <f>IF(Q45=0,"",IF(CG45=0,"",(CG45/Q45)))</f>
        <v>0.55555555555556</v>
      </c>
      <c r="CI45" s="135">
        <v>2</v>
      </c>
      <c r="CJ45" s="136">
        <f>IFERROR(CI45/CG45,"-")</f>
        <v>0.4</v>
      </c>
      <c r="CK45" s="137">
        <v>994000</v>
      </c>
      <c r="CL45" s="138">
        <f>IFERROR(CK45/CG45,"-")</f>
        <v>198800</v>
      </c>
      <c r="CM45" s="139"/>
      <c r="CN45" s="139"/>
      <c r="CO45" s="139">
        <v>2</v>
      </c>
      <c r="CP45" s="140">
        <v>3</v>
      </c>
      <c r="CQ45" s="141">
        <v>1061000</v>
      </c>
      <c r="CR45" s="141">
        <v>929000</v>
      </c>
      <c r="CS45" s="141"/>
      <c r="CT45" s="142" t="str">
        <f>IF(AND(CR45=0,CS45=0),"",IF(AND(CR45&lt;=100000,CS45&lt;=100000),"",IF(CR45/CQ45&gt;0.7,"男高",IF(CS45/CQ45&gt;0.7,"女高",""))))</f>
        <v>男高</v>
      </c>
    </row>
    <row r="46" spans="1:99">
      <c r="A46" s="79">
        <f>AC46</f>
        <v>0.076923076923077</v>
      </c>
      <c r="B46" s="189" t="s">
        <v>159</v>
      </c>
      <c r="C46" s="189" t="s">
        <v>58</v>
      </c>
      <c r="D46" s="189"/>
      <c r="E46" s="189" t="s">
        <v>160</v>
      </c>
      <c r="F46" s="189" t="s">
        <v>161</v>
      </c>
      <c r="G46" s="189" t="s">
        <v>61</v>
      </c>
      <c r="H46" s="89" t="s">
        <v>108</v>
      </c>
      <c r="I46" s="89" t="s">
        <v>162</v>
      </c>
      <c r="J46" s="89" t="s">
        <v>138</v>
      </c>
      <c r="K46" s="181">
        <v>130000</v>
      </c>
      <c r="L46" s="80">
        <v>10</v>
      </c>
      <c r="M46" s="80">
        <v>0</v>
      </c>
      <c r="N46" s="80">
        <v>38</v>
      </c>
      <c r="O46" s="91">
        <v>4</v>
      </c>
      <c r="P46" s="92">
        <v>1</v>
      </c>
      <c r="Q46" s="93">
        <f>O46+P46</f>
        <v>5</v>
      </c>
      <c r="R46" s="81">
        <f>IFERROR(Q46/N46,"-")</f>
        <v>0.13157894736842</v>
      </c>
      <c r="S46" s="80">
        <v>0</v>
      </c>
      <c r="T46" s="80">
        <v>0</v>
      </c>
      <c r="U46" s="81">
        <f>IFERROR(T46/(Q46),"-")</f>
        <v>0</v>
      </c>
      <c r="V46" s="82">
        <f>IFERROR(K46/SUM(Q46:Q61),"-")</f>
        <v>8666.6666666667</v>
      </c>
      <c r="W46" s="83">
        <v>0</v>
      </c>
      <c r="X46" s="81">
        <f>IF(Q46=0,"-",W46/Q46)</f>
        <v>0</v>
      </c>
      <c r="Y46" s="186">
        <v>0</v>
      </c>
      <c r="Z46" s="187">
        <f>IFERROR(Y46/Q46,"-")</f>
        <v>0</v>
      </c>
      <c r="AA46" s="187" t="str">
        <f>IFERROR(Y46/W46,"-")</f>
        <v>-</v>
      </c>
      <c r="AB46" s="181">
        <f>SUM(Y46:Y61)-SUM(K46:K61)</f>
        <v>-120000</v>
      </c>
      <c r="AC46" s="85">
        <f>SUM(Y46:Y61)/SUM(K46:K61)</f>
        <v>0.076923076923077</v>
      </c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>
        <v>1</v>
      </c>
      <c r="AO46" s="101">
        <f>IF(Q46=0,"",IF(AN46=0,"",(AN46/Q46)))</f>
        <v>0.2</v>
      </c>
      <c r="AP46" s="100"/>
      <c r="AQ46" s="102">
        <f>IFERROR(AP46/AN46,"-")</f>
        <v>0</v>
      </c>
      <c r="AR46" s="103"/>
      <c r="AS46" s="104">
        <f>IFERROR(AR46/AN46,"-")</f>
        <v>0</v>
      </c>
      <c r="AT46" s="105"/>
      <c r="AU46" s="105"/>
      <c r="AV46" s="105"/>
      <c r="AW46" s="106">
        <v>1</v>
      </c>
      <c r="AX46" s="107">
        <f>IF(Q46=0,"",IF(AW46=0,"",(AW46/Q46)))</f>
        <v>0.2</v>
      </c>
      <c r="AY46" s="106"/>
      <c r="AZ46" s="108">
        <f>IFERROR(AY46/AW46,"-")</f>
        <v>0</v>
      </c>
      <c r="BA46" s="109"/>
      <c r="BB46" s="110">
        <f>IFERROR(BA46/AW46,"-")</f>
        <v>0</v>
      </c>
      <c r="BC46" s="111"/>
      <c r="BD46" s="111"/>
      <c r="BE46" s="111"/>
      <c r="BF46" s="112"/>
      <c r="BG46" s="113">
        <f>IF(Q46=0,"",IF(BF46=0,"",(BF46/Q46)))</f>
        <v>0</v>
      </c>
      <c r="BH46" s="112"/>
      <c r="BI46" s="114" t="str">
        <f>IFERROR(BH46/BF46,"-")</f>
        <v>-</v>
      </c>
      <c r="BJ46" s="115"/>
      <c r="BK46" s="116" t="str">
        <f>IFERROR(BJ46/BF46,"-")</f>
        <v>-</v>
      </c>
      <c r="BL46" s="117"/>
      <c r="BM46" s="117"/>
      <c r="BN46" s="117"/>
      <c r="BO46" s="119">
        <v>2</v>
      </c>
      <c r="BP46" s="120">
        <f>IF(Q46=0,"",IF(BO46=0,"",(BO46/Q46)))</f>
        <v>0.4</v>
      </c>
      <c r="BQ46" s="121"/>
      <c r="BR46" s="122">
        <f>IFERROR(BQ46/BO46,"-")</f>
        <v>0</v>
      </c>
      <c r="BS46" s="123"/>
      <c r="BT46" s="124">
        <f>IFERROR(BS46/BO46,"-")</f>
        <v>0</v>
      </c>
      <c r="BU46" s="125"/>
      <c r="BV46" s="125"/>
      <c r="BW46" s="125"/>
      <c r="BX46" s="126">
        <v>1</v>
      </c>
      <c r="BY46" s="127">
        <f>IF(Q46=0,"",IF(BX46=0,"",(BX46/Q46)))</f>
        <v>0.2</v>
      </c>
      <c r="BZ46" s="128"/>
      <c r="CA46" s="129">
        <f>IFERROR(BZ46/BX46,"-")</f>
        <v>0</v>
      </c>
      <c r="CB46" s="130"/>
      <c r="CC46" s="131">
        <f>IFERROR(CB46/BX46,"-")</f>
        <v>0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163</v>
      </c>
      <c r="C47" s="189" t="s">
        <v>58</v>
      </c>
      <c r="D47" s="189"/>
      <c r="E47" s="189" t="s">
        <v>164</v>
      </c>
      <c r="F47" s="189" t="s">
        <v>165</v>
      </c>
      <c r="G47" s="189" t="s">
        <v>73</v>
      </c>
      <c r="H47" s="89"/>
      <c r="I47" s="89" t="s">
        <v>162</v>
      </c>
      <c r="J47" s="89" t="s">
        <v>140</v>
      </c>
      <c r="K47" s="181"/>
      <c r="L47" s="80">
        <v>0</v>
      </c>
      <c r="M47" s="80">
        <v>0</v>
      </c>
      <c r="N47" s="80">
        <v>0</v>
      </c>
      <c r="O47" s="91">
        <v>1</v>
      </c>
      <c r="P47" s="92">
        <v>0</v>
      </c>
      <c r="Q47" s="93">
        <f>O47+P47</f>
        <v>1</v>
      </c>
      <c r="R47" s="81" t="str">
        <f>IFERROR(Q47/N47,"-")</f>
        <v>-</v>
      </c>
      <c r="S47" s="80">
        <v>0</v>
      </c>
      <c r="T47" s="80">
        <v>0</v>
      </c>
      <c r="U47" s="81">
        <f>IFERROR(T47/(Q47),"-")</f>
        <v>0</v>
      </c>
      <c r="V47" s="82"/>
      <c r="W47" s="83">
        <v>0</v>
      </c>
      <c r="X47" s="81">
        <f>IF(Q47=0,"-",W47/Q47)</f>
        <v>0</v>
      </c>
      <c r="Y47" s="186">
        <v>0</v>
      </c>
      <c r="Z47" s="187">
        <f>IFERROR(Y47/Q47,"-")</f>
        <v>0</v>
      </c>
      <c r="AA47" s="187" t="str">
        <f>IFERROR(Y47/W47,"-")</f>
        <v>-</v>
      </c>
      <c r="AB47" s="181"/>
      <c r="AC47" s="85"/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>
        <v>1</v>
      </c>
      <c r="AO47" s="101">
        <f>IF(Q47=0,"",IF(AN47=0,"",(AN47/Q47)))</f>
        <v>1</v>
      </c>
      <c r="AP47" s="100"/>
      <c r="AQ47" s="102">
        <f>IFERROR(AP47/AN47,"-")</f>
        <v>0</v>
      </c>
      <c r="AR47" s="103"/>
      <c r="AS47" s="104">
        <f>IFERROR(AR47/AN47,"-")</f>
        <v>0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>
        <f>IF(Q47=0,"",IF(BF47=0,"",(BF47/Q47)))</f>
        <v>0</v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/>
      <c r="BP47" s="120">
        <f>IF(Q47=0,"",IF(BO47=0,"",(BO47/Q47)))</f>
        <v>0</v>
      </c>
      <c r="BQ47" s="121"/>
      <c r="BR47" s="122" t="str">
        <f>IFERROR(BQ47/BO47,"-")</f>
        <v>-</v>
      </c>
      <c r="BS47" s="123"/>
      <c r="BT47" s="124" t="str">
        <f>IFERROR(BS47/BO47,"-")</f>
        <v>-</v>
      </c>
      <c r="BU47" s="125"/>
      <c r="BV47" s="125"/>
      <c r="BW47" s="125"/>
      <c r="BX47" s="126"/>
      <c r="BY47" s="127">
        <f>IF(Q47=0,"",IF(BX47=0,"",(BX47/Q47)))</f>
        <v>0</v>
      </c>
      <c r="BZ47" s="128"/>
      <c r="CA47" s="129" t="str">
        <f>IFERROR(BZ47/BX47,"-")</f>
        <v>-</v>
      </c>
      <c r="CB47" s="130"/>
      <c r="CC47" s="131" t="str">
        <f>IFERROR(CB47/BX47,"-")</f>
        <v>-</v>
      </c>
      <c r="CD47" s="132"/>
      <c r="CE47" s="132"/>
      <c r="CF47" s="132"/>
      <c r="CG47" s="133"/>
      <c r="CH47" s="134">
        <f>IF(Q47=0,"",IF(CG47=0,"",(CG47/Q47)))</f>
        <v>0</v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0</v>
      </c>
      <c r="CQ47" s="141">
        <v>0</v>
      </c>
      <c r="CR47" s="141"/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166</v>
      </c>
      <c r="C48" s="189" t="s">
        <v>58</v>
      </c>
      <c r="D48" s="189"/>
      <c r="E48" s="189" t="s">
        <v>167</v>
      </c>
      <c r="F48" s="189" t="s">
        <v>168</v>
      </c>
      <c r="G48" s="189" t="s">
        <v>101</v>
      </c>
      <c r="H48" s="89"/>
      <c r="I48" s="89" t="s">
        <v>162</v>
      </c>
      <c r="J48" s="89" t="s">
        <v>142</v>
      </c>
      <c r="K48" s="181"/>
      <c r="L48" s="80">
        <v>2</v>
      </c>
      <c r="M48" s="80">
        <v>0</v>
      </c>
      <c r="N48" s="80">
        <v>23</v>
      </c>
      <c r="O48" s="91">
        <v>1</v>
      </c>
      <c r="P48" s="92">
        <v>0</v>
      </c>
      <c r="Q48" s="93">
        <f>O48+P48</f>
        <v>1</v>
      </c>
      <c r="R48" s="81">
        <f>IFERROR(Q48/N48,"-")</f>
        <v>0.043478260869565</v>
      </c>
      <c r="S48" s="80">
        <v>0</v>
      </c>
      <c r="T48" s="80">
        <v>0</v>
      </c>
      <c r="U48" s="81">
        <f>IFERROR(T48/(Q48),"-")</f>
        <v>0</v>
      </c>
      <c r="V48" s="82"/>
      <c r="W48" s="83">
        <v>0</v>
      </c>
      <c r="X48" s="81">
        <f>IF(Q48=0,"-",W48/Q48)</f>
        <v>0</v>
      </c>
      <c r="Y48" s="186">
        <v>0</v>
      </c>
      <c r="Z48" s="187">
        <f>IFERROR(Y48/Q48,"-")</f>
        <v>0</v>
      </c>
      <c r="AA48" s="187" t="str">
        <f>IFERROR(Y48/W48,"-")</f>
        <v>-</v>
      </c>
      <c r="AB48" s="181"/>
      <c r="AC48" s="85"/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>
        <f>IF(Q48=0,"",IF(AW48=0,"",(AW48/Q48)))</f>
        <v>0</v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>
        <f>IF(Q48=0,"",IF(BF48=0,"",(BF48/Q48)))</f>
        <v>0</v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/>
      <c r="BP48" s="120">
        <f>IF(Q48=0,"",IF(BO48=0,"",(BO48/Q48)))</f>
        <v>0</v>
      </c>
      <c r="BQ48" s="121"/>
      <c r="BR48" s="122" t="str">
        <f>IFERROR(BQ48/BO48,"-")</f>
        <v>-</v>
      </c>
      <c r="BS48" s="123"/>
      <c r="BT48" s="124" t="str">
        <f>IFERROR(BS48/BO48,"-")</f>
        <v>-</v>
      </c>
      <c r="BU48" s="125"/>
      <c r="BV48" s="125"/>
      <c r="BW48" s="125"/>
      <c r="BX48" s="126">
        <v>1</v>
      </c>
      <c r="BY48" s="127">
        <f>IF(Q48=0,"",IF(BX48=0,"",(BX48/Q48)))</f>
        <v>1</v>
      </c>
      <c r="BZ48" s="128"/>
      <c r="CA48" s="129">
        <f>IFERROR(BZ48/BX48,"-")</f>
        <v>0</v>
      </c>
      <c r="CB48" s="130"/>
      <c r="CC48" s="131">
        <f>IFERROR(CB48/BX48,"-")</f>
        <v>0</v>
      </c>
      <c r="CD48" s="132"/>
      <c r="CE48" s="132"/>
      <c r="CF48" s="132"/>
      <c r="CG48" s="133"/>
      <c r="CH48" s="134">
        <f>IF(Q48=0,"",IF(CG48=0,"",(CG48/Q48)))</f>
        <v>0</v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169</v>
      </c>
      <c r="C49" s="189" t="s">
        <v>58</v>
      </c>
      <c r="D49" s="189"/>
      <c r="E49" s="189" t="s">
        <v>106</v>
      </c>
      <c r="F49" s="189" t="s">
        <v>106</v>
      </c>
      <c r="G49" s="189" t="s">
        <v>66</v>
      </c>
      <c r="H49" s="89"/>
      <c r="I49" s="89"/>
      <c r="J49" s="89"/>
      <c r="K49" s="181"/>
      <c r="L49" s="80">
        <v>49</v>
      </c>
      <c r="M49" s="80">
        <v>13</v>
      </c>
      <c r="N49" s="80">
        <v>2</v>
      </c>
      <c r="O49" s="91">
        <v>2</v>
      </c>
      <c r="P49" s="92">
        <v>0</v>
      </c>
      <c r="Q49" s="93">
        <f>O49+P49</f>
        <v>2</v>
      </c>
      <c r="R49" s="81">
        <f>IFERROR(Q49/N49,"-")</f>
        <v>1</v>
      </c>
      <c r="S49" s="80">
        <v>0</v>
      </c>
      <c r="T49" s="80">
        <v>0</v>
      </c>
      <c r="U49" s="81">
        <f>IFERROR(T49/(Q49),"-")</f>
        <v>0</v>
      </c>
      <c r="V49" s="82"/>
      <c r="W49" s="83">
        <v>0</v>
      </c>
      <c r="X49" s="81">
        <f>IF(Q49=0,"-",W49/Q49)</f>
        <v>0</v>
      </c>
      <c r="Y49" s="186">
        <v>0</v>
      </c>
      <c r="Z49" s="187">
        <f>IFERROR(Y49/Q49,"-")</f>
        <v>0</v>
      </c>
      <c r="AA49" s="187" t="str">
        <f>IFERROR(Y49/W49,"-")</f>
        <v>-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>
        <v>1</v>
      </c>
      <c r="AO49" s="101">
        <f>IF(Q49=0,"",IF(AN49=0,"",(AN49/Q49)))</f>
        <v>0.5</v>
      </c>
      <c r="AP49" s="100"/>
      <c r="AQ49" s="102">
        <f>IFERROR(AP49/AN49,"-")</f>
        <v>0</v>
      </c>
      <c r="AR49" s="103"/>
      <c r="AS49" s="104">
        <f>IFERROR(AR49/AN49,"-")</f>
        <v>0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>
        <v>1</v>
      </c>
      <c r="BG49" s="113">
        <f>IF(Q49=0,"",IF(BF49=0,"",(BF49/Q49)))</f>
        <v>0.5</v>
      </c>
      <c r="BH49" s="112"/>
      <c r="BI49" s="114">
        <f>IFERROR(BH49/BF49,"-")</f>
        <v>0</v>
      </c>
      <c r="BJ49" s="115"/>
      <c r="BK49" s="116">
        <f>IFERROR(BJ49/BF49,"-")</f>
        <v>0</v>
      </c>
      <c r="BL49" s="117"/>
      <c r="BM49" s="117"/>
      <c r="BN49" s="117"/>
      <c r="BO49" s="119"/>
      <c r="BP49" s="120">
        <f>IF(Q49=0,"",IF(BO49=0,"",(BO49/Q49)))</f>
        <v>0</v>
      </c>
      <c r="BQ49" s="121"/>
      <c r="BR49" s="122" t="str">
        <f>IFERROR(BQ49/BO49,"-")</f>
        <v>-</v>
      </c>
      <c r="BS49" s="123"/>
      <c r="BT49" s="124" t="str">
        <f>IFERROR(BS49/BO49,"-")</f>
        <v>-</v>
      </c>
      <c r="BU49" s="125"/>
      <c r="BV49" s="125"/>
      <c r="BW49" s="125"/>
      <c r="BX49" s="126"/>
      <c r="BY49" s="127">
        <f>IF(Q49=0,"",IF(BX49=0,"",(BX49/Q49)))</f>
        <v>0</v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/>
      <c r="CH49" s="134">
        <f>IF(Q49=0,"",IF(CG49=0,"",(CG49/Q49)))</f>
        <v>0</v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170</v>
      </c>
      <c r="C50" s="189" t="s">
        <v>58</v>
      </c>
      <c r="D50" s="189"/>
      <c r="E50" s="189" t="s">
        <v>171</v>
      </c>
      <c r="F50" s="189" t="s">
        <v>172</v>
      </c>
      <c r="G50" s="189" t="s">
        <v>73</v>
      </c>
      <c r="H50" s="89" t="s">
        <v>108</v>
      </c>
      <c r="I50" s="89" t="s">
        <v>173</v>
      </c>
      <c r="J50" s="89" t="s">
        <v>174</v>
      </c>
      <c r="K50" s="181"/>
      <c r="L50" s="80">
        <v>0</v>
      </c>
      <c r="M50" s="80">
        <v>0</v>
      </c>
      <c r="N50" s="80">
        <v>0</v>
      </c>
      <c r="O50" s="91">
        <v>0</v>
      </c>
      <c r="P50" s="92">
        <v>0</v>
      </c>
      <c r="Q50" s="93">
        <f>O50+P50</f>
        <v>0</v>
      </c>
      <c r="R50" s="81" t="str">
        <f>IFERROR(Q50/N50,"-")</f>
        <v>-</v>
      </c>
      <c r="S50" s="80">
        <v>0</v>
      </c>
      <c r="T50" s="80">
        <v>0</v>
      </c>
      <c r="U50" s="81" t="str">
        <f>IFERROR(T50/(Q50),"-")</f>
        <v>-</v>
      </c>
      <c r="V50" s="82"/>
      <c r="W50" s="83">
        <v>0</v>
      </c>
      <c r="X50" s="81" t="str">
        <f>IF(Q50=0,"-",W50/Q50)</f>
        <v>-</v>
      </c>
      <c r="Y50" s="186">
        <v>0</v>
      </c>
      <c r="Z50" s="187" t="str">
        <f>IFERROR(Y50/Q50,"-")</f>
        <v>-</v>
      </c>
      <c r="AA50" s="187" t="str">
        <f>IFERROR(Y50/W50,"-")</f>
        <v>-</v>
      </c>
      <c r="AB50" s="181"/>
      <c r="AC50" s="85"/>
      <c r="AD50" s="78"/>
      <c r="AE50" s="94"/>
      <c r="AF50" s="95" t="str">
        <f>IF(Q50=0,"",IF(AE50=0,"",(AE50/Q50)))</f>
        <v/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 t="str">
        <f>IF(Q50=0,"",IF(AN50=0,"",(AN50/Q50)))</f>
        <v/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 t="str">
        <f>IF(Q50=0,"",IF(AW50=0,"",(AW50/Q50)))</f>
        <v/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 t="str">
        <f>IF(Q50=0,"",IF(BF50=0,"",(BF50/Q50)))</f>
        <v/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/>
      <c r="BP50" s="120" t="str">
        <f>IF(Q50=0,"",IF(BO50=0,"",(BO50/Q50)))</f>
        <v/>
      </c>
      <c r="BQ50" s="121"/>
      <c r="BR50" s="122" t="str">
        <f>IFERROR(BQ50/BO50,"-")</f>
        <v>-</v>
      </c>
      <c r="BS50" s="123"/>
      <c r="BT50" s="124" t="str">
        <f>IFERROR(BS50/BO50,"-")</f>
        <v>-</v>
      </c>
      <c r="BU50" s="125"/>
      <c r="BV50" s="125"/>
      <c r="BW50" s="125"/>
      <c r="BX50" s="126"/>
      <c r="BY50" s="127" t="str">
        <f>IF(Q50=0,"",IF(BX50=0,"",(BX50/Q50)))</f>
        <v/>
      </c>
      <c r="BZ50" s="128"/>
      <c r="CA50" s="129" t="str">
        <f>IFERROR(BZ50/BX50,"-")</f>
        <v>-</v>
      </c>
      <c r="CB50" s="130"/>
      <c r="CC50" s="131" t="str">
        <f>IFERROR(CB50/BX50,"-")</f>
        <v>-</v>
      </c>
      <c r="CD50" s="132"/>
      <c r="CE50" s="132"/>
      <c r="CF50" s="132"/>
      <c r="CG50" s="133"/>
      <c r="CH50" s="134" t="str">
        <f>IF(Q50=0,"",IF(CG50=0,"",(CG50/Q50)))</f>
        <v/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175</v>
      </c>
      <c r="C51" s="189" t="s">
        <v>58</v>
      </c>
      <c r="D51" s="189"/>
      <c r="E51" s="189" t="s">
        <v>171</v>
      </c>
      <c r="F51" s="189" t="s">
        <v>172</v>
      </c>
      <c r="G51" s="189" t="s">
        <v>66</v>
      </c>
      <c r="H51" s="89"/>
      <c r="I51" s="89"/>
      <c r="J51" s="89"/>
      <c r="K51" s="181"/>
      <c r="L51" s="80">
        <v>2</v>
      </c>
      <c r="M51" s="80">
        <v>2</v>
      </c>
      <c r="N51" s="80">
        <v>0</v>
      </c>
      <c r="O51" s="91">
        <v>0</v>
      </c>
      <c r="P51" s="92">
        <v>0</v>
      </c>
      <c r="Q51" s="93">
        <f>O51+P51</f>
        <v>0</v>
      </c>
      <c r="R51" s="81" t="str">
        <f>IFERROR(Q51/N51,"-")</f>
        <v>-</v>
      </c>
      <c r="S51" s="80">
        <v>0</v>
      </c>
      <c r="T51" s="80">
        <v>0</v>
      </c>
      <c r="U51" s="81" t="str">
        <f>IFERROR(T51/(Q51),"-")</f>
        <v>-</v>
      </c>
      <c r="V51" s="82"/>
      <c r="W51" s="83">
        <v>0</v>
      </c>
      <c r="X51" s="81" t="str">
        <f>IF(Q51=0,"-",W51/Q51)</f>
        <v>-</v>
      </c>
      <c r="Y51" s="186">
        <v>0</v>
      </c>
      <c r="Z51" s="187" t="str">
        <f>IFERROR(Y51/Q51,"-")</f>
        <v>-</v>
      </c>
      <c r="AA51" s="187" t="str">
        <f>IFERROR(Y51/W51,"-")</f>
        <v>-</v>
      </c>
      <c r="AB51" s="181"/>
      <c r="AC51" s="85"/>
      <c r="AD51" s="78"/>
      <c r="AE51" s="94"/>
      <c r="AF51" s="95" t="str">
        <f>IF(Q51=0,"",IF(AE51=0,"",(AE51/Q51)))</f>
        <v/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 t="str">
        <f>IF(Q51=0,"",IF(AN51=0,"",(AN51/Q51)))</f>
        <v/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 t="str">
        <f>IF(Q51=0,"",IF(AW51=0,"",(AW51/Q51)))</f>
        <v/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/>
      <c r="BG51" s="113" t="str">
        <f>IF(Q51=0,"",IF(BF51=0,"",(BF51/Q51)))</f>
        <v/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/>
      <c r="BP51" s="120" t="str">
        <f>IF(Q51=0,"",IF(BO51=0,"",(BO51/Q51)))</f>
        <v/>
      </c>
      <c r="BQ51" s="121"/>
      <c r="BR51" s="122" t="str">
        <f>IFERROR(BQ51/BO51,"-")</f>
        <v>-</v>
      </c>
      <c r="BS51" s="123"/>
      <c r="BT51" s="124" t="str">
        <f>IFERROR(BS51/BO51,"-")</f>
        <v>-</v>
      </c>
      <c r="BU51" s="125"/>
      <c r="BV51" s="125"/>
      <c r="BW51" s="125"/>
      <c r="BX51" s="126"/>
      <c r="BY51" s="127" t="str">
        <f>IF(Q51=0,"",IF(BX51=0,"",(BX51/Q51)))</f>
        <v/>
      </c>
      <c r="BZ51" s="128"/>
      <c r="CA51" s="129" t="str">
        <f>IFERROR(BZ51/BX51,"-")</f>
        <v>-</v>
      </c>
      <c r="CB51" s="130"/>
      <c r="CC51" s="131" t="str">
        <f>IFERROR(CB51/BX51,"-")</f>
        <v>-</v>
      </c>
      <c r="CD51" s="132"/>
      <c r="CE51" s="132"/>
      <c r="CF51" s="132"/>
      <c r="CG51" s="133"/>
      <c r="CH51" s="134" t="str">
        <f>IF(Q51=0,"",IF(CG51=0,"",(CG51/Q51)))</f>
        <v/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176</v>
      </c>
      <c r="C52" s="189" t="s">
        <v>58</v>
      </c>
      <c r="D52" s="189"/>
      <c r="E52" s="189" t="s">
        <v>177</v>
      </c>
      <c r="F52" s="189" t="s">
        <v>178</v>
      </c>
      <c r="G52" s="189" t="s">
        <v>61</v>
      </c>
      <c r="H52" s="89" t="s">
        <v>112</v>
      </c>
      <c r="I52" s="89" t="s">
        <v>162</v>
      </c>
      <c r="J52" s="89" t="s">
        <v>138</v>
      </c>
      <c r="K52" s="181"/>
      <c r="L52" s="80">
        <v>3</v>
      </c>
      <c r="M52" s="80">
        <v>0</v>
      </c>
      <c r="N52" s="80">
        <v>8</v>
      </c>
      <c r="O52" s="91">
        <v>0</v>
      </c>
      <c r="P52" s="92">
        <v>1</v>
      </c>
      <c r="Q52" s="93">
        <f>O52+P52</f>
        <v>1</v>
      </c>
      <c r="R52" s="81">
        <f>IFERROR(Q52/N52,"-")</f>
        <v>0.125</v>
      </c>
      <c r="S52" s="80">
        <v>0</v>
      </c>
      <c r="T52" s="80">
        <v>0</v>
      </c>
      <c r="U52" s="81">
        <f>IFERROR(T52/(Q52),"-")</f>
        <v>0</v>
      </c>
      <c r="V52" s="82"/>
      <c r="W52" s="83">
        <v>0</v>
      </c>
      <c r="X52" s="81">
        <f>IF(Q52=0,"-",W52/Q52)</f>
        <v>0</v>
      </c>
      <c r="Y52" s="186">
        <v>0</v>
      </c>
      <c r="Z52" s="187">
        <f>IFERROR(Y52/Q52,"-")</f>
        <v>0</v>
      </c>
      <c r="AA52" s="187" t="str">
        <f>IFERROR(Y52/W52,"-")</f>
        <v>-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>
        <v>1</v>
      </c>
      <c r="AX52" s="107">
        <f>IF(Q52=0,"",IF(AW52=0,"",(AW52/Q52)))</f>
        <v>1</v>
      </c>
      <c r="AY52" s="106"/>
      <c r="AZ52" s="108">
        <f>IFERROR(AY52/AW52,"-")</f>
        <v>0</v>
      </c>
      <c r="BA52" s="109"/>
      <c r="BB52" s="110">
        <f>IFERROR(BA52/AW52,"-")</f>
        <v>0</v>
      </c>
      <c r="BC52" s="111"/>
      <c r="BD52" s="111"/>
      <c r="BE52" s="111"/>
      <c r="BF52" s="112"/>
      <c r="BG52" s="113">
        <f>IF(Q52=0,"",IF(BF52=0,"",(BF52/Q52)))</f>
        <v>0</v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/>
      <c r="BP52" s="120">
        <f>IF(Q52=0,"",IF(BO52=0,"",(BO52/Q52)))</f>
        <v>0</v>
      </c>
      <c r="BQ52" s="121"/>
      <c r="BR52" s="122" t="str">
        <f>IFERROR(BQ52/BO52,"-")</f>
        <v>-</v>
      </c>
      <c r="BS52" s="123"/>
      <c r="BT52" s="124" t="str">
        <f>IFERROR(BS52/BO52,"-")</f>
        <v>-</v>
      </c>
      <c r="BU52" s="125"/>
      <c r="BV52" s="125"/>
      <c r="BW52" s="125"/>
      <c r="BX52" s="126"/>
      <c r="BY52" s="127">
        <f>IF(Q52=0,"",IF(BX52=0,"",(BX52/Q52)))</f>
        <v>0</v>
      </c>
      <c r="BZ52" s="128"/>
      <c r="CA52" s="129" t="str">
        <f>IFERROR(BZ52/BX52,"-")</f>
        <v>-</v>
      </c>
      <c r="CB52" s="130"/>
      <c r="CC52" s="131" t="str">
        <f>IFERROR(CB52/BX52,"-")</f>
        <v>-</v>
      </c>
      <c r="CD52" s="132"/>
      <c r="CE52" s="132"/>
      <c r="CF52" s="132"/>
      <c r="CG52" s="133"/>
      <c r="CH52" s="134">
        <f>IF(Q52=0,"",IF(CG52=0,"",(CG52/Q52)))</f>
        <v>0</v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0</v>
      </c>
      <c r="CQ52" s="141">
        <v>0</v>
      </c>
      <c r="CR52" s="141"/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/>
      <c r="B53" s="189" t="s">
        <v>179</v>
      </c>
      <c r="C53" s="189" t="s">
        <v>58</v>
      </c>
      <c r="D53" s="189"/>
      <c r="E53" s="189" t="s">
        <v>180</v>
      </c>
      <c r="F53" s="189" t="s">
        <v>181</v>
      </c>
      <c r="G53" s="189" t="s">
        <v>73</v>
      </c>
      <c r="H53" s="89"/>
      <c r="I53" s="89" t="s">
        <v>162</v>
      </c>
      <c r="J53" s="89" t="s">
        <v>140</v>
      </c>
      <c r="K53" s="181"/>
      <c r="L53" s="80">
        <v>0</v>
      </c>
      <c r="M53" s="80">
        <v>0</v>
      </c>
      <c r="N53" s="80">
        <v>0</v>
      </c>
      <c r="O53" s="91">
        <v>1</v>
      </c>
      <c r="P53" s="92">
        <v>0</v>
      </c>
      <c r="Q53" s="93">
        <f>O53+P53</f>
        <v>1</v>
      </c>
      <c r="R53" s="81" t="str">
        <f>IFERROR(Q53/N53,"-")</f>
        <v>-</v>
      </c>
      <c r="S53" s="80">
        <v>0</v>
      </c>
      <c r="T53" s="80">
        <v>0</v>
      </c>
      <c r="U53" s="81">
        <f>IFERROR(T53/(Q53),"-")</f>
        <v>0</v>
      </c>
      <c r="V53" s="82"/>
      <c r="W53" s="83">
        <v>0</v>
      </c>
      <c r="X53" s="81">
        <f>IF(Q53=0,"-",W53/Q53)</f>
        <v>0</v>
      </c>
      <c r="Y53" s="186">
        <v>0</v>
      </c>
      <c r="Z53" s="187">
        <f>IFERROR(Y53/Q53,"-")</f>
        <v>0</v>
      </c>
      <c r="AA53" s="187" t="str">
        <f>IFERROR(Y53/W53,"-")</f>
        <v>-</v>
      </c>
      <c r="AB53" s="181"/>
      <c r="AC53" s="85"/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>
        <f>IF(Q53=0,"",IF(AN53=0,"",(AN53/Q53)))</f>
        <v>0</v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>
        <f>IF(Q53=0,"",IF(AW53=0,"",(AW53/Q53)))</f>
        <v>0</v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/>
      <c r="BG53" s="113">
        <f>IF(Q53=0,"",IF(BF53=0,"",(BF53/Q53)))</f>
        <v>0</v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/>
      <c r="BP53" s="120">
        <f>IF(Q53=0,"",IF(BO53=0,"",(BO53/Q53)))</f>
        <v>0</v>
      </c>
      <c r="BQ53" s="121"/>
      <c r="BR53" s="122" t="str">
        <f>IFERROR(BQ53/BO53,"-")</f>
        <v>-</v>
      </c>
      <c r="BS53" s="123"/>
      <c r="BT53" s="124" t="str">
        <f>IFERROR(BS53/BO53,"-")</f>
        <v>-</v>
      </c>
      <c r="BU53" s="125"/>
      <c r="BV53" s="125"/>
      <c r="BW53" s="125"/>
      <c r="BX53" s="126">
        <v>1</v>
      </c>
      <c r="BY53" s="127">
        <f>IF(Q53=0,"",IF(BX53=0,"",(BX53/Q53)))</f>
        <v>1</v>
      </c>
      <c r="BZ53" s="128"/>
      <c r="CA53" s="129">
        <f>IFERROR(BZ53/BX53,"-")</f>
        <v>0</v>
      </c>
      <c r="CB53" s="130"/>
      <c r="CC53" s="131">
        <f>IFERROR(CB53/BX53,"-")</f>
        <v>0</v>
      </c>
      <c r="CD53" s="132"/>
      <c r="CE53" s="132"/>
      <c r="CF53" s="132"/>
      <c r="CG53" s="133"/>
      <c r="CH53" s="134">
        <f>IF(Q53=0,"",IF(CG53=0,"",(CG53/Q53)))</f>
        <v>0</v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0</v>
      </c>
      <c r="CQ53" s="141">
        <v>0</v>
      </c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182</v>
      </c>
      <c r="C54" s="189" t="s">
        <v>58</v>
      </c>
      <c r="D54" s="189"/>
      <c r="E54" s="189" t="s">
        <v>183</v>
      </c>
      <c r="F54" s="189" t="s">
        <v>184</v>
      </c>
      <c r="G54" s="189" t="s">
        <v>101</v>
      </c>
      <c r="H54" s="89"/>
      <c r="I54" s="89" t="s">
        <v>162</v>
      </c>
      <c r="J54" s="89" t="s">
        <v>142</v>
      </c>
      <c r="K54" s="181"/>
      <c r="L54" s="80">
        <v>0</v>
      </c>
      <c r="M54" s="80">
        <v>0</v>
      </c>
      <c r="N54" s="80">
        <v>1</v>
      </c>
      <c r="O54" s="91">
        <v>0</v>
      </c>
      <c r="P54" s="92">
        <v>0</v>
      </c>
      <c r="Q54" s="93">
        <f>O54+P54</f>
        <v>0</v>
      </c>
      <c r="R54" s="81">
        <f>IFERROR(Q54/N54,"-")</f>
        <v>0</v>
      </c>
      <c r="S54" s="80">
        <v>0</v>
      </c>
      <c r="T54" s="80">
        <v>0</v>
      </c>
      <c r="U54" s="81" t="str">
        <f>IFERROR(T54/(Q54),"-")</f>
        <v>-</v>
      </c>
      <c r="V54" s="82"/>
      <c r="W54" s="83">
        <v>0</v>
      </c>
      <c r="X54" s="81" t="str">
        <f>IF(Q54=0,"-",W54/Q54)</f>
        <v>-</v>
      </c>
      <c r="Y54" s="186">
        <v>0</v>
      </c>
      <c r="Z54" s="187" t="str">
        <f>IFERROR(Y54/Q54,"-")</f>
        <v>-</v>
      </c>
      <c r="AA54" s="187" t="str">
        <f>IFERROR(Y54/W54,"-")</f>
        <v>-</v>
      </c>
      <c r="AB54" s="181"/>
      <c r="AC54" s="85"/>
      <c r="AD54" s="78"/>
      <c r="AE54" s="94"/>
      <c r="AF54" s="95" t="str">
        <f>IF(Q54=0,"",IF(AE54=0,"",(AE54/Q54)))</f>
        <v/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 t="str">
        <f>IF(Q54=0,"",IF(AN54=0,"",(AN54/Q54)))</f>
        <v/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 t="str">
        <f>IF(Q54=0,"",IF(AW54=0,"",(AW54/Q54)))</f>
        <v/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/>
      <c r="BG54" s="113" t="str">
        <f>IF(Q54=0,"",IF(BF54=0,"",(BF54/Q54)))</f>
        <v/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/>
      <c r="BP54" s="120" t="str">
        <f>IF(Q54=0,"",IF(BO54=0,"",(BO54/Q54)))</f>
        <v/>
      </c>
      <c r="BQ54" s="121"/>
      <c r="BR54" s="122" t="str">
        <f>IFERROR(BQ54/BO54,"-")</f>
        <v>-</v>
      </c>
      <c r="BS54" s="123"/>
      <c r="BT54" s="124" t="str">
        <f>IFERROR(BS54/BO54,"-")</f>
        <v>-</v>
      </c>
      <c r="BU54" s="125"/>
      <c r="BV54" s="125"/>
      <c r="BW54" s="125"/>
      <c r="BX54" s="126"/>
      <c r="BY54" s="127" t="str">
        <f>IF(Q54=0,"",IF(BX54=0,"",(BX54/Q54)))</f>
        <v/>
      </c>
      <c r="BZ54" s="128"/>
      <c r="CA54" s="129" t="str">
        <f>IFERROR(BZ54/BX54,"-")</f>
        <v>-</v>
      </c>
      <c r="CB54" s="130"/>
      <c r="CC54" s="131" t="str">
        <f>IFERROR(CB54/BX54,"-")</f>
        <v>-</v>
      </c>
      <c r="CD54" s="132"/>
      <c r="CE54" s="132"/>
      <c r="CF54" s="132"/>
      <c r="CG54" s="133"/>
      <c r="CH54" s="134" t="str">
        <f>IF(Q54=0,"",IF(CG54=0,"",(CG54/Q54)))</f>
        <v/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0</v>
      </c>
      <c r="CQ54" s="141">
        <v>0</v>
      </c>
      <c r="CR54" s="141"/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185</v>
      </c>
      <c r="C55" s="189" t="s">
        <v>58</v>
      </c>
      <c r="D55" s="189"/>
      <c r="E55" s="189" t="s">
        <v>186</v>
      </c>
      <c r="F55" s="189" t="s">
        <v>187</v>
      </c>
      <c r="G55" s="189" t="s">
        <v>73</v>
      </c>
      <c r="H55" s="89"/>
      <c r="I55" s="89" t="s">
        <v>162</v>
      </c>
      <c r="J55" s="190" t="s">
        <v>188</v>
      </c>
      <c r="K55" s="181"/>
      <c r="L55" s="80">
        <v>0</v>
      </c>
      <c r="M55" s="80">
        <v>0</v>
      </c>
      <c r="N55" s="80">
        <v>0</v>
      </c>
      <c r="O55" s="91">
        <v>1</v>
      </c>
      <c r="P55" s="92">
        <v>0</v>
      </c>
      <c r="Q55" s="93">
        <f>O55+P55</f>
        <v>1</v>
      </c>
      <c r="R55" s="81" t="str">
        <f>IFERROR(Q55/N55,"-")</f>
        <v>-</v>
      </c>
      <c r="S55" s="80">
        <v>0</v>
      </c>
      <c r="T55" s="80">
        <v>0</v>
      </c>
      <c r="U55" s="81">
        <f>IFERROR(T55/(Q55),"-")</f>
        <v>0</v>
      </c>
      <c r="V55" s="82"/>
      <c r="W55" s="83">
        <v>0</v>
      </c>
      <c r="X55" s="81">
        <f>IF(Q55=0,"-",W55/Q55)</f>
        <v>0</v>
      </c>
      <c r="Y55" s="186">
        <v>0</v>
      </c>
      <c r="Z55" s="187">
        <f>IFERROR(Y55/Q55,"-")</f>
        <v>0</v>
      </c>
      <c r="AA55" s="187" t="str">
        <f>IFERROR(Y55/W55,"-")</f>
        <v>-</v>
      </c>
      <c r="AB55" s="181"/>
      <c r="AC55" s="85"/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>
        <f>IF(Q55=0,"",IF(BF55=0,"",(BF55/Q55)))</f>
        <v>0</v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/>
      <c r="BP55" s="120">
        <f>IF(Q55=0,"",IF(BO55=0,"",(BO55/Q55)))</f>
        <v>0</v>
      </c>
      <c r="BQ55" s="121"/>
      <c r="BR55" s="122" t="str">
        <f>IFERROR(BQ55/BO55,"-")</f>
        <v>-</v>
      </c>
      <c r="BS55" s="123"/>
      <c r="BT55" s="124" t="str">
        <f>IFERROR(BS55/BO55,"-")</f>
        <v>-</v>
      </c>
      <c r="BU55" s="125"/>
      <c r="BV55" s="125"/>
      <c r="BW55" s="125"/>
      <c r="BX55" s="126">
        <v>1</v>
      </c>
      <c r="BY55" s="127">
        <f>IF(Q55=0,"",IF(BX55=0,"",(BX55/Q55)))</f>
        <v>1</v>
      </c>
      <c r="BZ55" s="128"/>
      <c r="CA55" s="129">
        <f>IFERROR(BZ55/BX55,"-")</f>
        <v>0</v>
      </c>
      <c r="CB55" s="130"/>
      <c r="CC55" s="131">
        <f>IFERROR(CB55/BX55,"-")</f>
        <v>0</v>
      </c>
      <c r="CD55" s="132"/>
      <c r="CE55" s="132"/>
      <c r="CF55" s="132"/>
      <c r="CG55" s="133"/>
      <c r="CH55" s="134">
        <f>IF(Q55=0,"",IF(CG55=0,"",(CG55/Q55)))</f>
        <v>0</v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189</v>
      </c>
      <c r="C56" s="189" t="s">
        <v>58</v>
      </c>
      <c r="D56" s="189"/>
      <c r="E56" s="189" t="s">
        <v>106</v>
      </c>
      <c r="F56" s="189" t="s">
        <v>106</v>
      </c>
      <c r="G56" s="189" t="s">
        <v>66</v>
      </c>
      <c r="H56" s="89"/>
      <c r="I56" s="89"/>
      <c r="J56" s="89"/>
      <c r="K56" s="181"/>
      <c r="L56" s="80">
        <v>54</v>
      </c>
      <c r="M56" s="80">
        <v>18</v>
      </c>
      <c r="N56" s="80">
        <v>30</v>
      </c>
      <c r="O56" s="91">
        <v>1</v>
      </c>
      <c r="P56" s="92">
        <v>0</v>
      </c>
      <c r="Q56" s="93">
        <f>O56+P56</f>
        <v>1</v>
      </c>
      <c r="R56" s="81">
        <f>IFERROR(Q56/N56,"-")</f>
        <v>0.033333333333333</v>
      </c>
      <c r="S56" s="80">
        <v>0</v>
      </c>
      <c r="T56" s="80">
        <v>0</v>
      </c>
      <c r="U56" s="81">
        <f>IFERROR(T56/(Q56),"-")</f>
        <v>0</v>
      </c>
      <c r="V56" s="82"/>
      <c r="W56" s="83">
        <v>0</v>
      </c>
      <c r="X56" s="81">
        <f>IF(Q56=0,"-",W56/Q56)</f>
        <v>0</v>
      </c>
      <c r="Y56" s="186">
        <v>0</v>
      </c>
      <c r="Z56" s="187">
        <f>IFERROR(Y56/Q56,"-")</f>
        <v>0</v>
      </c>
      <c r="AA56" s="187" t="str">
        <f>IFERROR(Y56/W56,"-")</f>
        <v>-</v>
      </c>
      <c r="AB56" s="181"/>
      <c r="AC56" s="85"/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>
        <f>IF(Q56=0,"",IF(AN56=0,"",(AN56/Q56)))</f>
        <v>0</v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>
        <f>IF(Q56=0,"",IF(AW56=0,"",(AW56/Q56)))</f>
        <v>0</v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>
        <v>1</v>
      </c>
      <c r="BG56" s="113">
        <f>IF(Q56=0,"",IF(BF56=0,"",(BF56/Q56)))</f>
        <v>1</v>
      </c>
      <c r="BH56" s="112"/>
      <c r="BI56" s="114">
        <f>IFERROR(BH56/BF56,"-")</f>
        <v>0</v>
      </c>
      <c r="BJ56" s="115"/>
      <c r="BK56" s="116">
        <f>IFERROR(BJ56/BF56,"-")</f>
        <v>0</v>
      </c>
      <c r="BL56" s="117"/>
      <c r="BM56" s="117"/>
      <c r="BN56" s="117"/>
      <c r="BO56" s="119"/>
      <c r="BP56" s="120">
        <f>IF(Q56=0,"",IF(BO56=0,"",(BO56/Q56)))</f>
        <v>0</v>
      </c>
      <c r="BQ56" s="121"/>
      <c r="BR56" s="122" t="str">
        <f>IFERROR(BQ56/BO56,"-")</f>
        <v>-</v>
      </c>
      <c r="BS56" s="123"/>
      <c r="BT56" s="124" t="str">
        <f>IFERROR(BS56/BO56,"-")</f>
        <v>-</v>
      </c>
      <c r="BU56" s="125"/>
      <c r="BV56" s="125"/>
      <c r="BW56" s="125"/>
      <c r="BX56" s="126"/>
      <c r="BY56" s="127">
        <f>IF(Q56=0,"",IF(BX56=0,"",(BX56/Q56)))</f>
        <v>0</v>
      </c>
      <c r="BZ56" s="128"/>
      <c r="CA56" s="129" t="str">
        <f>IFERROR(BZ56/BX56,"-")</f>
        <v>-</v>
      </c>
      <c r="CB56" s="130"/>
      <c r="CC56" s="131" t="str">
        <f>IFERROR(CB56/BX56,"-")</f>
        <v>-</v>
      </c>
      <c r="CD56" s="132"/>
      <c r="CE56" s="132"/>
      <c r="CF56" s="132"/>
      <c r="CG56" s="133"/>
      <c r="CH56" s="134">
        <f>IF(Q56=0,"",IF(CG56=0,"",(CG56/Q56)))</f>
        <v>0</v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0</v>
      </c>
      <c r="CQ56" s="141">
        <v>0</v>
      </c>
      <c r="CR56" s="141"/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190</v>
      </c>
      <c r="C57" s="189" t="s">
        <v>58</v>
      </c>
      <c r="D57" s="189"/>
      <c r="E57" s="189" t="s">
        <v>177</v>
      </c>
      <c r="F57" s="189" t="s">
        <v>178</v>
      </c>
      <c r="G57" s="189" t="s">
        <v>61</v>
      </c>
      <c r="H57" s="89" t="s">
        <v>116</v>
      </c>
      <c r="I57" s="89" t="s">
        <v>162</v>
      </c>
      <c r="J57" s="89" t="s">
        <v>138</v>
      </c>
      <c r="K57" s="181"/>
      <c r="L57" s="80">
        <v>1</v>
      </c>
      <c r="M57" s="80">
        <v>0</v>
      </c>
      <c r="N57" s="80">
        <v>6</v>
      </c>
      <c r="O57" s="91">
        <v>1</v>
      </c>
      <c r="P57" s="92">
        <v>0</v>
      </c>
      <c r="Q57" s="93">
        <f>O57+P57</f>
        <v>1</v>
      </c>
      <c r="R57" s="81">
        <f>IFERROR(Q57/N57,"-")</f>
        <v>0.16666666666667</v>
      </c>
      <c r="S57" s="80">
        <v>0</v>
      </c>
      <c r="T57" s="80">
        <v>1</v>
      </c>
      <c r="U57" s="81">
        <f>IFERROR(T57/(Q57),"-")</f>
        <v>1</v>
      </c>
      <c r="V57" s="82"/>
      <c r="W57" s="83">
        <v>1</v>
      </c>
      <c r="X57" s="81">
        <f>IF(Q57=0,"-",W57/Q57)</f>
        <v>1</v>
      </c>
      <c r="Y57" s="186">
        <v>10000</v>
      </c>
      <c r="Z57" s="187">
        <f>IFERROR(Y57/Q57,"-")</f>
        <v>10000</v>
      </c>
      <c r="AA57" s="187">
        <f>IFERROR(Y57/W57,"-")</f>
        <v>10000</v>
      </c>
      <c r="AB57" s="181"/>
      <c r="AC57" s="85"/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/>
      <c r="BG57" s="113">
        <f>IF(Q57=0,"",IF(BF57=0,"",(BF57/Q57)))</f>
        <v>0</v>
      </c>
      <c r="BH57" s="112"/>
      <c r="BI57" s="114" t="str">
        <f>IFERROR(BH57/BF57,"-")</f>
        <v>-</v>
      </c>
      <c r="BJ57" s="115"/>
      <c r="BK57" s="116" t="str">
        <f>IFERROR(BJ57/BF57,"-")</f>
        <v>-</v>
      </c>
      <c r="BL57" s="117"/>
      <c r="BM57" s="117"/>
      <c r="BN57" s="117"/>
      <c r="BO57" s="119"/>
      <c r="BP57" s="120">
        <f>IF(Q57=0,"",IF(BO57=0,"",(BO57/Q57)))</f>
        <v>0</v>
      </c>
      <c r="BQ57" s="121"/>
      <c r="BR57" s="122" t="str">
        <f>IFERROR(BQ57/BO57,"-")</f>
        <v>-</v>
      </c>
      <c r="BS57" s="123"/>
      <c r="BT57" s="124" t="str">
        <f>IFERROR(BS57/BO57,"-")</f>
        <v>-</v>
      </c>
      <c r="BU57" s="125"/>
      <c r="BV57" s="125"/>
      <c r="BW57" s="125"/>
      <c r="BX57" s="126">
        <v>1</v>
      </c>
      <c r="BY57" s="127">
        <f>IF(Q57=0,"",IF(BX57=0,"",(BX57/Q57)))</f>
        <v>1</v>
      </c>
      <c r="BZ57" s="128">
        <v>1</v>
      </c>
      <c r="CA57" s="129">
        <f>IFERROR(BZ57/BX57,"-")</f>
        <v>1</v>
      </c>
      <c r="CB57" s="130">
        <v>10000</v>
      </c>
      <c r="CC57" s="131">
        <f>IFERROR(CB57/BX57,"-")</f>
        <v>10000</v>
      </c>
      <c r="CD57" s="132">
        <v>1</v>
      </c>
      <c r="CE57" s="132"/>
      <c r="CF57" s="132"/>
      <c r="CG57" s="133"/>
      <c r="CH57" s="134">
        <f>IF(Q57=0,"",IF(CG57=0,"",(CG57/Q57)))</f>
        <v>0</v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1</v>
      </c>
      <c r="CQ57" s="141">
        <v>10000</v>
      </c>
      <c r="CR57" s="141">
        <v>10000</v>
      </c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/>
      <c r="B58" s="189" t="s">
        <v>191</v>
      </c>
      <c r="C58" s="189" t="s">
        <v>58</v>
      </c>
      <c r="D58" s="189"/>
      <c r="E58" s="189" t="s">
        <v>192</v>
      </c>
      <c r="F58" s="189" t="s">
        <v>193</v>
      </c>
      <c r="G58" s="189" t="s">
        <v>73</v>
      </c>
      <c r="H58" s="89"/>
      <c r="I58" s="89" t="s">
        <v>162</v>
      </c>
      <c r="J58" s="89" t="s">
        <v>140</v>
      </c>
      <c r="K58" s="181"/>
      <c r="L58" s="80">
        <v>0</v>
      </c>
      <c r="M58" s="80">
        <v>0</v>
      </c>
      <c r="N58" s="80">
        <v>0</v>
      </c>
      <c r="O58" s="91">
        <v>0</v>
      </c>
      <c r="P58" s="92">
        <v>0</v>
      </c>
      <c r="Q58" s="93">
        <f>O58+P58</f>
        <v>0</v>
      </c>
      <c r="R58" s="81" t="str">
        <f>IFERROR(Q58/N58,"-")</f>
        <v>-</v>
      </c>
      <c r="S58" s="80">
        <v>0</v>
      </c>
      <c r="T58" s="80">
        <v>0</v>
      </c>
      <c r="U58" s="81" t="str">
        <f>IFERROR(T58/(Q58),"-")</f>
        <v>-</v>
      </c>
      <c r="V58" s="82"/>
      <c r="W58" s="83">
        <v>0</v>
      </c>
      <c r="X58" s="81" t="str">
        <f>IF(Q58=0,"-",W58/Q58)</f>
        <v>-</v>
      </c>
      <c r="Y58" s="186">
        <v>0</v>
      </c>
      <c r="Z58" s="187" t="str">
        <f>IFERROR(Y58/Q58,"-")</f>
        <v>-</v>
      </c>
      <c r="AA58" s="187" t="str">
        <f>IFERROR(Y58/W58,"-")</f>
        <v>-</v>
      </c>
      <c r="AB58" s="181"/>
      <c r="AC58" s="85"/>
      <c r="AD58" s="78"/>
      <c r="AE58" s="94"/>
      <c r="AF58" s="95" t="str">
        <f>IF(Q58=0,"",IF(AE58=0,"",(AE58/Q58)))</f>
        <v/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 t="str">
        <f>IF(Q58=0,"",IF(AN58=0,"",(AN58/Q58)))</f>
        <v/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 t="str">
        <f>IF(Q58=0,"",IF(AW58=0,"",(AW58/Q58)))</f>
        <v/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/>
      <c r="BG58" s="113" t="str">
        <f>IF(Q58=0,"",IF(BF58=0,"",(BF58/Q58)))</f>
        <v/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/>
      <c r="BP58" s="120" t="str">
        <f>IF(Q58=0,"",IF(BO58=0,"",(BO58/Q58)))</f>
        <v/>
      </c>
      <c r="BQ58" s="121"/>
      <c r="BR58" s="122" t="str">
        <f>IFERROR(BQ58/BO58,"-")</f>
        <v>-</v>
      </c>
      <c r="BS58" s="123"/>
      <c r="BT58" s="124" t="str">
        <f>IFERROR(BS58/BO58,"-")</f>
        <v>-</v>
      </c>
      <c r="BU58" s="125"/>
      <c r="BV58" s="125"/>
      <c r="BW58" s="125"/>
      <c r="BX58" s="126"/>
      <c r="BY58" s="127" t="str">
        <f>IF(Q58=0,"",IF(BX58=0,"",(BX58/Q58)))</f>
        <v/>
      </c>
      <c r="BZ58" s="128"/>
      <c r="CA58" s="129" t="str">
        <f>IFERROR(BZ58/BX58,"-")</f>
        <v>-</v>
      </c>
      <c r="CB58" s="130"/>
      <c r="CC58" s="131" t="str">
        <f>IFERROR(CB58/BX58,"-")</f>
        <v>-</v>
      </c>
      <c r="CD58" s="132"/>
      <c r="CE58" s="132"/>
      <c r="CF58" s="132"/>
      <c r="CG58" s="133"/>
      <c r="CH58" s="134" t="str">
        <f>IF(Q58=0,"",IF(CG58=0,"",(CG58/Q58)))</f>
        <v/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0</v>
      </c>
      <c r="CQ58" s="141">
        <v>0</v>
      </c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/>
      <c r="B59" s="189" t="s">
        <v>194</v>
      </c>
      <c r="C59" s="189" t="s">
        <v>58</v>
      </c>
      <c r="D59" s="189"/>
      <c r="E59" s="189" t="s">
        <v>195</v>
      </c>
      <c r="F59" s="189" t="s">
        <v>196</v>
      </c>
      <c r="G59" s="189" t="s">
        <v>101</v>
      </c>
      <c r="H59" s="89"/>
      <c r="I59" s="89" t="s">
        <v>162</v>
      </c>
      <c r="J59" s="89" t="s">
        <v>142</v>
      </c>
      <c r="K59" s="181"/>
      <c r="L59" s="80">
        <v>1</v>
      </c>
      <c r="M59" s="80">
        <v>0</v>
      </c>
      <c r="N59" s="80">
        <v>22</v>
      </c>
      <c r="O59" s="91">
        <v>0</v>
      </c>
      <c r="P59" s="92">
        <v>0</v>
      </c>
      <c r="Q59" s="93">
        <f>O59+P59</f>
        <v>0</v>
      </c>
      <c r="R59" s="81">
        <f>IFERROR(Q59/N59,"-")</f>
        <v>0</v>
      </c>
      <c r="S59" s="80">
        <v>0</v>
      </c>
      <c r="T59" s="80">
        <v>0</v>
      </c>
      <c r="U59" s="81" t="str">
        <f>IFERROR(T59/(Q59),"-")</f>
        <v>-</v>
      </c>
      <c r="V59" s="82"/>
      <c r="W59" s="83">
        <v>0</v>
      </c>
      <c r="X59" s="81" t="str">
        <f>IF(Q59=0,"-",W59/Q59)</f>
        <v>-</v>
      </c>
      <c r="Y59" s="186">
        <v>0</v>
      </c>
      <c r="Z59" s="187" t="str">
        <f>IFERROR(Y59/Q59,"-")</f>
        <v>-</v>
      </c>
      <c r="AA59" s="187" t="str">
        <f>IFERROR(Y59/W59,"-")</f>
        <v>-</v>
      </c>
      <c r="AB59" s="181"/>
      <c r="AC59" s="85"/>
      <c r="AD59" s="78"/>
      <c r="AE59" s="94"/>
      <c r="AF59" s="95" t="str">
        <f>IF(Q59=0,"",IF(AE59=0,"",(AE59/Q59)))</f>
        <v/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 t="str">
        <f>IF(Q59=0,"",IF(AN59=0,"",(AN59/Q59)))</f>
        <v/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 t="str">
        <f>IF(Q59=0,"",IF(AW59=0,"",(AW59/Q59)))</f>
        <v/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/>
      <c r="BG59" s="113" t="str">
        <f>IF(Q59=0,"",IF(BF59=0,"",(BF59/Q59)))</f>
        <v/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/>
      <c r="BP59" s="120" t="str">
        <f>IF(Q59=0,"",IF(BO59=0,"",(BO59/Q59)))</f>
        <v/>
      </c>
      <c r="BQ59" s="121"/>
      <c r="BR59" s="122" t="str">
        <f>IFERROR(BQ59/BO59,"-")</f>
        <v>-</v>
      </c>
      <c r="BS59" s="123"/>
      <c r="BT59" s="124" t="str">
        <f>IFERROR(BS59/BO59,"-")</f>
        <v>-</v>
      </c>
      <c r="BU59" s="125"/>
      <c r="BV59" s="125"/>
      <c r="BW59" s="125"/>
      <c r="BX59" s="126"/>
      <c r="BY59" s="127" t="str">
        <f>IF(Q59=0,"",IF(BX59=0,"",(BX59/Q59)))</f>
        <v/>
      </c>
      <c r="BZ59" s="128"/>
      <c r="CA59" s="129" t="str">
        <f>IFERROR(BZ59/BX59,"-")</f>
        <v>-</v>
      </c>
      <c r="CB59" s="130"/>
      <c r="CC59" s="131" t="str">
        <f>IFERROR(CB59/BX59,"-")</f>
        <v>-</v>
      </c>
      <c r="CD59" s="132"/>
      <c r="CE59" s="132"/>
      <c r="CF59" s="132"/>
      <c r="CG59" s="133"/>
      <c r="CH59" s="134" t="str">
        <f>IF(Q59=0,"",IF(CG59=0,"",(CG59/Q59)))</f>
        <v/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197</v>
      </c>
      <c r="C60" s="189" t="s">
        <v>58</v>
      </c>
      <c r="D60" s="189"/>
      <c r="E60" s="189" t="s">
        <v>198</v>
      </c>
      <c r="F60" s="189" t="s">
        <v>199</v>
      </c>
      <c r="G60" s="189" t="s">
        <v>73</v>
      </c>
      <c r="H60" s="89"/>
      <c r="I60" s="89" t="s">
        <v>162</v>
      </c>
      <c r="J60" s="190" t="s">
        <v>188</v>
      </c>
      <c r="K60" s="181"/>
      <c r="L60" s="80">
        <v>0</v>
      </c>
      <c r="M60" s="80">
        <v>0</v>
      </c>
      <c r="N60" s="80">
        <v>0</v>
      </c>
      <c r="O60" s="91">
        <v>1</v>
      </c>
      <c r="P60" s="92">
        <v>0</v>
      </c>
      <c r="Q60" s="93">
        <f>O60+P60</f>
        <v>1</v>
      </c>
      <c r="R60" s="81" t="str">
        <f>IFERROR(Q60/N60,"-")</f>
        <v>-</v>
      </c>
      <c r="S60" s="80">
        <v>0</v>
      </c>
      <c r="T60" s="80">
        <v>0</v>
      </c>
      <c r="U60" s="81">
        <f>IFERROR(T60/(Q60),"-")</f>
        <v>0</v>
      </c>
      <c r="V60" s="82"/>
      <c r="W60" s="83">
        <v>0</v>
      </c>
      <c r="X60" s="81">
        <f>IF(Q60=0,"-",W60/Q60)</f>
        <v>0</v>
      </c>
      <c r="Y60" s="186">
        <v>0</v>
      </c>
      <c r="Z60" s="187">
        <f>IFERROR(Y60/Q60,"-")</f>
        <v>0</v>
      </c>
      <c r="AA60" s="187" t="str">
        <f>IFERROR(Y60/W60,"-")</f>
        <v>-</v>
      </c>
      <c r="AB60" s="181"/>
      <c r="AC60" s="85"/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>
        <v>1</v>
      </c>
      <c r="BG60" s="113">
        <f>IF(Q60=0,"",IF(BF60=0,"",(BF60/Q60)))</f>
        <v>1</v>
      </c>
      <c r="BH60" s="112"/>
      <c r="BI60" s="114">
        <f>IFERROR(BH60/BF60,"-")</f>
        <v>0</v>
      </c>
      <c r="BJ60" s="115"/>
      <c r="BK60" s="116">
        <f>IFERROR(BJ60/BF60,"-")</f>
        <v>0</v>
      </c>
      <c r="BL60" s="117"/>
      <c r="BM60" s="117"/>
      <c r="BN60" s="117"/>
      <c r="BO60" s="119"/>
      <c r="BP60" s="120">
        <f>IF(Q60=0,"",IF(BO60=0,"",(BO60/Q60)))</f>
        <v>0</v>
      </c>
      <c r="BQ60" s="121"/>
      <c r="BR60" s="122" t="str">
        <f>IFERROR(BQ60/BO60,"-")</f>
        <v>-</v>
      </c>
      <c r="BS60" s="123"/>
      <c r="BT60" s="124" t="str">
        <f>IFERROR(BS60/BO60,"-")</f>
        <v>-</v>
      </c>
      <c r="BU60" s="125"/>
      <c r="BV60" s="125"/>
      <c r="BW60" s="125"/>
      <c r="BX60" s="126"/>
      <c r="BY60" s="127">
        <f>IF(Q60=0,"",IF(BX60=0,"",(BX60/Q60)))</f>
        <v>0</v>
      </c>
      <c r="BZ60" s="128"/>
      <c r="CA60" s="129" t="str">
        <f>IFERROR(BZ60/BX60,"-")</f>
        <v>-</v>
      </c>
      <c r="CB60" s="130"/>
      <c r="CC60" s="131" t="str">
        <f>IFERROR(CB60/BX60,"-")</f>
        <v>-</v>
      </c>
      <c r="CD60" s="132"/>
      <c r="CE60" s="132"/>
      <c r="CF60" s="132"/>
      <c r="CG60" s="133"/>
      <c r="CH60" s="134">
        <f>IF(Q60=0,"",IF(CG60=0,"",(CG60/Q60)))</f>
        <v>0</v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/>
      <c r="B61" s="189" t="s">
        <v>200</v>
      </c>
      <c r="C61" s="189" t="s">
        <v>58</v>
      </c>
      <c r="D61" s="189"/>
      <c r="E61" s="189" t="s">
        <v>106</v>
      </c>
      <c r="F61" s="189" t="s">
        <v>106</v>
      </c>
      <c r="G61" s="189" t="s">
        <v>66</v>
      </c>
      <c r="H61" s="89"/>
      <c r="I61" s="89"/>
      <c r="J61" s="89"/>
      <c r="K61" s="181"/>
      <c r="L61" s="80">
        <v>6</v>
      </c>
      <c r="M61" s="80">
        <v>4</v>
      </c>
      <c r="N61" s="80">
        <v>0</v>
      </c>
      <c r="O61" s="91">
        <v>0</v>
      </c>
      <c r="P61" s="92">
        <v>0</v>
      </c>
      <c r="Q61" s="93">
        <f>O61+P61</f>
        <v>0</v>
      </c>
      <c r="R61" s="81" t="str">
        <f>IFERROR(Q61/N61,"-")</f>
        <v>-</v>
      </c>
      <c r="S61" s="80">
        <v>0</v>
      </c>
      <c r="T61" s="80">
        <v>0</v>
      </c>
      <c r="U61" s="81" t="str">
        <f>IFERROR(T61/(Q61),"-")</f>
        <v>-</v>
      </c>
      <c r="V61" s="82"/>
      <c r="W61" s="83">
        <v>0</v>
      </c>
      <c r="X61" s="81" t="str">
        <f>IF(Q61=0,"-",W61/Q61)</f>
        <v>-</v>
      </c>
      <c r="Y61" s="186">
        <v>0</v>
      </c>
      <c r="Z61" s="187" t="str">
        <f>IFERROR(Y61/Q61,"-")</f>
        <v>-</v>
      </c>
      <c r="AA61" s="187" t="str">
        <f>IFERROR(Y61/W61,"-")</f>
        <v>-</v>
      </c>
      <c r="AB61" s="181"/>
      <c r="AC61" s="85"/>
      <c r="AD61" s="78"/>
      <c r="AE61" s="94"/>
      <c r="AF61" s="95" t="str">
        <f>IF(Q61=0,"",IF(AE61=0,"",(AE61/Q61)))</f>
        <v/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 t="str">
        <f>IF(Q61=0,"",IF(AN61=0,"",(AN61/Q61)))</f>
        <v/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 t="str">
        <f>IF(Q61=0,"",IF(AW61=0,"",(AW61/Q61)))</f>
        <v/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 t="str">
        <f>IF(Q61=0,"",IF(BF61=0,"",(BF61/Q61)))</f>
        <v/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/>
      <c r="BP61" s="120" t="str">
        <f>IF(Q61=0,"",IF(BO61=0,"",(BO61/Q61)))</f>
        <v/>
      </c>
      <c r="BQ61" s="121"/>
      <c r="BR61" s="122" t="str">
        <f>IFERROR(BQ61/BO61,"-")</f>
        <v>-</v>
      </c>
      <c r="BS61" s="123"/>
      <c r="BT61" s="124" t="str">
        <f>IFERROR(BS61/BO61,"-")</f>
        <v>-</v>
      </c>
      <c r="BU61" s="125"/>
      <c r="BV61" s="125"/>
      <c r="BW61" s="125"/>
      <c r="BX61" s="126"/>
      <c r="BY61" s="127" t="str">
        <f>IF(Q61=0,"",IF(BX61=0,"",(BX61/Q61)))</f>
        <v/>
      </c>
      <c r="BZ61" s="128"/>
      <c r="CA61" s="129" t="str">
        <f>IFERROR(BZ61/BX61,"-")</f>
        <v>-</v>
      </c>
      <c r="CB61" s="130"/>
      <c r="CC61" s="131" t="str">
        <f>IFERROR(CB61/BX61,"-")</f>
        <v>-</v>
      </c>
      <c r="CD61" s="132"/>
      <c r="CE61" s="132"/>
      <c r="CF61" s="132"/>
      <c r="CG61" s="133"/>
      <c r="CH61" s="134" t="str">
        <f>IF(Q61=0,"",IF(CG61=0,"",(CG61/Q61)))</f>
        <v/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>
        <f>AC62</f>
        <v>0.041666666666667</v>
      </c>
      <c r="B62" s="189" t="s">
        <v>201</v>
      </c>
      <c r="C62" s="189" t="s">
        <v>58</v>
      </c>
      <c r="D62" s="189"/>
      <c r="E62" s="189" t="s">
        <v>202</v>
      </c>
      <c r="F62" s="189" t="s">
        <v>203</v>
      </c>
      <c r="G62" s="189" t="s">
        <v>73</v>
      </c>
      <c r="H62" s="89" t="s">
        <v>204</v>
      </c>
      <c r="I62" s="89" t="s">
        <v>205</v>
      </c>
      <c r="J62" s="191" t="s">
        <v>206</v>
      </c>
      <c r="K62" s="181">
        <v>120000</v>
      </c>
      <c r="L62" s="80">
        <v>0</v>
      </c>
      <c r="M62" s="80">
        <v>0</v>
      </c>
      <c r="N62" s="80">
        <v>0</v>
      </c>
      <c r="O62" s="91">
        <v>7</v>
      </c>
      <c r="P62" s="92">
        <v>0</v>
      </c>
      <c r="Q62" s="93">
        <f>O62+P62</f>
        <v>7</v>
      </c>
      <c r="R62" s="81" t="str">
        <f>IFERROR(Q62/N62,"-")</f>
        <v>-</v>
      </c>
      <c r="S62" s="80">
        <v>0</v>
      </c>
      <c r="T62" s="80">
        <v>1</v>
      </c>
      <c r="U62" s="81">
        <f>IFERROR(T62/(Q62),"-")</f>
        <v>0.14285714285714</v>
      </c>
      <c r="V62" s="82">
        <f>IFERROR(K62/SUM(Q62:Q63),"-")</f>
        <v>17142.857142857</v>
      </c>
      <c r="W62" s="83">
        <v>1</v>
      </c>
      <c r="X62" s="81">
        <f>IF(Q62=0,"-",W62/Q62)</f>
        <v>0.14285714285714</v>
      </c>
      <c r="Y62" s="186">
        <v>5000</v>
      </c>
      <c r="Z62" s="187">
        <f>IFERROR(Y62/Q62,"-")</f>
        <v>714.28571428571</v>
      </c>
      <c r="AA62" s="187">
        <f>IFERROR(Y62/W62,"-")</f>
        <v>5000</v>
      </c>
      <c r="AB62" s="181">
        <f>SUM(Y62:Y63)-SUM(K62:K63)</f>
        <v>-115000</v>
      </c>
      <c r="AC62" s="85">
        <f>SUM(Y62:Y63)/SUM(K62:K63)</f>
        <v>0.041666666666667</v>
      </c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>
        <f>IF(Q62=0,"",IF(AN62=0,"",(AN62/Q62)))</f>
        <v>0</v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>
        <v>1</v>
      </c>
      <c r="AX62" s="107">
        <f>IF(Q62=0,"",IF(AW62=0,"",(AW62/Q62)))</f>
        <v>0.14285714285714</v>
      </c>
      <c r="AY62" s="106"/>
      <c r="AZ62" s="108">
        <f>IFERROR(AY62/AW62,"-")</f>
        <v>0</v>
      </c>
      <c r="BA62" s="109"/>
      <c r="BB62" s="110">
        <f>IFERROR(BA62/AW62,"-")</f>
        <v>0</v>
      </c>
      <c r="BC62" s="111"/>
      <c r="BD62" s="111"/>
      <c r="BE62" s="111"/>
      <c r="BF62" s="112">
        <v>2</v>
      </c>
      <c r="BG62" s="113">
        <f>IF(Q62=0,"",IF(BF62=0,"",(BF62/Q62)))</f>
        <v>0.28571428571429</v>
      </c>
      <c r="BH62" s="112"/>
      <c r="BI62" s="114">
        <f>IFERROR(BH62/BF62,"-")</f>
        <v>0</v>
      </c>
      <c r="BJ62" s="115"/>
      <c r="BK62" s="116">
        <f>IFERROR(BJ62/BF62,"-")</f>
        <v>0</v>
      </c>
      <c r="BL62" s="117"/>
      <c r="BM62" s="117"/>
      <c r="BN62" s="117"/>
      <c r="BO62" s="119">
        <v>2</v>
      </c>
      <c r="BP62" s="120">
        <f>IF(Q62=0,"",IF(BO62=0,"",(BO62/Q62)))</f>
        <v>0.28571428571429</v>
      </c>
      <c r="BQ62" s="121"/>
      <c r="BR62" s="122">
        <f>IFERROR(BQ62/BO62,"-")</f>
        <v>0</v>
      </c>
      <c r="BS62" s="123"/>
      <c r="BT62" s="124">
        <f>IFERROR(BS62/BO62,"-")</f>
        <v>0</v>
      </c>
      <c r="BU62" s="125"/>
      <c r="BV62" s="125"/>
      <c r="BW62" s="125"/>
      <c r="BX62" s="126">
        <v>2</v>
      </c>
      <c r="BY62" s="127">
        <f>IF(Q62=0,"",IF(BX62=0,"",(BX62/Q62)))</f>
        <v>0.28571428571429</v>
      </c>
      <c r="BZ62" s="128">
        <v>1</v>
      </c>
      <c r="CA62" s="129">
        <f>IFERROR(BZ62/BX62,"-")</f>
        <v>0.5</v>
      </c>
      <c r="CB62" s="130">
        <v>5000</v>
      </c>
      <c r="CC62" s="131">
        <f>IFERROR(CB62/BX62,"-")</f>
        <v>2500</v>
      </c>
      <c r="CD62" s="132">
        <v>1</v>
      </c>
      <c r="CE62" s="132"/>
      <c r="CF62" s="132"/>
      <c r="CG62" s="133"/>
      <c r="CH62" s="134">
        <f>IF(Q62=0,"",IF(CG62=0,"",(CG62/Q62)))</f>
        <v>0</v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1</v>
      </c>
      <c r="CQ62" s="141">
        <v>5000</v>
      </c>
      <c r="CR62" s="141">
        <v>5000</v>
      </c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207</v>
      </c>
      <c r="C63" s="189" t="s">
        <v>58</v>
      </c>
      <c r="D63" s="189"/>
      <c r="E63" s="189" t="s">
        <v>202</v>
      </c>
      <c r="F63" s="189" t="s">
        <v>203</v>
      </c>
      <c r="G63" s="189" t="s">
        <v>66</v>
      </c>
      <c r="H63" s="89"/>
      <c r="I63" s="89"/>
      <c r="J63" s="89"/>
      <c r="K63" s="181"/>
      <c r="L63" s="80">
        <v>3</v>
      </c>
      <c r="M63" s="80">
        <v>3</v>
      </c>
      <c r="N63" s="80">
        <v>0</v>
      </c>
      <c r="O63" s="91">
        <v>0</v>
      </c>
      <c r="P63" s="92">
        <v>0</v>
      </c>
      <c r="Q63" s="93">
        <f>O63+P63</f>
        <v>0</v>
      </c>
      <c r="R63" s="81" t="str">
        <f>IFERROR(Q63/N63,"-")</f>
        <v>-</v>
      </c>
      <c r="S63" s="80">
        <v>0</v>
      </c>
      <c r="T63" s="80">
        <v>0</v>
      </c>
      <c r="U63" s="81" t="str">
        <f>IFERROR(T63/(Q63),"-")</f>
        <v>-</v>
      </c>
      <c r="V63" s="82"/>
      <c r="W63" s="83">
        <v>0</v>
      </c>
      <c r="X63" s="81" t="str">
        <f>IF(Q63=0,"-",W63/Q63)</f>
        <v>-</v>
      </c>
      <c r="Y63" s="186">
        <v>0</v>
      </c>
      <c r="Z63" s="187" t="str">
        <f>IFERROR(Y63/Q63,"-")</f>
        <v>-</v>
      </c>
      <c r="AA63" s="187" t="str">
        <f>IFERROR(Y63/W63,"-")</f>
        <v>-</v>
      </c>
      <c r="AB63" s="181"/>
      <c r="AC63" s="85"/>
      <c r="AD63" s="78"/>
      <c r="AE63" s="94"/>
      <c r="AF63" s="95" t="str">
        <f>IF(Q63=0,"",IF(AE63=0,"",(AE63/Q63)))</f>
        <v/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 t="str">
        <f>IF(Q63=0,"",IF(AN63=0,"",(AN63/Q63)))</f>
        <v/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 t="str">
        <f>IF(Q63=0,"",IF(AW63=0,"",(AW63/Q63)))</f>
        <v/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 t="str">
        <f>IF(Q63=0,"",IF(BF63=0,"",(BF63/Q63)))</f>
        <v/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/>
      <c r="BP63" s="120" t="str">
        <f>IF(Q63=0,"",IF(BO63=0,"",(BO63/Q63)))</f>
        <v/>
      </c>
      <c r="BQ63" s="121"/>
      <c r="BR63" s="122" t="str">
        <f>IFERROR(BQ63/BO63,"-")</f>
        <v>-</v>
      </c>
      <c r="BS63" s="123"/>
      <c r="BT63" s="124" t="str">
        <f>IFERROR(BS63/BO63,"-")</f>
        <v>-</v>
      </c>
      <c r="BU63" s="125"/>
      <c r="BV63" s="125"/>
      <c r="BW63" s="125"/>
      <c r="BX63" s="126"/>
      <c r="BY63" s="127" t="str">
        <f>IF(Q63=0,"",IF(BX63=0,"",(BX63/Q63)))</f>
        <v/>
      </c>
      <c r="BZ63" s="128"/>
      <c r="CA63" s="129" t="str">
        <f>IFERROR(BZ63/BX63,"-")</f>
        <v>-</v>
      </c>
      <c r="CB63" s="130"/>
      <c r="CC63" s="131" t="str">
        <f>IFERROR(CB63/BX63,"-")</f>
        <v>-</v>
      </c>
      <c r="CD63" s="132"/>
      <c r="CE63" s="132"/>
      <c r="CF63" s="132"/>
      <c r="CG63" s="133"/>
      <c r="CH63" s="134" t="str">
        <f>IF(Q63=0,"",IF(CG63=0,"",(CG63/Q63)))</f>
        <v/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>
        <f>AC64</f>
        <v>0.46666666666667</v>
      </c>
      <c r="B64" s="189" t="s">
        <v>208</v>
      </c>
      <c r="C64" s="189" t="s">
        <v>58</v>
      </c>
      <c r="D64" s="189"/>
      <c r="E64" s="189" t="s">
        <v>209</v>
      </c>
      <c r="F64" s="189" t="s">
        <v>210</v>
      </c>
      <c r="G64" s="189" t="s">
        <v>61</v>
      </c>
      <c r="H64" s="89" t="s">
        <v>204</v>
      </c>
      <c r="I64" s="89" t="s">
        <v>205</v>
      </c>
      <c r="J64" s="191" t="s">
        <v>211</v>
      </c>
      <c r="K64" s="181">
        <v>120000</v>
      </c>
      <c r="L64" s="80">
        <v>21</v>
      </c>
      <c r="M64" s="80">
        <v>0</v>
      </c>
      <c r="N64" s="80">
        <v>42</v>
      </c>
      <c r="O64" s="91">
        <v>7</v>
      </c>
      <c r="P64" s="92">
        <v>0</v>
      </c>
      <c r="Q64" s="93">
        <f>O64+P64</f>
        <v>7</v>
      </c>
      <c r="R64" s="81">
        <f>IFERROR(Q64/N64,"-")</f>
        <v>0.16666666666667</v>
      </c>
      <c r="S64" s="80">
        <v>1</v>
      </c>
      <c r="T64" s="80">
        <v>2</v>
      </c>
      <c r="U64" s="81">
        <f>IFERROR(T64/(Q64),"-")</f>
        <v>0.28571428571429</v>
      </c>
      <c r="V64" s="82">
        <f>IFERROR(K64/SUM(Q64:Q65),"-")</f>
        <v>15000</v>
      </c>
      <c r="W64" s="83">
        <v>1</v>
      </c>
      <c r="X64" s="81">
        <f>IF(Q64=0,"-",W64/Q64)</f>
        <v>0.14285714285714</v>
      </c>
      <c r="Y64" s="186">
        <v>56000</v>
      </c>
      <c r="Z64" s="187">
        <f>IFERROR(Y64/Q64,"-")</f>
        <v>8000</v>
      </c>
      <c r="AA64" s="187">
        <f>IFERROR(Y64/W64,"-")</f>
        <v>56000</v>
      </c>
      <c r="AB64" s="181">
        <f>SUM(Y64:Y65)-SUM(K64:K65)</f>
        <v>-64000</v>
      </c>
      <c r="AC64" s="85">
        <f>SUM(Y64:Y65)/SUM(K64:K65)</f>
        <v>0.46666666666667</v>
      </c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>
        <v>3</v>
      </c>
      <c r="BG64" s="113">
        <f>IF(Q64=0,"",IF(BF64=0,"",(BF64/Q64)))</f>
        <v>0.42857142857143</v>
      </c>
      <c r="BH64" s="112">
        <v>1</v>
      </c>
      <c r="BI64" s="114">
        <f>IFERROR(BH64/BF64,"-")</f>
        <v>0.33333333333333</v>
      </c>
      <c r="BJ64" s="115">
        <v>53000</v>
      </c>
      <c r="BK64" s="116">
        <f>IFERROR(BJ64/BF64,"-")</f>
        <v>17666.666666667</v>
      </c>
      <c r="BL64" s="117"/>
      <c r="BM64" s="117"/>
      <c r="BN64" s="117">
        <v>1</v>
      </c>
      <c r="BO64" s="119">
        <v>4</v>
      </c>
      <c r="BP64" s="120">
        <f>IF(Q64=0,"",IF(BO64=0,"",(BO64/Q64)))</f>
        <v>0.57142857142857</v>
      </c>
      <c r="BQ64" s="121">
        <v>1</v>
      </c>
      <c r="BR64" s="122">
        <f>IFERROR(BQ64/BO64,"-")</f>
        <v>0.25</v>
      </c>
      <c r="BS64" s="123">
        <v>3000</v>
      </c>
      <c r="BT64" s="124">
        <f>IFERROR(BS64/BO64,"-")</f>
        <v>750</v>
      </c>
      <c r="BU64" s="125">
        <v>1</v>
      </c>
      <c r="BV64" s="125"/>
      <c r="BW64" s="125"/>
      <c r="BX64" s="126"/>
      <c r="BY64" s="127">
        <f>IF(Q64=0,"",IF(BX64=0,"",(BX64/Q64)))</f>
        <v>0</v>
      </c>
      <c r="BZ64" s="128"/>
      <c r="CA64" s="129" t="str">
        <f>IFERROR(BZ64/BX64,"-")</f>
        <v>-</v>
      </c>
      <c r="CB64" s="130"/>
      <c r="CC64" s="131" t="str">
        <f>IFERROR(CB64/BX64,"-")</f>
        <v>-</v>
      </c>
      <c r="CD64" s="132"/>
      <c r="CE64" s="132"/>
      <c r="CF64" s="132"/>
      <c r="CG64" s="133"/>
      <c r="CH64" s="134">
        <f>IF(Q64=0,"",IF(CG64=0,"",(CG64/Q64)))</f>
        <v>0</v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1</v>
      </c>
      <c r="CQ64" s="141">
        <v>56000</v>
      </c>
      <c r="CR64" s="141">
        <v>53000</v>
      </c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/>
      <c r="B65" s="189" t="s">
        <v>212</v>
      </c>
      <c r="C65" s="189" t="s">
        <v>58</v>
      </c>
      <c r="D65" s="189"/>
      <c r="E65" s="189" t="s">
        <v>209</v>
      </c>
      <c r="F65" s="189" t="s">
        <v>210</v>
      </c>
      <c r="G65" s="189" t="s">
        <v>66</v>
      </c>
      <c r="H65" s="89"/>
      <c r="I65" s="89"/>
      <c r="J65" s="89"/>
      <c r="K65" s="181"/>
      <c r="L65" s="80">
        <v>18</v>
      </c>
      <c r="M65" s="80">
        <v>12</v>
      </c>
      <c r="N65" s="80">
        <v>5</v>
      </c>
      <c r="O65" s="91">
        <v>1</v>
      </c>
      <c r="P65" s="92">
        <v>0</v>
      </c>
      <c r="Q65" s="93">
        <f>O65+P65</f>
        <v>1</v>
      </c>
      <c r="R65" s="81">
        <f>IFERROR(Q65/N65,"-")</f>
        <v>0.2</v>
      </c>
      <c r="S65" s="80">
        <v>0</v>
      </c>
      <c r="T65" s="80">
        <v>1</v>
      </c>
      <c r="U65" s="81">
        <f>IFERROR(T65/(Q65),"-")</f>
        <v>1</v>
      </c>
      <c r="V65" s="82"/>
      <c r="W65" s="83">
        <v>0</v>
      </c>
      <c r="X65" s="81">
        <f>IF(Q65=0,"-",W65/Q65)</f>
        <v>0</v>
      </c>
      <c r="Y65" s="186">
        <v>0</v>
      </c>
      <c r="Z65" s="187">
        <f>IFERROR(Y65/Q65,"-")</f>
        <v>0</v>
      </c>
      <c r="AA65" s="187" t="str">
        <f>IFERROR(Y65/W65,"-")</f>
        <v>-</v>
      </c>
      <c r="AB65" s="181"/>
      <c r="AC65" s="85"/>
      <c r="AD65" s="78"/>
      <c r="AE65" s="94"/>
      <c r="AF65" s="95">
        <f>IF(Q65=0,"",IF(AE65=0,"",(AE65/Q65)))</f>
        <v>0</v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>
        <f>IF(Q65=0,"",IF(AN65=0,"",(AN65/Q65)))</f>
        <v>0</v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>
        <f>IF(Q65=0,"",IF(AW65=0,"",(AW65/Q65)))</f>
        <v>0</v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>
        <f>IF(Q65=0,"",IF(BF65=0,"",(BF65/Q65)))</f>
        <v>0</v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/>
      <c r="BP65" s="120">
        <f>IF(Q65=0,"",IF(BO65=0,"",(BO65/Q65)))</f>
        <v>0</v>
      </c>
      <c r="BQ65" s="121"/>
      <c r="BR65" s="122" t="str">
        <f>IFERROR(BQ65/BO65,"-")</f>
        <v>-</v>
      </c>
      <c r="BS65" s="123"/>
      <c r="BT65" s="124" t="str">
        <f>IFERROR(BS65/BO65,"-")</f>
        <v>-</v>
      </c>
      <c r="BU65" s="125"/>
      <c r="BV65" s="125"/>
      <c r="BW65" s="125"/>
      <c r="BX65" s="126"/>
      <c r="BY65" s="127">
        <f>IF(Q65=0,"",IF(BX65=0,"",(BX65/Q65)))</f>
        <v>0</v>
      </c>
      <c r="BZ65" s="128"/>
      <c r="CA65" s="129" t="str">
        <f>IFERROR(BZ65/BX65,"-")</f>
        <v>-</v>
      </c>
      <c r="CB65" s="130"/>
      <c r="CC65" s="131" t="str">
        <f>IFERROR(CB65/BX65,"-")</f>
        <v>-</v>
      </c>
      <c r="CD65" s="132"/>
      <c r="CE65" s="132"/>
      <c r="CF65" s="132"/>
      <c r="CG65" s="133">
        <v>1</v>
      </c>
      <c r="CH65" s="134">
        <f>IF(Q65=0,"",IF(CG65=0,"",(CG65/Q65)))</f>
        <v>1</v>
      </c>
      <c r="CI65" s="135"/>
      <c r="CJ65" s="136">
        <f>IFERROR(CI65/CG65,"-")</f>
        <v>0</v>
      </c>
      <c r="CK65" s="137"/>
      <c r="CL65" s="138">
        <f>IFERROR(CK65/CG65,"-")</f>
        <v>0</v>
      </c>
      <c r="CM65" s="139"/>
      <c r="CN65" s="139"/>
      <c r="CO65" s="139"/>
      <c r="CP65" s="140">
        <v>0</v>
      </c>
      <c r="CQ65" s="141">
        <v>0</v>
      </c>
      <c r="CR65" s="141"/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>
        <f>AC66</f>
        <v>0</v>
      </c>
      <c r="B66" s="189" t="s">
        <v>213</v>
      </c>
      <c r="C66" s="189" t="s">
        <v>58</v>
      </c>
      <c r="D66" s="189"/>
      <c r="E66" s="189" t="s">
        <v>214</v>
      </c>
      <c r="F66" s="189" t="s">
        <v>215</v>
      </c>
      <c r="G66" s="189" t="s">
        <v>73</v>
      </c>
      <c r="H66" s="89" t="s">
        <v>216</v>
      </c>
      <c r="I66" s="89" t="s">
        <v>205</v>
      </c>
      <c r="J66" s="190" t="s">
        <v>217</v>
      </c>
      <c r="K66" s="181">
        <v>150000</v>
      </c>
      <c r="L66" s="80">
        <v>0</v>
      </c>
      <c r="M66" s="80">
        <v>0</v>
      </c>
      <c r="N66" s="80">
        <v>0</v>
      </c>
      <c r="O66" s="91">
        <v>7</v>
      </c>
      <c r="P66" s="92">
        <v>0</v>
      </c>
      <c r="Q66" s="93">
        <f>O66+P66</f>
        <v>7</v>
      </c>
      <c r="R66" s="81" t="str">
        <f>IFERROR(Q66/N66,"-")</f>
        <v>-</v>
      </c>
      <c r="S66" s="80">
        <v>0</v>
      </c>
      <c r="T66" s="80">
        <v>1</v>
      </c>
      <c r="U66" s="81">
        <f>IFERROR(T66/(Q66),"-")</f>
        <v>0.14285714285714</v>
      </c>
      <c r="V66" s="82">
        <f>IFERROR(K66/SUM(Q66:Q67),"-")</f>
        <v>21428.571428571</v>
      </c>
      <c r="W66" s="83">
        <v>0</v>
      </c>
      <c r="X66" s="81">
        <f>IF(Q66=0,"-",W66/Q66)</f>
        <v>0</v>
      </c>
      <c r="Y66" s="186">
        <v>0</v>
      </c>
      <c r="Z66" s="187">
        <f>IFERROR(Y66/Q66,"-")</f>
        <v>0</v>
      </c>
      <c r="AA66" s="187" t="str">
        <f>IFERROR(Y66/W66,"-")</f>
        <v>-</v>
      </c>
      <c r="AB66" s="181">
        <f>SUM(Y66:Y67)-SUM(K66:K67)</f>
        <v>-150000</v>
      </c>
      <c r="AC66" s="85">
        <f>SUM(Y66:Y67)/SUM(K66:K67)</f>
        <v>0</v>
      </c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>
        <v>1</v>
      </c>
      <c r="AO66" s="101">
        <f>IF(Q66=0,"",IF(AN66=0,"",(AN66/Q66)))</f>
        <v>0.14285714285714</v>
      </c>
      <c r="AP66" s="100"/>
      <c r="AQ66" s="102">
        <f>IFERROR(AP66/AN66,"-")</f>
        <v>0</v>
      </c>
      <c r="AR66" s="103"/>
      <c r="AS66" s="104">
        <f>IFERROR(AR66/AN66,"-")</f>
        <v>0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/>
      <c r="BG66" s="113">
        <f>IF(Q66=0,"",IF(BF66=0,"",(BF66/Q66)))</f>
        <v>0</v>
      </c>
      <c r="BH66" s="112"/>
      <c r="BI66" s="114" t="str">
        <f>IFERROR(BH66/BF66,"-")</f>
        <v>-</v>
      </c>
      <c r="BJ66" s="115"/>
      <c r="BK66" s="116" t="str">
        <f>IFERROR(BJ66/BF66,"-")</f>
        <v>-</v>
      </c>
      <c r="BL66" s="117"/>
      <c r="BM66" s="117"/>
      <c r="BN66" s="117"/>
      <c r="BO66" s="119">
        <v>1</v>
      </c>
      <c r="BP66" s="120">
        <f>IF(Q66=0,"",IF(BO66=0,"",(BO66/Q66)))</f>
        <v>0.14285714285714</v>
      </c>
      <c r="BQ66" s="121"/>
      <c r="BR66" s="122">
        <f>IFERROR(BQ66/BO66,"-")</f>
        <v>0</v>
      </c>
      <c r="BS66" s="123"/>
      <c r="BT66" s="124">
        <f>IFERROR(BS66/BO66,"-")</f>
        <v>0</v>
      </c>
      <c r="BU66" s="125"/>
      <c r="BV66" s="125"/>
      <c r="BW66" s="125"/>
      <c r="BX66" s="126">
        <v>3</v>
      </c>
      <c r="BY66" s="127">
        <f>IF(Q66=0,"",IF(BX66=0,"",(BX66/Q66)))</f>
        <v>0.42857142857143</v>
      </c>
      <c r="BZ66" s="128"/>
      <c r="CA66" s="129">
        <f>IFERROR(BZ66/BX66,"-")</f>
        <v>0</v>
      </c>
      <c r="CB66" s="130"/>
      <c r="CC66" s="131">
        <f>IFERROR(CB66/BX66,"-")</f>
        <v>0</v>
      </c>
      <c r="CD66" s="132"/>
      <c r="CE66" s="132"/>
      <c r="CF66" s="132"/>
      <c r="CG66" s="133">
        <v>2</v>
      </c>
      <c r="CH66" s="134">
        <f>IF(Q66=0,"",IF(CG66=0,"",(CG66/Q66)))</f>
        <v>0.28571428571429</v>
      </c>
      <c r="CI66" s="135"/>
      <c r="CJ66" s="136">
        <f>IFERROR(CI66/CG66,"-")</f>
        <v>0</v>
      </c>
      <c r="CK66" s="137"/>
      <c r="CL66" s="138">
        <f>IFERROR(CK66/CG66,"-")</f>
        <v>0</v>
      </c>
      <c r="CM66" s="139"/>
      <c r="CN66" s="139"/>
      <c r="CO66" s="139"/>
      <c r="CP66" s="140">
        <v>0</v>
      </c>
      <c r="CQ66" s="141">
        <v>0</v>
      </c>
      <c r="CR66" s="141"/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/>
      <c r="B67" s="189" t="s">
        <v>218</v>
      </c>
      <c r="C67" s="189" t="s">
        <v>58</v>
      </c>
      <c r="D67" s="189"/>
      <c r="E67" s="189" t="s">
        <v>214</v>
      </c>
      <c r="F67" s="189" t="s">
        <v>215</v>
      </c>
      <c r="G67" s="189" t="s">
        <v>66</v>
      </c>
      <c r="H67" s="89"/>
      <c r="I67" s="89"/>
      <c r="J67" s="89"/>
      <c r="K67" s="181"/>
      <c r="L67" s="80">
        <v>5</v>
      </c>
      <c r="M67" s="80">
        <v>4</v>
      </c>
      <c r="N67" s="80">
        <v>3</v>
      </c>
      <c r="O67" s="91">
        <v>0</v>
      </c>
      <c r="P67" s="92">
        <v>0</v>
      </c>
      <c r="Q67" s="93">
        <f>O67+P67</f>
        <v>0</v>
      </c>
      <c r="R67" s="81">
        <f>IFERROR(Q67/N67,"-")</f>
        <v>0</v>
      </c>
      <c r="S67" s="80">
        <v>0</v>
      </c>
      <c r="T67" s="80">
        <v>0</v>
      </c>
      <c r="U67" s="81" t="str">
        <f>IFERROR(T67/(Q67),"-")</f>
        <v>-</v>
      </c>
      <c r="V67" s="82"/>
      <c r="W67" s="83">
        <v>0</v>
      </c>
      <c r="X67" s="81" t="str">
        <f>IF(Q67=0,"-",W67/Q67)</f>
        <v>-</v>
      </c>
      <c r="Y67" s="186">
        <v>0</v>
      </c>
      <c r="Z67" s="187" t="str">
        <f>IFERROR(Y67/Q67,"-")</f>
        <v>-</v>
      </c>
      <c r="AA67" s="187" t="str">
        <f>IFERROR(Y67/W67,"-")</f>
        <v>-</v>
      </c>
      <c r="AB67" s="181"/>
      <c r="AC67" s="85"/>
      <c r="AD67" s="78"/>
      <c r="AE67" s="94"/>
      <c r="AF67" s="95" t="str">
        <f>IF(Q67=0,"",IF(AE67=0,"",(AE67/Q67)))</f>
        <v/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 t="str">
        <f>IF(Q67=0,"",IF(AN67=0,"",(AN67/Q67)))</f>
        <v/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 t="str">
        <f>IF(Q67=0,"",IF(AW67=0,"",(AW67/Q67)))</f>
        <v/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/>
      <c r="BG67" s="113" t="str">
        <f>IF(Q67=0,"",IF(BF67=0,"",(BF67/Q67)))</f>
        <v/>
      </c>
      <c r="BH67" s="112"/>
      <c r="BI67" s="114" t="str">
        <f>IFERROR(BH67/BF67,"-")</f>
        <v>-</v>
      </c>
      <c r="BJ67" s="115"/>
      <c r="BK67" s="116" t="str">
        <f>IFERROR(BJ67/BF67,"-")</f>
        <v>-</v>
      </c>
      <c r="BL67" s="117"/>
      <c r="BM67" s="117"/>
      <c r="BN67" s="117"/>
      <c r="BO67" s="119"/>
      <c r="BP67" s="120" t="str">
        <f>IF(Q67=0,"",IF(BO67=0,"",(BO67/Q67)))</f>
        <v/>
      </c>
      <c r="BQ67" s="121"/>
      <c r="BR67" s="122" t="str">
        <f>IFERROR(BQ67/BO67,"-")</f>
        <v>-</v>
      </c>
      <c r="BS67" s="123"/>
      <c r="BT67" s="124" t="str">
        <f>IFERROR(BS67/BO67,"-")</f>
        <v>-</v>
      </c>
      <c r="BU67" s="125"/>
      <c r="BV67" s="125"/>
      <c r="BW67" s="125"/>
      <c r="BX67" s="126"/>
      <c r="BY67" s="127" t="str">
        <f>IF(Q67=0,"",IF(BX67=0,"",(BX67/Q67)))</f>
        <v/>
      </c>
      <c r="BZ67" s="128"/>
      <c r="CA67" s="129" t="str">
        <f>IFERROR(BZ67/BX67,"-")</f>
        <v>-</v>
      </c>
      <c r="CB67" s="130"/>
      <c r="CC67" s="131" t="str">
        <f>IFERROR(CB67/BX67,"-")</f>
        <v>-</v>
      </c>
      <c r="CD67" s="132"/>
      <c r="CE67" s="132"/>
      <c r="CF67" s="132"/>
      <c r="CG67" s="133"/>
      <c r="CH67" s="134" t="str">
        <f>IF(Q67=0,"",IF(CG67=0,"",(CG67/Q67)))</f>
        <v/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>
        <f>AC68</f>
        <v>0.033333333333333</v>
      </c>
      <c r="B68" s="189" t="s">
        <v>219</v>
      </c>
      <c r="C68" s="189" t="s">
        <v>58</v>
      </c>
      <c r="D68" s="189"/>
      <c r="E68" s="189" t="s">
        <v>127</v>
      </c>
      <c r="F68" s="189" t="s">
        <v>128</v>
      </c>
      <c r="G68" s="189" t="s">
        <v>101</v>
      </c>
      <c r="H68" s="89" t="s">
        <v>216</v>
      </c>
      <c r="I68" s="89" t="s">
        <v>205</v>
      </c>
      <c r="J68" s="191" t="s">
        <v>220</v>
      </c>
      <c r="K68" s="181">
        <v>150000</v>
      </c>
      <c r="L68" s="80">
        <v>13</v>
      </c>
      <c r="M68" s="80">
        <v>0</v>
      </c>
      <c r="N68" s="80">
        <v>63</v>
      </c>
      <c r="O68" s="91">
        <v>5</v>
      </c>
      <c r="P68" s="92">
        <v>0</v>
      </c>
      <c r="Q68" s="93">
        <f>O68+P68</f>
        <v>5</v>
      </c>
      <c r="R68" s="81">
        <f>IFERROR(Q68/N68,"-")</f>
        <v>0.079365079365079</v>
      </c>
      <c r="S68" s="80">
        <v>1</v>
      </c>
      <c r="T68" s="80">
        <v>0</v>
      </c>
      <c r="U68" s="81">
        <f>IFERROR(T68/(Q68),"-")</f>
        <v>0</v>
      </c>
      <c r="V68" s="82">
        <f>IFERROR(K68/SUM(Q68:Q69),"-")</f>
        <v>30000</v>
      </c>
      <c r="W68" s="83">
        <v>1</v>
      </c>
      <c r="X68" s="81">
        <f>IF(Q68=0,"-",W68/Q68)</f>
        <v>0.2</v>
      </c>
      <c r="Y68" s="186">
        <v>5000</v>
      </c>
      <c r="Z68" s="187">
        <f>IFERROR(Y68/Q68,"-")</f>
        <v>1000</v>
      </c>
      <c r="AA68" s="187">
        <f>IFERROR(Y68/W68,"-")</f>
        <v>5000</v>
      </c>
      <c r="AB68" s="181">
        <f>SUM(Y68:Y69)-SUM(K68:K69)</f>
        <v>-145000</v>
      </c>
      <c r="AC68" s="85">
        <f>SUM(Y68:Y69)/SUM(K68:K69)</f>
        <v>0.033333333333333</v>
      </c>
      <c r="AD68" s="78"/>
      <c r="AE68" s="94"/>
      <c r="AF68" s="95">
        <f>IF(Q68=0,"",IF(AE68=0,"",(AE68/Q68)))</f>
        <v>0</v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>
        <f>IF(Q68=0,"",IF(AN68=0,"",(AN68/Q68)))</f>
        <v>0</v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/>
      <c r="AX68" s="107">
        <f>IF(Q68=0,"",IF(AW68=0,"",(AW68/Q68)))</f>
        <v>0</v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/>
      <c r="BG68" s="113">
        <f>IF(Q68=0,"",IF(BF68=0,"",(BF68/Q68)))</f>
        <v>0</v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>
        <v>2</v>
      </c>
      <c r="BP68" s="120">
        <f>IF(Q68=0,"",IF(BO68=0,"",(BO68/Q68)))</f>
        <v>0.4</v>
      </c>
      <c r="BQ68" s="121"/>
      <c r="BR68" s="122">
        <f>IFERROR(BQ68/BO68,"-")</f>
        <v>0</v>
      </c>
      <c r="BS68" s="123"/>
      <c r="BT68" s="124">
        <f>IFERROR(BS68/BO68,"-")</f>
        <v>0</v>
      </c>
      <c r="BU68" s="125"/>
      <c r="BV68" s="125"/>
      <c r="BW68" s="125"/>
      <c r="BX68" s="126">
        <v>2</v>
      </c>
      <c r="BY68" s="127">
        <f>IF(Q68=0,"",IF(BX68=0,"",(BX68/Q68)))</f>
        <v>0.4</v>
      </c>
      <c r="BZ68" s="128">
        <v>1</v>
      </c>
      <c r="CA68" s="129">
        <f>IFERROR(BZ68/BX68,"-")</f>
        <v>0.5</v>
      </c>
      <c r="CB68" s="130">
        <v>5000</v>
      </c>
      <c r="CC68" s="131">
        <f>IFERROR(CB68/BX68,"-")</f>
        <v>2500</v>
      </c>
      <c r="CD68" s="132">
        <v>1</v>
      </c>
      <c r="CE68" s="132"/>
      <c r="CF68" s="132"/>
      <c r="CG68" s="133">
        <v>1</v>
      </c>
      <c r="CH68" s="134">
        <f>IF(Q68=0,"",IF(CG68=0,"",(CG68/Q68)))</f>
        <v>0.2</v>
      </c>
      <c r="CI68" s="135"/>
      <c r="CJ68" s="136">
        <f>IFERROR(CI68/CG68,"-")</f>
        <v>0</v>
      </c>
      <c r="CK68" s="137"/>
      <c r="CL68" s="138">
        <f>IFERROR(CK68/CG68,"-")</f>
        <v>0</v>
      </c>
      <c r="CM68" s="139"/>
      <c r="CN68" s="139"/>
      <c r="CO68" s="139"/>
      <c r="CP68" s="140">
        <v>1</v>
      </c>
      <c r="CQ68" s="141">
        <v>5000</v>
      </c>
      <c r="CR68" s="141">
        <v>5000</v>
      </c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/>
      <c r="B69" s="189" t="s">
        <v>221</v>
      </c>
      <c r="C69" s="189" t="s">
        <v>58</v>
      </c>
      <c r="D69" s="189"/>
      <c r="E69" s="189" t="s">
        <v>127</v>
      </c>
      <c r="F69" s="189" t="s">
        <v>128</v>
      </c>
      <c r="G69" s="189" t="s">
        <v>66</v>
      </c>
      <c r="H69" s="89"/>
      <c r="I69" s="89"/>
      <c r="J69" s="89"/>
      <c r="K69" s="181"/>
      <c r="L69" s="80">
        <v>5</v>
      </c>
      <c r="M69" s="80">
        <v>4</v>
      </c>
      <c r="N69" s="80">
        <v>0</v>
      </c>
      <c r="O69" s="91">
        <v>0</v>
      </c>
      <c r="P69" s="92">
        <v>0</v>
      </c>
      <c r="Q69" s="93">
        <f>O69+P69</f>
        <v>0</v>
      </c>
      <c r="R69" s="81" t="str">
        <f>IFERROR(Q69/N69,"-")</f>
        <v>-</v>
      </c>
      <c r="S69" s="80">
        <v>0</v>
      </c>
      <c r="T69" s="80">
        <v>0</v>
      </c>
      <c r="U69" s="81" t="str">
        <f>IFERROR(T69/(Q69),"-")</f>
        <v>-</v>
      </c>
      <c r="V69" s="82"/>
      <c r="W69" s="83">
        <v>0</v>
      </c>
      <c r="X69" s="81" t="str">
        <f>IF(Q69=0,"-",W69/Q69)</f>
        <v>-</v>
      </c>
      <c r="Y69" s="186">
        <v>0</v>
      </c>
      <c r="Z69" s="187" t="str">
        <f>IFERROR(Y69/Q69,"-")</f>
        <v>-</v>
      </c>
      <c r="AA69" s="187" t="str">
        <f>IFERROR(Y69/W69,"-")</f>
        <v>-</v>
      </c>
      <c r="AB69" s="181"/>
      <c r="AC69" s="85"/>
      <c r="AD69" s="78"/>
      <c r="AE69" s="94"/>
      <c r="AF69" s="95" t="str">
        <f>IF(Q69=0,"",IF(AE69=0,"",(AE69/Q69)))</f>
        <v/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 t="str">
        <f>IF(Q69=0,"",IF(AN69=0,"",(AN69/Q69)))</f>
        <v/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 t="str">
        <f>IF(Q69=0,"",IF(AW69=0,"",(AW69/Q69)))</f>
        <v/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/>
      <c r="BG69" s="113" t="str">
        <f>IF(Q69=0,"",IF(BF69=0,"",(BF69/Q69)))</f>
        <v/>
      </c>
      <c r="BH69" s="112"/>
      <c r="BI69" s="114" t="str">
        <f>IFERROR(BH69/BF69,"-")</f>
        <v>-</v>
      </c>
      <c r="BJ69" s="115"/>
      <c r="BK69" s="116" t="str">
        <f>IFERROR(BJ69/BF69,"-")</f>
        <v>-</v>
      </c>
      <c r="BL69" s="117"/>
      <c r="BM69" s="117"/>
      <c r="BN69" s="117"/>
      <c r="BO69" s="119"/>
      <c r="BP69" s="120" t="str">
        <f>IF(Q69=0,"",IF(BO69=0,"",(BO69/Q69)))</f>
        <v/>
      </c>
      <c r="BQ69" s="121"/>
      <c r="BR69" s="122" t="str">
        <f>IFERROR(BQ69/BO69,"-")</f>
        <v>-</v>
      </c>
      <c r="BS69" s="123"/>
      <c r="BT69" s="124" t="str">
        <f>IFERROR(BS69/BO69,"-")</f>
        <v>-</v>
      </c>
      <c r="BU69" s="125"/>
      <c r="BV69" s="125"/>
      <c r="BW69" s="125"/>
      <c r="BX69" s="126"/>
      <c r="BY69" s="127" t="str">
        <f>IF(Q69=0,"",IF(BX69=0,"",(BX69/Q69)))</f>
        <v/>
      </c>
      <c r="BZ69" s="128"/>
      <c r="CA69" s="129" t="str">
        <f>IFERROR(BZ69/BX69,"-")</f>
        <v>-</v>
      </c>
      <c r="CB69" s="130"/>
      <c r="CC69" s="131" t="str">
        <f>IFERROR(CB69/BX69,"-")</f>
        <v>-</v>
      </c>
      <c r="CD69" s="132"/>
      <c r="CE69" s="132"/>
      <c r="CF69" s="132"/>
      <c r="CG69" s="133"/>
      <c r="CH69" s="134" t="str">
        <f>IF(Q69=0,"",IF(CG69=0,"",(CG69/Q69)))</f>
        <v/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0</v>
      </c>
      <c r="CQ69" s="141">
        <v>0</v>
      </c>
      <c r="CR69" s="141"/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>
        <f>AC70</f>
        <v>1.6933333333333</v>
      </c>
      <c r="B70" s="189" t="s">
        <v>222</v>
      </c>
      <c r="C70" s="189" t="s">
        <v>58</v>
      </c>
      <c r="D70" s="189"/>
      <c r="E70" s="189" t="s">
        <v>103</v>
      </c>
      <c r="F70" s="189" t="s">
        <v>104</v>
      </c>
      <c r="G70" s="189" t="s">
        <v>73</v>
      </c>
      <c r="H70" s="89" t="s">
        <v>62</v>
      </c>
      <c r="I70" s="89" t="s">
        <v>223</v>
      </c>
      <c r="J70" s="191" t="s">
        <v>211</v>
      </c>
      <c r="K70" s="181">
        <v>150000</v>
      </c>
      <c r="L70" s="80">
        <v>0</v>
      </c>
      <c r="M70" s="80">
        <v>0</v>
      </c>
      <c r="N70" s="80">
        <v>0</v>
      </c>
      <c r="O70" s="91">
        <v>10</v>
      </c>
      <c r="P70" s="92">
        <v>0</v>
      </c>
      <c r="Q70" s="93">
        <f>O70+P70</f>
        <v>10</v>
      </c>
      <c r="R70" s="81" t="str">
        <f>IFERROR(Q70/N70,"-")</f>
        <v>-</v>
      </c>
      <c r="S70" s="80">
        <v>1</v>
      </c>
      <c r="T70" s="80">
        <v>4</v>
      </c>
      <c r="U70" s="81">
        <f>IFERROR(T70/(Q70),"-")</f>
        <v>0.4</v>
      </c>
      <c r="V70" s="82">
        <f>IFERROR(K70/SUM(Q70:Q71),"-")</f>
        <v>15000</v>
      </c>
      <c r="W70" s="83">
        <v>4</v>
      </c>
      <c r="X70" s="81">
        <f>IF(Q70=0,"-",W70/Q70)</f>
        <v>0.4</v>
      </c>
      <c r="Y70" s="186">
        <v>254000</v>
      </c>
      <c r="Z70" s="187">
        <f>IFERROR(Y70/Q70,"-")</f>
        <v>25400</v>
      </c>
      <c r="AA70" s="187">
        <f>IFERROR(Y70/W70,"-")</f>
        <v>63500</v>
      </c>
      <c r="AB70" s="181">
        <f>SUM(Y70:Y71)-SUM(K70:K71)</f>
        <v>104000</v>
      </c>
      <c r="AC70" s="85">
        <f>SUM(Y70:Y71)/SUM(K70:K71)</f>
        <v>1.6933333333333</v>
      </c>
      <c r="AD70" s="78"/>
      <c r="AE70" s="94"/>
      <c r="AF70" s="95">
        <f>IF(Q70=0,"",IF(AE70=0,"",(AE70/Q70)))</f>
        <v>0</v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/>
      <c r="AO70" s="101">
        <f>IF(Q70=0,"",IF(AN70=0,"",(AN70/Q70)))</f>
        <v>0</v>
      </c>
      <c r="AP70" s="100"/>
      <c r="AQ70" s="102" t="str">
        <f>IFERROR(AP70/AN70,"-")</f>
        <v>-</v>
      </c>
      <c r="AR70" s="103"/>
      <c r="AS70" s="104" t="str">
        <f>IFERROR(AR70/AN70,"-")</f>
        <v>-</v>
      </c>
      <c r="AT70" s="105"/>
      <c r="AU70" s="105"/>
      <c r="AV70" s="105"/>
      <c r="AW70" s="106"/>
      <c r="AX70" s="107">
        <f>IF(Q70=0,"",IF(AW70=0,"",(AW70/Q70)))</f>
        <v>0</v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>
        <v>1</v>
      </c>
      <c r="BG70" s="113">
        <f>IF(Q70=0,"",IF(BF70=0,"",(BF70/Q70)))</f>
        <v>0.1</v>
      </c>
      <c r="BH70" s="112">
        <v>1</v>
      </c>
      <c r="BI70" s="114">
        <f>IFERROR(BH70/BF70,"-")</f>
        <v>1</v>
      </c>
      <c r="BJ70" s="115">
        <v>3000</v>
      </c>
      <c r="BK70" s="116">
        <f>IFERROR(BJ70/BF70,"-")</f>
        <v>3000</v>
      </c>
      <c r="BL70" s="117">
        <v>1</v>
      </c>
      <c r="BM70" s="117"/>
      <c r="BN70" s="117"/>
      <c r="BO70" s="119">
        <v>4</v>
      </c>
      <c r="BP70" s="120">
        <f>IF(Q70=0,"",IF(BO70=0,"",(BO70/Q70)))</f>
        <v>0.4</v>
      </c>
      <c r="BQ70" s="121">
        <v>1</v>
      </c>
      <c r="BR70" s="122">
        <f>IFERROR(BQ70/BO70,"-")</f>
        <v>0.25</v>
      </c>
      <c r="BS70" s="123">
        <v>243000</v>
      </c>
      <c r="BT70" s="124">
        <f>IFERROR(BS70/BO70,"-")</f>
        <v>60750</v>
      </c>
      <c r="BU70" s="125"/>
      <c r="BV70" s="125"/>
      <c r="BW70" s="125">
        <v>1</v>
      </c>
      <c r="BX70" s="126">
        <v>5</v>
      </c>
      <c r="BY70" s="127">
        <f>IF(Q70=0,"",IF(BX70=0,"",(BX70/Q70)))</f>
        <v>0.5</v>
      </c>
      <c r="BZ70" s="128">
        <v>2</v>
      </c>
      <c r="CA70" s="129">
        <f>IFERROR(BZ70/BX70,"-")</f>
        <v>0.4</v>
      </c>
      <c r="CB70" s="130">
        <v>13000</v>
      </c>
      <c r="CC70" s="131">
        <f>IFERROR(CB70/BX70,"-")</f>
        <v>2600</v>
      </c>
      <c r="CD70" s="132">
        <v>1</v>
      </c>
      <c r="CE70" s="132">
        <v>1</v>
      </c>
      <c r="CF70" s="132"/>
      <c r="CG70" s="133"/>
      <c r="CH70" s="134">
        <f>IF(Q70=0,"",IF(CG70=0,"",(CG70/Q70)))</f>
        <v>0</v>
      </c>
      <c r="CI70" s="135"/>
      <c r="CJ70" s="136" t="str">
        <f>IFERROR(CI70/CG70,"-")</f>
        <v>-</v>
      </c>
      <c r="CK70" s="137"/>
      <c r="CL70" s="138" t="str">
        <f>IFERROR(CK70/CG70,"-")</f>
        <v>-</v>
      </c>
      <c r="CM70" s="139"/>
      <c r="CN70" s="139"/>
      <c r="CO70" s="139"/>
      <c r="CP70" s="140">
        <v>4</v>
      </c>
      <c r="CQ70" s="141">
        <v>254000</v>
      </c>
      <c r="CR70" s="141">
        <v>243000</v>
      </c>
      <c r="CS70" s="141"/>
      <c r="CT70" s="142" t="str">
        <f>IF(AND(CR70=0,CS70=0),"",IF(AND(CR70&lt;=100000,CS70&lt;=100000),"",IF(CR70/CQ70&gt;0.7,"男高",IF(CS70/CQ70&gt;0.7,"女高",""))))</f>
        <v>男高</v>
      </c>
    </row>
    <row r="71" spans="1:99">
      <c r="A71" s="79"/>
      <c r="B71" s="189" t="s">
        <v>224</v>
      </c>
      <c r="C71" s="189" t="s">
        <v>58</v>
      </c>
      <c r="D71" s="189"/>
      <c r="E71" s="189" t="s">
        <v>103</v>
      </c>
      <c r="F71" s="189" t="s">
        <v>104</v>
      </c>
      <c r="G71" s="189" t="s">
        <v>66</v>
      </c>
      <c r="H71" s="89"/>
      <c r="I71" s="89"/>
      <c r="J71" s="89"/>
      <c r="K71" s="181"/>
      <c r="L71" s="80">
        <v>10</v>
      </c>
      <c r="M71" s="80">
        <v>10</v>
      </c>
      <c r="N71" s="80">
        <v>2</v>
      </c>
      <c r="O71" s="91">
        <v>0</v>
      </c>
      <c r="P71" s="92">
        <v>0</v>
      </c>
      <c r="Q71" s="93">
        <f>O71+P71</f>
        <v>0</v>
      </c>
      <c r="R71" s="81">
        <f>IFERROR(Q71/N71,"-")</f>
        <v>0</v>
      </c>
      <c r="S71" s="80">
        <v>0</v>
      </c>
      <c r="T71" s="80">
        <v>0</v>
      </c>
      <c r="U71" s="81" t="str">
        <f>IFERROR(T71/(Q71),"-")</f>
        <v>-</v>
      </c>
      <c r="V71" s="82"/>
      <c r="W71" s="83">
        <v>0</v>
      </c>
      <c r="X71" s="81" t="str">
        <f>IF(Q71=0,"-",W71/Q71)</f>
        <v>-</v>
      </c>
      <c r="Y71" s="186">
        <v>0</v>
      </c>
      <c r="Z71" s="187" t="str">
        <f>IFERROR(Y71/Q71,"-")</f>
        <v>-</v>
      </c>
      <c r="AA71" s="187" t="str">
        <f>IFERROR(Y71/W71,"-")</f>
        <v>-</v>
      </c>
      <c r="AB71" s="181"/>
      <c r="AC71" s="85"/>
      <c r="AD71" s="78"/>
      <c r="AE71" s="94"/>
      <c r="AF71" s="95" t="str">
        <f>IF(Q71=0,"",IF(AE71=0,"",(AE71/Q71)))</f>
        <v/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/>
      <c r="AO71" s="101" t="str">
        <f>IF(Q71=0,"",IF(AN71=0,"",(AN71/Q71)))</f>
        <v/>
      </c>
      <c r="AP71" s="100"/>
      <c r="AQ71" s="102" t="str">
        <f>IFERROR(AP71/AN71,"-")</f>
        <v>-</v>
      </c>
      <c r="AR71" s="103"/>
      <c r="AS71" s="104" t="str">
        <f>IFERROR(AR71/AN71,"-")</f>
        <v>-</v>
      </c>
      <c r="AT71" s="105"/>
      <c r="AU71" s="105"/>
      <c r="AV71" s="105"/>
      <c r="AW71" s="106"/>
      <c r="AX71" s="107" t="str">
        <f>IF(Q71=0,"",IF(AW71=0,"",(AW71/Q71)))</f>
        <v/>
      </c>
      <c r="AY71" s="106"/>
      <c r="AZ71" s="108" t="str">
        <f>IFERROR(AY71/AW71,"-")</f>
        <v>-</v>
      </c>
      <c r="BA71" s="109"/>
      <c r="BB71" s="110" t="str">
        <f>IFERROR(BA71/AW71,"-")</f>
        <v>-</v>
      </c>
      <c r="BC71" s="111"/>
      <c r="BD71" s="111"/>
      <c r="BE71" s="111"/>
      <c r="BF71" s="112"/>
      <c r="BG71" s="113" t="str">
        <f>IF(Q71=0,"",IF(BF71=0,"",(BF71/Q71)))</f>
        <v/>
      </c>
      <c r="BH71" s="112"/>
      <c r="BI71" s="114" t="str">
        <f>IFERROR(BH71/BF71,"-")</f>
        <v>-</v>
      </c>
      <c r="BJ71" s="115"/>
      <c r="BK71" s="116" t="str">
        <f>IFERROR(BJ71/BF71,"-")</f>
        <v>-</v>
      </c>
      <c r="BL71" s="117"/>
      <c r="BM71" s="117"/>
      <c r="BN71" s="117"/>
      <c r="BO71" s="119"/>
      <c r="BP71" s="120" t="str">
        <f>IF(Q71=0,"",IF(BO71=0,"",(BO71/Q71)))</f>
        <v/>
      </c>
      <c r="BQ71" s="121"/>
      <c r="BR71" s="122" t="str">
        <f>IFERROR(BQ71/BO71,"-")</f>
        <v>-</v>
      </c>
      <c r="BS71" s="123"/>
      <c r="BT71" s="124" t="str">
        <f>IFERROR(BS71/BO71,"-")</f>
        <v>-</v>
      </c>
      <c r="BU71" s="125"/>
      <c r="BV71" s="125"/>
      <c r="BW71" s="125"/>
      <c r="BX71" s="126"/>
      <c r="BY71" s="127" t="str">
        <f>IF(Q71=0,"",IF(BX71=0,"",(BX71/Q71)))</f>
        <v/>
      </c>
      <c r="BZ71" s="128"/>
      <c r="CA71" s="129" t="str">
        <f>IFERROR(BZ71/BX71,"-")</f>
        <v>-</v>
      </c>
      <c r="CB71" s="130"/>
      <c r="CC71" s="131" t="str">
        <f>IFERROR(CB71/BX71,"-")</f>
        <v>-</v>
      </c>
      <c r="CD71" s="132"/>
      <c r="CE71" s="132"/>
      <c r="CF71" s="132"/>
      <c r="CG71" s="133"/>
      <c r="CH71" s="134" t="str">
        <f>IF(Q71=0,"",IF(CG71=0,"",(CG71/Q71)))</f>
        <v/>
      </c>
      <c r="CI71" s="135"/>
      <c r="CJ71" s="136" t="str">
        <f>IFERROR(CI71/CG71,"-")</f>
        <v>-</v>
      </c>
      <c r="CK71" s="137"/>
      <c r="CL71" s="138" t="str">
        <f>IFERROR(CK71/CG71,"-")</f>
        <v>-</v>
      </c>
      <c r="CM71" s="139"/>
      <c r="CN71" s="139"/>
      <c r="CO71" s="139"/>
      <c r="CP71" s="140">
        <v>0</v>
      </c>
      <c r="CQ71" s="141">
        <v>0</v>
      </c>
      <c r="CR71" s="141"/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79">
        <f>AC72</f>
        <v>0.16666666666667</v>
      </c>
      <c r="B72" s="189" t="s">
        <v>225</v>
      </c>
      <c r="C72" s="189" t="s">
        <v>58</v>
      </c>
      <c r="D72" s="189"/>
      <c r="E72" s="189" t="s">
        <v>226</v>
      </c>
      <c r="F72" s="189" t="s">
        <v>227</v>
      </c>
      <c r="G72" s="189" t="s">
        <v>101</v>
      </c>
      <c r="H72" s="89" t="s">
        <v>62</v>
      </c>
      <c r="I72" s="89" t="s">
        <v>223</v>
      </c>
      <c r="J72" s="191" t="s">
        <v>228</v>
      </c>
      <c r="K72" s="181">
        <v>150000</v>
      </c>
      <c r="L72" s="80">
        <v>19</v>
      </c>
      <c r="M72" s="80">
        <v>0</v>
      </c>
      <c r="N72" s="80">
        <v>67</v>
      </c>
      <c r="O72" s="91">
        <v>6</v>
      </c>
      <c r="P72" s="92">
        <v>0</v>
      </c>
      <c r="Q72" s="93">
        <f>O72+P72</f>
        <v>6</v>
      </c>
      <c r="R72" s="81">
        <f>IFERROR(Q72/N72,"-")</f>
        <v>0.08955223880597</v>
      </c>
      <c r="S72" s="80">
        <v>1</v>
      </c>
      <c r="T72" s="80">
        <v>3</v>
      </c>
      <c r="U72" s="81">
        <f>IFERROR(T72/(Q72),"-")</f>
        <v>0.5</v>
      </c>
      <c r="V72" s="82">
        <f>IFERROR(K72/SUM(Q72:Q73),"-")</f>
        <v>16666.666666667</v>
      </c>
      <c r="W72" s="83">
        <v>1</v>
      </c>
      <c r="X72" s="81">
        <f>IF(Q72=0,"-",W72/Q72)</f>
        <v>0.16666666666667</v>
      </c>
      <c r="Y72" s="186">
        <v>25000</v>
      </c>
      <c r="Z72" s="187">
        <f>IFERROR(Y72/Q72,"-")</f>
        <v>4166.6666666667</v>
      </c>
      <c r="AA72" s="187">
        <f>IFERROR(Y72/W72,"-")</f>
        <v>25000</v>
      </c>
      <c r="AB72" s="181">
        <f>SUM(Y72:Y73)-SUM(K72:K73)</f>
        <v>-125000</v>
      </c>
      <c r="AC72" s="85">
        <f>SUM(Y72:Y73)/SUM(K72:K73)</f>
        <v>0.16666666666667</v>
      </c>
      <c r="AD72" s="78"/>
      <c r="AE72" s="94"/>
      <c r="AF72" s="95">
        <f>IF(Q72=0,"",IF(AE72=0,"",(AE72/Q72)))</f>
        <v>0</v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/>
      <c r="AO72" s="101">
        <f>IF(Q72=0,"",IF(AN72=0,"",(AN72/Q72)))</f>
        <v>0</v>
      </c>
      <c r="AP72" s="100"/>
      <c r="AQ72" s="102" t="str">
        <f>IFERROR(AP72/AN72,"-")</f>
        <v>-</v>
      </c>
      <c r="AR72" s="103"/>
      <c r="AS72" s="104" t="str">
        <f>IFERROR(AR72/AN72,"-")</f>
        <v>-</v>
      </c>
      <c r="AT72" s="105"/>
      <c r="AU72" s="105"/>
      <c r="AV72" s="105"/>
      <c r="AW72" s="106"/>
      <c r="AX72" s="107">
        <f>IF(Q72=0,"",IF(AW72=0,"",(AW72/Q72)))</f>
        <v>0</v>
      </c>
      <c r="AY72" s="106"/>
      <c r="AZ72" s="108" t="str">
        <f>IFERROR(AY72/AW72,"-")</f>
        <v>-</v>
      </c>
      <c r="BA72" s="109"/>
      <c r="BB72" s="110" t="str">
        <f>IFERROR(BA72/AW72,"-")</f>
        <v>-</v>
      </c>
      <c r="BC72" s="111"/>
      <c r="BD72" s="111"/>
      <c r="BE72" s="111"/>
      <c r="BF72" s="112">
        <v>1</v>
      </c>
      <c r="BG72" s="113">
        <f>IF(Q72=0,"",IF(BF72=0,"",(BF72/Q72)))</f>
        <v>0.16666666666667</v>
      </c>
      <c r="BH72" s="112"/>
      <c r="BI72" s="114">
        <f>IFERROR(BH72/BF72,"-")</f>
        <v>0</v>
      </c>
      <c r="BJ72" s="115"/>
      <c r="BK72" s="116">
        <f>IFERROR(BJ72/BF72,"-")</f>
        <v>0</v>
      </c>
      <c r="BL72" s="117"/>
      <c r="BM72" s="117"/>
      <c r="BN72" s="117"/>
      <c r="BO72" s="119">
        <v>3</v>
      </c>
      <c r="BP72" s="120">
        <f>IF(Q72=0,"",IF(BO72=0,"",(BO72/Q72)))</f>
        <v>0.5</v>
      </c>
      <c r="BQ72" s="121">
        <v>1</v>
      </c>
      <c r="BR72" s="122">
        <f>IFERROR(BQ72/BO72,"-")</f>
        <v>0.33333333333333</v>
      </c>
      <c r="BS72" s="123">
        <v>25000</v>
      </c>
      <c r="BT72" s="124">
        <f>IFERROR(BS72/BO72,"-")</f>
        <v>8333.3333333333</v>
      </c>
      <c r="BU72" s="125"/>
      <c r="BV72" s="125"/>
      <c r="BW72" s="125">
        <v>1</v>
      </c>
      <c r="BX72" s="126">
        <v>2</v>
      </c>
      <c r="BY72" s="127">
        <f>IF(Q72=0,"",IF(BX72=0,"",(BX72/Q72)))</f>
        <v>0.33333333333333</v>
      </c>
      <c r="BZ72" s="128"/>
      <c r="CA72" s="129">
        <f>IFERROR(BZ72/BX72,"-")</f>
        <v>0</v>
      </c>
      <c r="CB72" s="130"/>
      <c r="CC72" s="131">
        <f>IFERROR(CB72/BX72,"-")</f>
        <v>0</v>
      </c>
      <c r="CD72" s="132"/>
      <c r="CE72" s="132"/>
      <c r="CF72" s="132"/>
      <c r="CG72" s="133"/>
      <c r="CH72" s="134">
        <f>IF(Q72=0,"",IF(CG72=0,"",(CG72/Q72)))</f>
        <v>0</v>
      </c>
      <c r="CI72" s="135"/>
      <c r="CJ72" s="136" t="str">
        <f>IFERROR(CI72/CG72,"-")</f>
        <v>-</v>
      </c>
      <c r="CK72" s="137"/>
      <c r="CL72" s="138" t="str">
        <f>IFERROR(CK72/CG72,"-")</f>
        <v>-</v>
      </c>
      <c r="CM72" s="139"/>
      <c r="CN72" s="139"/>
      <c r="CO72" s="139"/>
      <c r="CP72" s="140">
        <v>1</v>
      </c>
      <c r="CQ72" s="141">
        <v>25000</v>
      </c>
      <c r="CR72" s="141">
        <v>25000</v>
      </c>
      <c r="CS72" s="141"/>
      <c r="CT72" s="142" t="str">
        <f>IF(AND(CR72=0,CS72=0),"",IF(AND(CR72&lt;=100000,CS72&lt;=100000),"",IF(CR72/CQ72&gt;0.7,"男高",IF(CS72/CQ72&gt;0.7,"女高",""))))</f>
        <v/>
      </c>
    </row>
    <row r="73" spans="1:99">
      <c r="A73" s="79"/>
      <c r="B73" s="189" t="s">
        <v>229</v>
      </c>
      <c r="C73" s="189" t="s">
        <v>58</v>
      </c>
      <c r="D73" s="189"/>
      <c r="E73" s="189" t="s">
        <v>226</v>
      </c>
      <c r="F73" s="189" t="s">
        <v>227</v>
      </c>
      <c r="G73" s="189" t="s">
        <v>66</v>
      </c>
      <c r="H73" s="89"/>
      <c r="I73" s="89"/>
      <c r="J73" s="89"/>
      <c r="K73" s="181"/>
      <c r="L73" s="80">
        <v>13</v>
      </c>
      <c r="M73" s="80">
        <v>11</v>
      </c>
      <c r="N73" s="80">
        <v>8</v>
      </c>
      <c r="O73" s="91">
        <v>3</v>
      </c>
      <c r="P73" s="92">
        <v>0</v>
      </c>
      <c r="Q73" s="93">
        <f>O73+P73</f>
        <v>3</v>
      </c>
      <c r="R73" s="81">
        <f>IFERROR(Q73/N73,"-")</f>
        <v>0.375</v>
      </c>
      <c r="S73" s="80">
        <v>0</v>
      </c>
      <c r="T73" s="80">
        <v>1</v>
      </c>
      <c r="U73" s="81">
        <f>IFERROR(T73/(Q73),"-")</f>
        <v>0.33333333333333</v>
      </c>
      <c r="V73" s="82"/>
      <c r="W73" s="83">
        <v>0</v>
      </c>
      <c r="X73" s="81">
        <f>IF(Q73=0,"-",W73/Q73)</f>
        <v>0</v>
      </c>
      <c r="Y73" s="186">
        <v>0</v>
      </c>
      <c r="Z73" s="187">
        <f>IFERROR(Y73/Q73,"-")</f>
        <v>0</v>
      </c>
      <c r="AA73" s="187" t="str">
        <f>IFERROR(Y73/W73,"-")</f>
        <v>-</v>
      </c>
      <c r="AB73" s="181"/>
      <c r="AC73" s="85"/>
      <c r="AD73" s="78"/>
      <c r="AE73" s="94"/>
      <c r="AF73" s="95">
        <f>IF(Q73=0,"",IF(AE73=0,"",(AE73/Q73)))</f>
        <v>0</v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>
        <v>1</v>
      </c>
      <c r="AO73" s="101">
        <f>IF(Q73=0,"",IF(AN73=0,"",(AN73/Q73)))</f>
        <v>0.33333333333333</v>
      </c>
      <c r="AP73" s="100"/>
      <c r="AQ73" s="102">
        <f>IFERROR(AP73/AN73,"-")</f>
        <v>0</v>
      </c>
      <c r="AR73" s="103"/>
      <c r="AS73" s="104">
        <f>IFERROR(AR73/AN73,"-")</f>
        <v>0</v>
      </c>
      <c r="AT73" s="105"/>
      <c r="AU73" s="105"/>
      <c r="AV73" s="105"/>
      <c r="AW73" s="106"/>
      <c r="AX73" s="107">
        <f>IF(Q73=0,"",IF(AW73=0,"",(AW73/Q73)))</f>
        <v>0</v>
      </c>
      <c r="AY73" s="106"/>
      <c r="AZ73" s="108" t="str">
        <f>IFERROR(AY73/AW73,"-")</f>
        <v>-</v>
      </c>
      <c r="BA73" s="109"/>
      <c r="BB73" s="110" t="str">
        <f>IFERROR(BA73/AW73,"-")</f>
        <v>-</v>
      </c>
      <c r="BC73" s="111"/>
      <c r="BD73" s="111"/>
      <c r="BE73" s="111"/>
      <c r="BF73" s="112">
        <v>1</v>
      </c>
      <c r="BG73" s="113">
        <f>IF(Q73=0,"",IF(BF73=0,"",(BF73/Q73)))</f>
        <v>0.33333333333333</v>
      </c>
      <c r="BH73" s="112"/>
      <c r="BI73" s="114">
        <f>IFERROR(BH73/BF73,"-")</f>
        <v>0</v>
      </c>
      <c r="BJ73" s="115"/>
      <c r="BK73" s="116">
        <f>IFERROR(BJ73/BF73,"-")</f>
        <v>0</v>
      </c>
      <c r="BL73" s="117"/>
      <c r="BM73" s="117"/>
      <c r="BN73" s="117"/>
      <c r="BO73" s="119"/>
      <c r="BP73" s="120">
        <f>IF(Q73=0,"",IF(BO73=0,"",(BO73/Q73)))</f>
        <v>0</v>
      </c>
      <c r="BQ73" s="121"/>
      <c r="BR73" s="122" t="str">
        <f>IFERROR(BQ73/BO73,"-")</f>
        <v>-</v>
      </c>
      <c r="BS73" s="123"/>
      <c r="BT73" s="124" t="str">
        <f>IFERROR(BS73/BO73,"-")</f>
        <v>-</v>
      </c>
      <c r="BU73" s="125"/>
      <c r="BV73" s="125"/>
      <c r="BW73" s="125"/>
      <c r="BX73" s="126">
        <v>1</v>
      </c>
      <c r="BY73" s="127">
        <f>IF(Q73=0,"",IF(BX73=0,"",(BX73/Q73)))</f>
        <v>0.33333333333333</v>
      </c>
      <c r="BZ73" s="128"/>
      <c r="CA73" s="129">
        <f>IFERROR(BZ73/BX73,"-")</f>
        <v>0</v>
      </c>
      <c r="CB73" s="130"/>
      <c r="CC73" s="131">
        <f>IFERROR(CB73/BX73,"-")</f>
        <v>0</v>
      </c>
      <c r="CD73" s="132"/>
      <c r="CE73" s="132"/>
      <c r="CF73" s="132"/>
      <c r="CG73" s="133"/>
      <c r="CH73" s="134">
        <f>IF(Q73=0,"",IF(CG73=0,"",(CG73/Q73)))</f>
        <v>0</v>
      </c>
      <c r="CI73" s="135"/>
      <c r="CJ73" s="136" t="str">
        <f>IFERROR(CI73/CG73,"-")</f>
        <v>-</v>
      </c>
      <c r="CK73" s="137"/>
      <c r="CL73" s="138" t="str">
        <f>IFERROR(CK73/CG73,"-")</f>
        <v>-</v>
      </c>
      <c r="CM73" s="139"/>
      <c r="CN73" s="139"/>
      <c r="CO73" s="139"/>
      <c r="CP73" s="140">
        <v>0</v>
      </c>
      <c r="CQ73" s="141">
        <v>0</v>
      </c>
      <c r="CR73" s="141"/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79">
        <f>AC74</f>
        <v>0</v>
      </c>
      <c r="B74" s="189" t="s">
        <v>230</v>
      </c>
      <c r="C74" s="189" t="s">
        <v>58</v>
      </c>
      <c r="D74" s="189"/>
      <c r="E74" s="189" t="s">
        <v>231</v>
      </c>
      <c r="F74" s="189" t="s">
        <v>100</v>
      </c>
      <c r="G74" s="189" t="s">
        <v>73</v>
      </c>
      <c r="H74" s="89" t="s">
        <v>81</v>
      </c>
      <c r="I74" s="89" t="s">
        <v>223</v>
      </c>
      <c r="J74" s="190" t="s">
        <v>232</v>
      </c>
      <c r="K74" s="181">
        <v>150000</v>
      </c>
      <c r="L74" s="80">
        <v>0</v>
      </c>
      <c r="M74" s="80">
        <v>0</v>
      </c>
      <c r="N74" s="80">
        <v>0</v>
      </c>
      <c r="O74" s="91">
        <v>9</v>
      </c>
      <c r="P74" s="92">
        <v>0</v>
      </c>
      <c r="Q74" s="93">
        <f>O74+P74</f>
        <v>9</v>
      </c>
      <c r="R74" s="81" t="str">
        <f>IFERROR(Q74/N74,"-")</f>
        <v>-</v>
      </c>
      <c r="S74" s="80">
        <v>0</v>
      </c>
      <c r="T74" s="80">
        <v>0</v>
      </c>
      <c r="U74" s="81">
        <f>IFERROR(T74/(Q74),"-")</f>
        <v>0</v>
      </c>
      <c r="V74" s="82">
        <f>IFERROR(K74/SUM(Q74:Q75),"-")</f>
        <v>15000</v>
      </c>
      <c r="W74" s="83">
        <v>0</v>
      </c>
      <c r="X74" s="81">
        <f>IF(Q74=0,"-",W74/Q74)</f>
        <v>0</v>
      </c>
      <c r="Y74" s="186">
        <v>0</v>
      </c>
      <c r="Z74" s="187">
        <f>IFERROR(Y74/Q74,"-")</f>
        <v>0</v>
      </c>
      <c r="AA74" s="187" t="str">
        <f>IFERROR(Y74/W74,"-")</f>
        <v>-</v>
      </c>
      <c r="AB74" s="181">
        <f>SUM(Y74:Y75)-SUM(K74:K75)</f>
        <v>-150000</v>
      </c>
      <c r="AC74" s="85">
        <f>SUM(Y74:Y75)/SUM(K74:K75)</f>
        <v>0</v>
      </c>
      <c r="AD74" s="78"/>
      <c r="AE74" s="94"/>
      <c r="AF74" s="95">
        <f>IF(Q74=0,"",IF(AE74=0,"",(AE74/Q74)))</f>
        <v>0</v>
      </c>
      <c r="AG74" s="94"/>
      <c r="AH74" s="96" t="str">
        <f>IFERROR(AG74/AE74,"-")</f>
        <v>-</v>
      </c>
      <c r="AI74" s="97"/>
      <c r="AJ74" s="98" t="str">
        <f>IFERROR(AI74/AE74,"-")</f>
        <v>-</v>
      </c>
      <c r="AK74" s="99"/>
      <c r="AL74" s="99"/>
      <c r="AM74" s="99"/>
      <c r="AN74" s="100">
        <v>1</v>
      </c>
      <c r="AO74" s="101">
        <f>IF(Q74=0,"",IF(AN74=0,"",(AN74/Q74)))</f>
        <v>0.11111111111111</v>
      </c>
      <c r="AP74" s="100"/>
      <c r="AQ74" s="102">
        <f>IFERROR(AP74/AN74,"-")</f>
        <v>0</v>
      </c>
      <c r="AR74" s="103"/>
      <c r="AS74" s="104">
        <f>IFERROR(AR74/AN74,"-")</f>
        <v>0</v>
      </c>
      <c r="AT74" s="105"/>
      <c r="AU74" s="105"/>
      <c r="AV74" s="105"/>
      <c r="AW74" s="106"/>
      <c r="AX74" s="107">
        <f>IF(Q74=0,"",IF(AW74=0,"",(AW74/Q74)))</f>
        <v>0</v>
      </c>
      <c r="AY74" s="106"/>
      <c r="AZ74" s="108" t="str">
        <f>IFERROR(AY74/AW74,"-")</f>
        <v>-</v>
      </c>
      <c r="BA74" s="109"/>
      <c r="BB74" s="110" t="str">
        <f>IFERROR(BA74/AW74,"-")</f>
        <v>-</v>
      </c>
      <c r="BC74" s="111"/>
      <c r="BD74" s="111"/>
      <c r="BE74" s="111"/>
      <c r="BF74" s="112">
        <v>2</v>
      </c>
      <c r="BG74" s="113">
        <f>IF(Q74=0,"",IF(BF74=0,"",(BF74/Q74)))</f>
        <v>0.22222222222222</v>
      </c>
      <c r="BH74" s="112"/>
      <c r="BI74" s="114">
        <f>IFERROR(BH74/BF74,"-")</f>
        <v>0</v>
      </c>
      <c r="BJ74" s="115"/>
      <c r="BK74" s="116">
        <f>IFERROR(BJ74/BF74,"-")</f>
        <v>0</v>
      </c>
      <c r="BL74" s="117"/>
      <c r="BM74" s="117"/>
      <c r="BN74" s="117"/>
      <c r="BO74" s="119">
        <v>2</v>
      </c>
      <c r="BP74" s="120">
        <f>IF(Q74=0,"",IF(BO74=0,"",(BO74/Q74)))</f>
        <v>0.22222222222222</v>
      </c>
      <c r="BQ74" s="121"/>
      <c r="BR74" s="122">
        <f>IFERROR(BQ74/BO74,"-")</f>
        <v>0</v>
      </c>
      <c r="BS74" s="123"/>
      <c r="BT74" s="124">
        <f>IFERROR(BS74/BO74,"-")</f>
        <v>0</v>
      </c>
      <c r="BU74" s="125"/>
      <c r="BV74" s="125"/>
      <c r="BW74" s="125"/>
      <c r="BX74" s="126">
        <v>4</v>
      </c>
      <c r="BY74" s="127">
        <f>IF(Q74=0,"",IF(BX74=0,"",(BX74/Q74)))</f>
        <v>0.44444444444444</v>
      </c>
      <c r="BZ74" s="128"/>
      <c r="CA74" s="129">
        <f>IFERROR(BZ74/BX74,"-")</f>
        <v>0</v>
      </c>
      <c r="CB74" s="130"/>
      <c r="CC74" s="131">
        <f>IFERROR(CB74/BX74,"-")</f>
        <v>0</v>
      </c>
      <c r="CD74" s="132"/>
      <c r="CE74" s="132"/>
      <c r="CF74" s="132"/>
      <c r="CG74" s="133"/>
      <c r="CH74" s="134">
        <f>IF(Q74=0,"",IF(CG74=0,"",(CG74/Q74)))</f>
        <v>0</v>
      </c>
      <c r="CI74" s="135"/>
      <c r="CJ74" s="136" t="str">
        <f>IFERROR(CI74/CG74,"-")</f>
        <v>-</v>
      </c>
      <c r="CK74" s="137"/>
      <c r="CL74" s="138" t="str">
        <f>IFERROR(CK74/CG74,"-")</f>
        <v>-</v>
      </c>
      <c r="CM74" s="139"/>
      <c r="CN74" s="139"/>
      <c r="CO74" s="139"/>
      <c r="CP74" s="140">
        <v>0</v>
      </c>
      <c r="CQ74" s="141">
        <v>0</v>
      </c>
      <c r="CR74" s="141"/>
      <c r="CS74" s="141"/>
      <c r="CT74" s="142" t="str">
        <f>IF(AND(CR74=0,CS74=0),"",IF(AND(CR74&lt;=100000,CS74&lt;=100000),"",IF(CR74/CQ74&gt;0.7,"男高",IF(CS74/CQ74&gt;0.7,"女高",""))))</f>
        <v/>
      </c>
    </row>
    <row r="75" spans="1:99">
      <c r="A75" s="79"/>
      <c r="B75" s="189" t="s">
        <v>233</v>
      </c>
      <c r="C75" s="189" t="s">
        <v>58</v>
      </c>
      <c r="D75" s="189"/>
      <c r="E75" s="189" t="s">
        <v>231</v>
      </c>
      <c r="F75" s="189" t="s">
        <v>100</v>
      </c>
      <c r="G75" s="189" t="s">
        <v>66</v>
      </c>
      <c r="H75" s="89"/>
      <c r="I75" s="89"/>
      <c r="J75" s="89"/>
      <c r="K75" s="181"/>
      <c r="L75" s="80">
        <v>30</v>
      </c>
      <c r="M75" s="80">
        <v>21</v>
      </c>
      <c r="N75" s="80">
        <v>10</v>
      </c>
      <c r="O75" s="91">
        <v>1</v>
      </c>
      <c r="P75" s="92">
        <v>0</v>
      </c>
      <c r="Q75" s="93">
        <f>O75+P75</f>
        <v>1</v>
      </c>
      <c r="R75" s="81">
        <f>IFERROR(Q75/N75,"-")</f>
        <v>0.1</v>
      </c>
      <c r="S75" s="80">
        <v>0</v>
      </c>
      <c r="T75" s="80">
        <v>0</v>
      </c>
      <c r="U75" s="81">
        <f>IFERROR(T75/(Q75),"-")</f>
        <v>0</v>
      </c>
      <c r="V75" s="82"/>
      <c r="W75" s="83">
        <v>0</v>
      </c>
      <c r="X75" s="81">
        <f>IF(Q75=0,"-",W75/Q75)</f>
        <v>0</v>
      </c>
      <c r="Y75" s="186">
        <v>0</v>
      </c>
      <c r="Z75" s="187">
        <f>IFERROR(Y75/Q75,"-")</f>
        <v>0</v>
      </c>
      <c r="AA75" s="187" t="str">
        <f>IFERROR(Y75/W75,"-")</f>
        <v>-</v>
      </c>
      <c r="AB75" s="181"/>
      <c r="AC75" s="85"/>
      <c r="AD75" s="78"/>
      <c r="AE75" s="94"/>
      <c r="AF75" s="95">
        <f>IF(Q75=0,"",IF(AE75=0,"",(AE75/Q75)))</f>
        <v>0</v>
      </c>
      <c r="AG75" s="94"/>
      <c r="AH75" s="96" t="str">
        <f>IFERROR(AG75/AE75,"-")</f>
        <v>-</v>
      </c>
      <c r="AI75" s="97"/>
      <c r="AJ75" s="98" t="str">
        <f>IFERROR(AI75/AE75,"-")</f>
        <v>-</v>
      </c>
      <c r="AK75" s="99"/>
      <c r="AL75" s="99"/>
      <c r="AM75" s="99"/>
      <c r="AN75" s="100"/>
      <c r="AO75" s="101">
        <f>IF(Q75=0,"",IF(AN75=0,"",(AN75/Q75)))</f>
        <v>0</v>
      </c>
      <c r="AP75" s="100"/>
      <c r="AQ75" s="102" t="str">
        <f>IFERROR(AP75/AN75,"-")</f>
        <v>-</v>
      </c>
      <c r="AR75" s="103"/>
      <c r="AS75" s="104" t="str">
        <f>IFERROR(AR75/AN75,"-")</f>
        <v>-</v>
      </c>
      <c r="AT75" s="105"/>
      <c r="AU75" s="105"/>
      <c r="AV75" s="105"/>
      <c r="AW75" s="106"/>
      <c r="AX75" s="107">
        <f>IF(Q75=0,"",IF(AW75=0,"",(AW75/Q75)))</f>
        <v>0</v>
      </c>
      <c r="AY75" s="106"/>
      <c r="AZ75" s="108" t="str">
        <f>IFERROR(AY75/AW75,"-")</f>
        <v>-</v>
      </c>
      <c r="BA75" s="109"/>
      <c r="BB75" s="110" t="str">
        <f>IFERROR(BA75/AW75,"-")</f>
        <v>-</v>
      </c>
      <c r="BC75" s="111"/>
      <c r="BD75" s="111"/>
      <c r="BE75" s="111"/>
      <c r="BF75" s="112"/>
      <c r="BG75" s="113">
        <f>IF(Q75=0,"",IF(BF75=0,"",(BF75/Q75)))</f>
        <v>0</v>
      </c>
      <c r="BH75" s="112"/>
      <c r="BI75" s="114" t="str">
        <f>IFERROR(BH75/BF75,"-")</f>
        <v>-</v>
      </c>
      <c r="BJ75" s="115"/>
      <c r="BK75" s="116" t="str">
        <f>IFERROR(BJ75/BF75,"-")</f>
        <v>-</v>
      </c>
      <c r="BL75" s="117"/>
      <c r="BM75" s="117"/>
      <c r="BN75" s="117"/>
      <c r="BO75" s="119"/>
      <c r="BP75" s="120">
        <f>IF(Q75=0,"",IF(BO75=0,"",(BO75/Q75)))</f>
        <v>0</v>
      </c>
      <c r="BQ75" s="121"/>
      <c r="BR75" s="122" t="str">
        <f>IFERROR(BQ75/BO75,"-")</f>
        <v>-</v>
      </c>
      <c r="BS75" s="123"/>
      <c r="BT75" s="124" t="str">
        <f>IFERROR(BS75/BO75,"-")</f>
        <v>-</v>
      </c>
      <c r="BU75" s="125"/>
      <c r="BV75" s="125"/>
      <c r="BW75" s="125"/>
      <c r="BX75" s="126"/>
      <c r="BY75" s="127">
        <f>IF(Q75=0,"",IF(BX75=0,"",(BX75/Q75)))</f>
        <v>0</v>
      </c>
      <c r="BZ75" s="128"/>
      <c r="CA75" s="129" t="str">
        <f>IFERROR(BZ75/BX75,"-")</f>
        <v>-</v>
      </c>
      <c r="CB75" s="130"/>
      <c r="CC75" s="131" t="str">
        <f>IFERROR(CB75/BX75,"-")</f>
        <v>-</v>
      </c>
      <c r="CD75" s="132"/>
      <c r="CE75" s="132"/>
      <c r="CF75" s="132"/>
      <c r="CG75" s="133">
        <v>1</v>
      </c>
      <c r="CH75" s="134">
        <f>IF(Q75=0,"",IF(CG75=0,"",(CG75/Q75)))</f>
        <v>1</v>
      </c>
      <c r="CI75" s="135"/>
      <c r="CJ75" s="136">
        <f>IFERROR(CI75/CG75,"-")</f>
        <v>0</v>
      </c>
      <c r="CK75" s="137"/>
      <c r="CL75" s="138">
        <f>IFERROR(CK75/CG75,"-")</f>
        <v>0</v>
      </c>
      <c r="CM75" s="139"/>
      <c r="CN75" s="139"/>
      <c r="CO75" s="139"/>
      <c r="CP75" s="140">
        <v>0</v>
      </c>
      <c r="CQ75" s="141">
        <v>0</v>
      </c>
      <c r="CR75" s="141"/>
      <c r="CS75" s="141"/>
      <c r="CT75" s="142" t="str">
        <f>IF(AND(CR75=0,CS75=0),"",IF(AND(CR75&lt;=100000,CS75&lt;=100000),"",IF(CR75/CQ75&gt;0.7,"男高",IF(CS75/CQ75&gt;0.7,"女高",""))))</f>
        <v/>
      </c>
    </row>
    <row r="76" spans="1:99">
      <c r="A76" s="79">
        <f>AC76</f>
        <v>0.16</v>
      </c>
      <c r="B76" s="189" t="s">
        <v>234</v>
      </c>
      <c r="C76" s="189" t="s">
        <v>58</v>
      </c>
      <c r="D76" s="189"/>
      <c r="E76" s="189" t="s">
        <v>235</v>
      </c>
      <c r="F76" s="189" t="s">
        <v>236</v>
      </c>
      <c r="G76" s="189" t="s">
        <v>61</v>
      </c>
      <c r="H76" s="89" t="s">
        <v>81</v>
      </c>
      <c r="I76" s="89" t="s">
        <v>223</v>
      </c>
      <c r="J76" s="191" t="s">
        <v>228</v>
      </c>
      <c r="K76" s="181">
        <v>150000</v>
      </c>
      <c r="L76" s="80">
        <v>11</v>
      </c>
      <c r="M76" s="80">
        <v>0</v>
      </c>
      <c r="N76" s="80">
        <v>41</v>
      </c>
      <c r="O76" s="91">
        <v>3</v>
      </c>
      <c r="P76" s="92">
        <v>0</v>
      </c>
      <c r="Q76" s="93">
        <f>O76+P76</f>
        <v>3</v>
      </c>
      <c r="R76" s="81">
        <f>IFERROR(Q76/N76,"-")</f>
        <v>0.073170731707317</v>
      </c>
      <c r="S76" s="80">
        <v>0</v>
      </c>
      <c r="T76" s="80">
        <v>1</v>
      </c>
      <c r="U76" s="81">
        <f>IFERROR(T76/(Q76),"-")</f>
        <v>0.33333333333333</v>
      </c>
      <c r="V76" s="82">
        <f>IFERROR(K76/SUM(Q76:Q77),"-")</f>
        <v>25000</v>
      </c>
      <c r="W76" s="83">
        <v>0</v>
      </c>
      <c r="X76" s="81">
        <f>IF(Q76=0,"-",W76/Q76)</f>
        <v>0</v>
      </c>
      <c r="Y76" s="186">
        <v>0</v>
      </c>
      <c r="Z76" s="187">
        <f>IFERROR(Y76/Q76,"-")</f>
        <v>0</v>
      </c>
      <c r="AA76" s="187" t="str">
        <f>IFERROR(Y76/W76,"-")</f>
        <v>-</v>
      </c>
      <c r="AB76" s="181">
        <f>SUM(Y76:Y77)-SUM(K76:K77)</f>
        <v>-126000</v>
      </c>
      <c r="AC76" s="85">
        <f>SUM(Y76:Y77)/SUM(K76:K77)</f>
        <v>0.16</v>
      </c>
      <c r="AD76" s="78"/>
      <c r="AE76" s="94"/>
      <c r="AF76" s="95">
        <f>IF(Q76=0,"",IF(AE76=0,"",(AE76/Q76)))</f>
        <v>0</v>
      </c>
      <c r="AG76" s="94"/>
      <c r="AH76" s="96" t="str">
        <f>IFERROR(AG76/AE76,"-")</f>
        <v>-</v>
      </c>
      <c r="AI76" s="97"/>
      <c r="AJ76" s="98" t="str">
        <f>IFERROR(AI76/AE76,"-")</f>
        <v>-</v>
      </c>
      <c r="AK76" s="99"/>
      <c r="AL76" s="99"/>
      <c r="AM76" s="99"/>
      <c r="AN76" s="100">
        <v>1</v>
      </c>
      <c r="AO76" s="101">
        <f>IF(Q76=0,"",IF(AN76=0,"",(AN76/Q76)))</f>
        <v>0.33333333333333</v>
      </c>
      <c r="AP76" s="100"/>
      <c r="AQ76" s="102">
        <f>IFERROR(AP76/AN76,"-")</f>
        <v>0</v>
      </c>
      <c r="AR76" s="103"/>
      <c r="AS76" s="104">
        <f>IFERROR(AR76/AN76,"-")</f>
        <v>0</v>
      </c>
      <c r="AT76" s="105"/>
      <c r="AU76" s="105"/>
      <c r="AV76" s="105"/>
      <c r="AW76" s="106">
        <v>1</v>
      </c>
      <c r="AX76" s="107">
        <f>IF(Q76=0,"",IF(AW76=0,"",(AW76/Q76)))</f>
        <v>0.33333333333333</v>
      </c>
      <c r="AY76" s="106"/>
      <c r="AZ76" s="108">
        <f>IFERROR(AY76/AW76,"-")</f>
        <v>0</v>
      </c>
      <c r="BA76" s="109"/>
      <c r="BB76" s="110">
        <f>IFERROR(BA76/AW76,"-")</f>
        <v>0</v>
      </c>
      <c r="BC76" s="111"/>
      <c r="BD76" s="111"/>
      <c r="BE76" s="111"/>
      <c r="BF76" s="112"/>
      <c r="BG76" s="113">
        <f>IF(Q76=0,"",IF(BF76=0,"",(BF76/Q76)))</f>
        <v>0</v>
      </c>
      <c r="BH76" s="112"/>
      <c r="BI76" s="114" t="str">
        <f>IFERROR(BH76/BF76,"-")</f>
        <v>-</v>
      </c>
      <c r="BJ76" s="115"/>
      <c r="BK76" s="116" t="str">
        <f>IFERROR(BJ76/BF76,"-")</f>
        <v>-</v>
      </c>
      <c r="BL76" s="117"/>
      <c r="BM76" s="117"/>
      <c r="BN76" s="117"/>
      <c r="BO76" s="119"/>
      <c r="BP76" s="120">
        <f>IF(Q76=0,"",IF(BO76=0,"",(BO76/Q76)))</f>
        <v>0</v>
      </c>
      <c r="BQ76" s="121"/>
      <c r="BR76" s="122" t="str">
        <f>IFERROR(BQ76/BO76,"-")</f>
        <v>-</v>
      </c>
      <c r="BS76" s="123"/>
      <c r="BT76" s="124" t="str">
        <f>IFERROR(BS76/BO76,"-")</f>
        <v>-</v>
      </c>
      <c r="BU76" s="125"/>
      <c r="BV76" s="125"/>
      <c r="BW76" s="125"/>
      <c r="BX76" s="126"/>
      <c r="BY76" s="127">
        <f>IF(Q76=0,"",IF(BX76=0,"",(BX76/Q76)))</f>
        <v>0</v>
      </c>
      <c r="BZ76" s="128"/>
      <c r="CA76" s="129" t="str">
        <f>IFERROR(BZ76/BX76,"-")</f>
        <v>-</v>
      </c>
      <c r="CB76" s="130"/>
      <c r="CC76" s="131" t="str">
        <f>IFERROR(CB76/BX76,"-")</f>
        <v>-</v>
      </c>
      <c r="CD76" s="132"/>
      <c r="CE76" s="132"/>
      <c r="CF76" s="132"/>
      <c r="CG76" s="133">
        <v>1</v>
      </c>
      <c r="CH76" s="134">
        <f>IF(Q76=0,"",IF(CG76=0,"",(CG76/Q76)))</f>
        <v>0.33333333333333</v>
      </c>
      <c r="CI76" s="135"/>
      <c r="CJ76" s="136">
        <f>IFERROR(CI76/CG76,"-")</f>
        <v>0</v>
      </c>
      <c r="CK76" s="137"/>
      <c r="CL76" s="138">
        <f>IFERROR(CK76/CG76,"-")</f>
        <v>0</v>
      </c>
      <c r="CM76" s="139"/>
      <c r="CN76" s="139"/>
      <c r="CO76" s="139"/>
      <c r="CP76" s="140">
        <v>0</v>
      </c>
      <c r="CQ76" s="141">
        <v>0</v>
      </c>
      <c r="CR76" s="141"/>
      <c r="CS76" s="141"/>
      <c r="CT76" s="142" t="str">
        <f>IF(AND(CR76=0,CS76=0),"",IF(AND(CR76&lt;=100000,CS76&lt;=100000),"",IF(CR76/CQ76&gt;0.7,"男高",IF(CS76/CQ76&gt;0.7,"女高",""))))</f>
        <v/>
      </c>
    </row>
    <row r="77" spans="1:99">
      <c r="A77" s="79"/>
      <c r="B77" s="189" t="s">
        <v>237</v>
      </c>
      <c r="C77" s="189" t="s">
        <v>58</v>
      </c>
      <c r="D77" s="189"/>
      <c r="E77" s="189" t="s">
        <v>235</v>
      </c>
      <c r="F77" s="189" t="s">
        <v>236</v>
      </c>
      <c r="G77" s="189" t="s">
        <v>66</v>
      </c>
      <c r="H77" s="89"/>
      <c r="I77" s="89"/>
      <c r="J77" s="89"/>
      <c r="K77" s="181"/>
      <c r="L77" s="80">
        <v>21</v>
      </c>
      <c r="M77" s="80">
        <v>14</v>
      </c>
      <c r="N77" s="80">
        <v>5</v>
      </c>
      <c r="O77" s="91">
        <v>3</v>
      </c>
      <c r="P77" s="92">
        <v>0</v>
      </c>
      <c r="Q77" s="93">
        <f>O77+P77</f>
        <v>3</v>
      </c>
      <c r="R77" s="81">
        <f>IFERROR(Q77/N77,"-")</f>
        <v>0.6</v>
      </c>
      <c r="S77" s="80">
        <v>2</v>
      </c>
      <c r="T77" s="80">
        <v>0</v>
      </c>
      <c r="U77" s="81">
        <f>IFERROR(T77/(Q77),"-")</f>
        <v>0</v>
      </c>
      <c r="V77" s="82"/>
      <c r="W77" s="83">
        <v>2</v>
      </c>
      <c r="X77" s="81">
        <f>IF(Q77=0,"-",W77/Q77)</f>
        <v>0.66666666666667</v>
      </c>
      <c r="Y77" s="186">
        <v>24000</v>
      </c>
      <c r="Z77" s="187">
        <f>IFERROR(Y77/Q77,"-")</f>
        <v>8000</v>
      </c>
      <c r="AA77" s="187">
        <f>IFERROR(Y77/W77,"-")</f>
        <v>12000</v>
      </c>
      <c r="AB77" s="181"/>
      <c r="AC77" s="85"/>
      <c r="AD77" s="78"/>
      <c r="AE77" s="94"/>
      <c r="AF77" s="95">
        <f>IF(Q77=0,"",IF(AE77=0,"",(AE77/Q77)))</f>
        <v>0</v>
      </c>
      <c r="AG77" s="94"/>
      <c r="AH77" s="96" t="str">
        <f>IFERROR(AG77/AE77,"-")</f>
        <v>-</v>
      </c>
      <c r="AI77" s="97"/>
      <c r="AJ77" s="98" t="str">
        <f>IFERROR(AI77/AE77,"-")</f>
        <v>-</v>
      </c>
      <c r="AK77" s="99"/>
      <c r="AL77" s="99"/>
      <c r="AM77" s="99"/>
      <c r="AN77" s="100"/>
      <c r="AO77" s="101">
        <f>IF(Q77=0,"",IF(AN77=0,"",(AN77/Q77)))</f>
        <v>0</v>
      </c>
      <c r="AP77" s="100"/>
      <c r="AQ77" s="102" t="str">
        <f>IFERROR(AP77/AN77,"-")</f>
        <v>-</v>
      </c>
      <c r="AR77" s="103"/>
      <c r="AS77" s="104" t="str">
        <f>IFERROR(AR77/AN77,"-")</f>
        <v>-</v>
      </c>
      <c r="AT77" s="105"/>
      <c r="AU77" s="105"/>
      <c r="AV77" s="105"/>
      <c r="AW77" s="106"/>
      <c r="AX77" s="107">
        <f>IF(Q77=0,"",IF(AW77=0,"",(AW77/Q77)))</f>
        <v>0</v>
      </c>
      <c r="AY77" s="106"/>
      <c r="AZ77" s="108" t="str">
        <f>IFERROR(AY77/AW77,"-")</f>
        <v>-</v>
      </c>
      <c r="BA77" s="109"/>
      <c r="BB77" s="110" t="str">
        <f>IFERROR(BA77/AW77,"-")</f>
        <v>-</v>
      </c>
      <c r="BC77" s="111"/>
      <c r="BD77" s="111"/>
      <c r="BE77" s="111"/>
      <c r="BF77" s="112"/>
      <c r="BG77" s="113">
        <f>IF(Q77=0,"",IF(BF77=0,"",(BF77/Q77)))</f>
        <v>0</v>
      </c>
      <c r="BH77" s="112"/>
      <c r="BI77" s="114" t="str">
        <f>IFERROR(BH77/BF77,"-")</f>
        <v>-</v>
      </c>
      <c r="BJ77" s="115"/>
      <c r="BK77" s="116" t="str">
        <f>IFERROR(BJ77/BF77,"-")</f>
        <v>-</v>
      </c>
      <c r="BL77" s="117"/>
      <c r="BM77" s="117"/>
      <c r="BN77" s="117"/>
      <c r="BO77" s="119">
        <v>1</v>
      </c>
      <c r="BP77" s="120">
        <f>IF(Q77=0,"",IF(BO77=0,"",(BO77/Q77)))</f>
        <v>0.33333333333333</v>
      </c>
      <c r="BQ77" s="121"/>
      <c r="BR77" s="122">
        <f>IFERROR(BQ77/BO77,"-")</f>
        <v>0</v>
      </c>
      <c r="BS77" s="123"/>
      <c r="BT77" s="124">
        <f>IFERROR(BS77/BO77,"-")</f>
        <v>0</v>
      </c>
      <c r="BU77" s="125"/>
      <c r="BV77" s="125"/>
      <c r="BW77" s="125"/>
      <c r="BX77" s="126">
        <v>2</v>
      </c>
      <c r="BY77" s="127">
        <f>IF(Q77=0,"",IF(BX77=0,"",(BX77/Q77)))</f>
        <v>0.66666666666667</v>
      </c>
      <c r="BZ77" s="128">
        <v>2</v>
      </c>
      <c r="CA77" s="129">
        <f>IFERROR(BZ77/BX77,"-")</f>
        <v>1</v>
      </c>
      <c r="CB77" s="130">
        <v>24000</v>
      </c>
      <c r="CC77" s="131">
        <f>IFERROR(CB77/BX77,"-")</f>
        <v>12000</v>
      </c>
      <c r="CD77" s="132"/>
      <c r="CE77" s="132">
        <v>1</v>
      </c>
      <c r="CF77" s="132">
        <v>1</v>
      </c>
      <c r="CG77" s="133"/>
      <c r="CH77" s="134">
        <f>IF(Q77=0,"",IF(CG77=0,"",(CG77/Q77)))</f>
        <v>0</v>
      </c>
      <c r="CI77" s="135"/>
      <c r="CJ77" s="136" t="str">
        <f>IFERROR(CI77/CG77,"-")</f>
        <v>-</v>
      </c>
      <c r="CK77" s="137"/>
      <c r="CL77" s="138" t="str">
        <f>IFERROR(CK77/CG77,"-")</f>
        <v>-</v>
      </c>
      <c r="CM77" s="139"/>
      <c r="CN77" s="139"/>
      <c r="CO77" s="139"/>
      <c r="CP77" s="140">
        <v>2</v>
      </c>
      <c r="CQ77" s="141">
        <v>24000</v>
      </c>
      <c r="CR77" s="141">
        <v>18000</v>
      </c>
      <c r="CS77" s="141"/>
      <c r="CT77" s="142" t="str">
        <f>IF(AND(CR77=0,CS77=0),"",IF(AND(CR77&lt;=100000,CS77&lt;=100000),"",IF(CR77/CQ77&gt;0.7,"男高",IF(CS77/CQ77&gt;0.7,"女高",""))))</f>
        <v/>
      </c>
    </row>
    <row r="78" spans="1:99">
      <c r="A78" s="30"/>
      <c r="B78" s="86"/>
      <c r="C78" s="86"/>
      <c r="D78" s="87"/>
      <c r="E78" s="87"/>
      <c r="F78" s="87"/>
      <c r="G78" s="88"/>
      <c r="H78" s="89"/>
      <c r="I78" s="89"/>
      <c r="J78" s="89"/>
      <c r="K78" s="182"/>
      <c r="L78" s="34"/>
      <c r="M78" s="34"/>
      <c r="N78" s="31"/>
      <c r="O78" s="23"/>
      <c r="P78" s="23"/>
      <c r="Q78" s="23"/>
      <c r="R78" s="32"/>
      <c r="S78" s="32"/>
      <c r="T78" s="23"/>
      <c r="U78" s="32"/>
      <c r="V78" s="25"/>
      <c r="W78" s="25"/>
      <c r="X78" s="25"/>
      <c r="Y78" s="188"/>
      <c r="Z78" s="188"/>
      <c r="AA78" s="188"/>
      <c r="AB78" s="188"/>
      <c r="AC78" s="33"/>
      <c r="AD78" s="58"/>
      <c r="AE78" s="62"/>
      <c r="AF78" s="63"/>
      <c r="AG78" s="62"/>
      <c r="AH78" s="66"/>
      <c r="AI78" s="67"/>
      <c r="AJ78" s="68"/>
      <c r="AK78" s="69"/>
      <c r="AL78" s="69"/>
      <c r="AM78" s="69"/>
      <c r="AN78" s="62"/>
      <c r="AO78" s="63"/>
      <c r="AP78" s="62"/>
      <c r="AQ78" s="66"/>
      <c r="AR78" s="67"/>
      <c r="AS78" s="68"/>
      <c r="AT78" s="69"/>
      <c r="AU78" s="69"/>
      <c r="AV78" s="69"/>
      <c r="AW78" s="62"/>
      <c r="AX78" s="63"/>
      <c r="AY78" s="62"/>
      <c r="AZ78" s="66"/>
      <c r="BA78" s="67"/>
      <c r="BB78" s="68"/>
      <c r="BC78" s="69"/>
      <c r="BD78" s="69"/>
      <c r="BE78" s="69"/>
      <c r="BF78" s="62"/>
      <c r="BG78" s="63"/>
      <c r="BH78" s="62"/>
      <c r="BI78" s="66"/>
      <c r="BJ78" s="67"/>
      <c r="BK78" s="68"/>
      <c r="BL78" s="69"/>
      <c r="BM78" s="69"/>
      <c r="BN78" s="69"/>
      <c r="BO78" s="64"/>
      <c r="BP78" s="65"/>
      <c r="BQ78" s="62"/>
      <c r="BR78" s="66"/>
      <c r="BS78" s="67"/>
      <c r="BT78" s="68"/>
      <c r="BU78" s="69"/>
      <c r="BV78" s="69"/>
      <c r="BW78" s="69"/>
      <c r="BX78" s="64"/>
      <c r="BY78" s="65"/>
      <c r="BZ78" s="62"/>
      <c r="CA78" s="66"/>
      <c r="CB78" s="67"/>
      <c r="CC78" s="68"/>
      <c r="CD78" s="69"/>
      <c r="CE78" s="69"/>
      <c r="CF78" s="69"/>
      <c r="CG78" s="64"/>
      <c r="CH78" s="65"/>
      <c r="CI78" s="62"/>
      <c r="CJ78" s="66"/>
      <c r="CK78" s="67"/>
      <c r="CL78" s="68"/>
      <c r="CM78" s="69"/>
      <c r="CN78" s="69"/>
      <c r="CO78" s="69"/>
      <c r="CP78" s="70"/>
      <c r="CQ78" s="67"/>
      <c r="CR78" s="67"/>
      <c r="CS78" s="67"/>
      <c r="CT78" s="71"/>
    </row>
    <row r="79" spans="1:99">
      <c r="A79" s="30"/>
      <c r="B79" s="37"/>
      <c r="C79" s="37"/>
      <c r="D79" s="21"/>
      <c r="E79" s="21"/>
      <c r="F79" s="21"/>
      <c r="G79" s="22"/>
      <c r="H79" s="36"/>
      <c r="I79" s="36"/>
      <c r="J79" s="74"/>
      <c r="K79" s="183"/>
      <c r="L79" s="34"/>
      <c r="M79" s="34"/>
      <c r="N79" s="31"/>
      <c r="O79" s="23"/>
      <c r="P79" s="23"/>
      <c r="Q79" s="23"/>
      <c r="R79" s="32"/>
      <c r="S79" s="32"/>
      <c r="T79" s="23"/>
      <c r="U79" s="32"/>
      <c r="V79" s="25"/>
      <c r="W79" s="25"/>
      <c r="X79" s="25"/>
      <c r="Y79" s="188"/>
      <c r="Z79" s="188"/>
      <c r="AA79" s="188"/>
      <c r="AB79" s="188"/>
      <c r="AC79" s="33"/>
      <c r="AD79" s="60"/>
      <c r="AE79" s="62"/>
      <c r="AF79" s="63"/>
      <c r="AG79" s="62"/>
      <c r="AH79" s="66"/>
      <c r="AI79" s="67"/>
      <c r="AJ79" s="68"/>
      <c r="AK79" s="69"/>
      <c r="AL79" s="69"/>
      <c r="AM79" s="69"/>
      <c r="AN79" s="62"/>
      <c r="AO79" s="63"/>
      <c r="AP79" s="62"/>
      <c r="AQ79" s="66"/>
      <c r="AR79" s="67"/>
      <c r="AS79" s="68"/>
      <c r="AT79" s="69"/>
      <c r="AU79" s="69"/>
      <c r="AV79" s="69"/>
      <c r="AW79" s="62"/>
      <c r="AX79" s="63"/>
      <c r="AY79" s="62"/>
      <c r="AZ79" s="66"/>
      <c r="BA79" s="67"/>
      <c r="BB79" s="68"/>
      <c r="BC79" s="69"/>
      <c r="BD79" s="69"/>
      <c r="BE79" s="69"/>
      <c r="BF79" s="62"/>
      <c r="BG79" s="63"/>
      <c r="BH79" s="62"/>
      <c r="BI79" s="66"/>
      <c r="BJ79" s="67"/>
      <c r="BK79" s="68"/>
      <c r="BL79" s="69"/>
      <c r="BM79" s="69"/>
      <c r="BN79" s="69"/>
      <c r="BO79" s="64"/>
      <c r="BP79" s="65"/>
      <c r="BQ79" s="62"/>
      <c r="BR79" s="66"/>
      <c r="BS79" s="67"/>
      <c r="BT79" s="68"/>
      <c r="BU79" s="69"/>
      <c r="BV79" s="69"/>
      <c r="BW79" s="69"/>
      <c r="BX79" s="64"/>
      <c r="BY79" s="65"/>
      <c r="BZ79" s="62"/>
      <c r="CA79" s="66"/>
      <c r="CB79" s="67"/>
      <c r="CC79" s="68"/>
      <c r="CD79" s="69"/>
      <c r="CE79" s="69"/>
      <c r="CF79" s="69"/>
      <c r="CG79" s="64"/>
      <c r="CH79" s="65"/>
      <c r="CI79" s="62"/>
      <c r="CJ79" s="66"/>
      <c r="CK79" s="67"/>
      <c r="CL79" s="68"/>
      <c r="CM79" s="69"/>
      <c r="CN79" s="69"/>
      <c r="CO79" s="69"/>
      <c r="CP79" s="70"/>
      <c r="CQ79" s="67"/>
      <c r="CR79" s="67"/>
      <c r="CS79" s="67"/>
      <c r="CT79" s="71"/>
    </row>
    <row r="80" spans="1:99">
      <c r="A80" s="19">
        <f>AC80</f>
        <v>0.92905058365759</v>
      </c>
      <c r="B80" s="39"/>
      <c r="C80" s="39"/>
      <c r="D80" s="39"/>
      <c r="E80" s="39"/>
      <c r="F80" s="39"/>
      <c r="G80" s="39"/>
      <c r="H80" s="40" t="s">
        <v>238</v>
      </c>
      <c r="I80" s="40"/>
      <c r="J80" s="40"/>
      <c r="K80" s="184">
        <f>SUM(K6:K79)</f>
        <v>2570000</v>
      </c>
      <c r="L80" s="41">
        <f>SUM(L6:L79)</f>
        <v>684</v>
      </c>
      <c r="M80" s="41">
        <f>SUM(M6:M79)</f>
        <v>296</v>
      </c>
      <c r="N80" s="41">
        <f>SUM(N6:N79)</f>
        <v>745</v>
      </c>
      <c r="O80" s="41">
        <f>SUM(O6:O79)</f>
        <v>160</v>
      </c>
      <c r="P80" s="41">
        <f>SUM(P6:P79)</f>
        <v>3</v>
      </c>
      <c r="Q80" s="41">
        <f>SUM(Q6:Q79)</f>
        <v>163</v>
      </c>
      <c r="R80" s="42">
        <f>IFERROR(Q80/N80,"-")</f>
        <v>0.21879194630872</v>
      </c>
      <c r="S80" s="77">
        <f>SUM(S6:S79)</f>
        <v>19</v>
      </c>
      <c r="T80" s="77">
        <f>SUM(T6:T79)</f>
        <v>28</v>
      </c>
      <c r="U80" s="42">
        <f>IFERROR(S80/Q80,"-")</f>
        <v>0.11656441717791</v>
      </c>
      <c r="V80" s="43">
        <f>IFERROR(K80/Q80,"-")</f>
        <v>15766.871165644</v>
      </c>
      <c r="W80" s="44">
        <f>SUM(W6:W79)</f>
        <v>26</v>
      </c>
      <c r="X80" s="42">
        <f>IFERROR(W80/Q80,"-")</f>
        <v>0.15950920245399</v>
      </c>
      <c r="Y80" s="184">
        <f>SUM(Y6:Y79)</f>
        <v>2387660</v>
      </c>
      <c r="Z80" s="184">
        <f>IFERROR(Y80/Q80,"-")</f>
        <v>14648.220858896</v>
      </c>
      <c r="AA80" s="184">
        <f>IFERROR(Y80/W80,"-")</f>
        <v>91833.076923077</v>
      </c>
      <c r="AB80" s="184">
        <f>Y80-K80</f>
        <v>-182340</v>
      </c>
      <c r="AC80" s="46">
        <f>Y80/K80</f>
        <v>0.92905058365759</v>
      </c>
      <c r="AD80" s="59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1"/>
      <c r="CA80" s="61"/>
      <c r="CB80" s="61"/>
      <c r="CC80" s="61"/>
      <c r="CD80" s="61"/>
      <c r="CE80" s="61"/>
      <c r="CF80" s="61"/>
      <c r="CG80" s="61"/>
      <c r="CH80" s="61"/>
      <c r="CI80" s="61"/>
      <c r="CJ80" s="61"/>
      <c r="CK80" s="61"/>
      <c r="CL80" s="61"/>
      <c r="CM80" s="61"/>
      <c r="CN80" s="61"/>
      <c r="CO80" s="61"/>
      <c r="CP80" s="61"/>
      <c r="CQ80" s="61"/>
      <c r="CR80" s="61"/>
      <c r="CS80" s="61"/>
      <c r="CT8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1"/>
    <mergeCell ref="K6:K21"/>
    <mergeCell ref="V6:V21"/>
    <mergeCell ref="AB6:AB21"/>
    <mergeCell ref="AC6:AC21"/>
    <mergeCell ref="A22:A26"/>
    <mergeCell ref="K22:K26"/>
    <mergeCell ref="V22:V26"/>
    <mergeCell ref="AB22:AB26"/>
    <mergeCell ref="AC22:AC26"/>
    <mergeCell ref="A27:A36"/>
    <mergeCell ref="K27:K36"/>
    <mergeCell ref="V27:V36"/>
    <mergeCell ref="AB27:AB36"/>
    <mergeCell ref="AC27:AC36"/>
    <mergeCell ref="A37:A41"/>
    <mergeCell ref="K37:K41"/>
    <mergeCell ref="V37:V41"/>
    <mergeCell ref="AB37:AB41"/>
    <mergeCell ref="AC37:AC41"/>
    <mergeCell ref="A42:A45"/>
    <mergeCell ref="K42:K45"/>
    <mergeCell ref="V42:V45"/>
    <mergeCell ref="AB42:AB45"/>
    <mergeCell ref="AC42:AC45"/>
    <mergeCell ref="A46:A61"/>
    <mergeCell ref="K46:K61"/>
    <mergeCell ref="V46:V61"/>
    <mergeCell ref="AB46:AB61"/>
    <mergeCell ref="AC46:AC61"/>
    <mergeCell ref="A62:A63"/>
    <mergeCell ref="K62:K63"/>
    <mergeCell ref="V62:V63"/>
    <mergeCell ref="AB62:AB63"/>
    <mergeCell ref="AC62:AC63"/>
    <mergeCell ref="A64:A65"/>
    <mergeCell ref="K64:K65"/>
    <mergeCell ref="V64:V65"/>
    <mergeCell ref="AB64:AB65"/>
    <mergeCell ref="AC64:AC65"/>
    <mergeCell ref="A66:A67"/>
    <mergeCell ref="K66:K67"/>
    <mergeCell ref="V66:V67"/>
    <mergeCell ref="AB66:AB67"/>
    <mergeCell ref="AC66:AC67"/>
    <mergeCell ref="A68:A69"/>
    <mergeCell ref="K68:K69"/>
    <mergeCell ref="V68:V69"/>
    <mergeCell ref="AB68:AB69"/>
    <mergeCell ref="AC68:AC69"/>
    <mergeCell ref="A70:A71"/>
    <mergeCell ref="K70:K71"/>
    <mergeCell ref="V70:V71"/>
    <mergeCell ref="AB70:AB71"/>
    <mergeCell ref="AC70:AC71"/>
    <mergeCell ref="A72:A73"/>
    <mergeCell ref="K72:K73"/>
    <mergeCell ref="V72:V73"/>
    <mergeCell ref="AB72:AB73"/>
    <mergeCell ref="AC72:AC73"/>
    <mergeCell ref="A74:A75"/>
    <mergeCell ref="K74:K75"/>
    <mergeCell ref="V74:V75"/>
    <mergeCell ref="AB74:AB75"/>
    <mergeCell ref="AC74:AC75"/>
    <mergeCell ref="A76:A77"/>
    <mergeCell ref="K76:K77"/>
    <mergeCell ref="V76:V77"/>
    <mergeCell ref="AB76:AB77"/>
    <mergeCell ref="AC76:AC7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239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5.7266666666667</v>
      </c>
      <c r="B6" s="189" t="s">
        <v>240</v>
      </c>
      <c r="C6" s="189" t="s">
        <v>241</v>
      </c>
      <c r="D6" s="189" t="s">
        <v>242</v>
      </c>
      <c r="E6" s="189" t="s">
        <v>243</v>
      </c>
      <c r="F6" s="189"/>
      <c r="G6" s="189" t="s">
        <v>61</v>
      </c>
      <c r="H6" s="89" t="s">
        <v>244</v>
      </c>
      <c r="I6" s="89" t="s">
        <v>245</v>
      </c>
      <c r="J6" s="89" t="s">
        <v>121</v>
      </c>
      <c r="K6" s="181">
        <v>75000</v>
      </c>
      <c r="L6" s="80">
        <v>28</v>
      </c>
      <c r="M6" s="80">
        <v>0</v>
      </c>
      <c r="N6" s="80">
        <v>134</v>
      </c>
      <c r="O6" s="91">
        <v>17</v>
      </c>
      <c r="P6" s="92">
        <v>0</v>
      </c>
      <c r="Q6" s="93">
        <f>O6+P6</f>
        <v>17</v>
      </c>
      <c r="R6" s="81">
        <f>IFERROR(Q6/N6,"-")</f>
        <v>0.12686567164179</v>
      </c>
      <c r="S6" s="80">
        <v>0</v>
      </c>
      <c r="T6" s="80">
        <v>4</v>
      </c>
      <c r="U6" s="81">
        <f>IFERROR(T6/(Q6),"-")</f>
        <v>0.23529411764706</v>
      </c>
      <c r="V6" s="82">
        <f>IFERROR(K6/SUM(Q6:Q7),"-")</f>
        <v>3000</v>
      </c>
      <c r="W6" s="83">
        <v>2</v>
      </c>
      <c r="X6" s="81">
        <f>IF(Q6=0,"-",W6/Q6)</f>
        <v>0.11764705882353</v>
      </c>
      <c r="Y6" s="186">
        <v>23000</v>
      </c>
      <c r="Z6" s="187">
        <f>IFERROR(Y6/Q6,"-")</f>
        <v>1352.9411764706</v>
      </c>
      <c r="AA6" s="187">
        <f>IFERROR(Y6/W6,"-")</f>
        <v>11500</v>
      </c>
      <c r="AB6" s="181">
        <f>SUM(Y6:Y7)-SUM(K6:K7)</f>
        <v>354500</v>
      </c>
      <c r="AC6" s="85">
        <f>SUM(Y6:Y7)/SUM(K6:K7)</f>
        <v>5.7266666666667</v>
      </c>
      <c r="AD6" s="78"/>
      <c r="AE6" s="94">
        <v>2</v>
      </c>
      <c r="AF6" s="95">
        <f>IF(Q6=0,"",IF(AE6=0,"",(AE6/Q6)))</f>
        <v>0.11764705882353</v>
      </c>
      <c r="AG6" s="94">
        <v>1</v>
      </c>
      <c r="AH6" s="96">
        <f>IFERROR(AG6/AE6,"-")</f>
        <v>0.5</v>
      </c>
      <c r="AI6" s="97">
        <v>10000</v>
      </c>
      <c r="AJ6" s="98">
        <f>IFERROR(AI6/AE6,"-")</f>
        <v>5000</v>
      </c>
      <c r="AK6" s="99">
        <v>1</v>
      </c>
      <c r="AL6" s="99"/>
      <c r="AM6" s="99"/>
      <c r="AN6" s="100">
        <v>7</v>
      </c>
      <c r="AO6" s="101">
        <f>IF(Q6=0,"",IF(AN6=0,"",(AN6/Q6)))</f>
        <v>0.41176470588235</v>
      </c>
      <c r="AP6" s="100">
        <v>1</v>
      </c>
      <c r="AQ6" s="102">
        <f>IFERROR(AP6/AN6,"-")</f>
        <v>0.14285714285714</v>
      </c>
      <c r="AR6" s="103">
        <v>13000</v>
      </c>
      <c r="AS6" s="104">
        <f>IFERROR(AR6/AN6,"-")</f>
        <v>1857.1428571429</v>
      </c>
      <c r="AT6" s="105"/>
      <c r="AU6" s="105"/>
      <c r="AV6" s="105">
        <v>1</v>
      </c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2</v>
      </c>
      <c r="BG6" s="113">
        <f>IF(Q6=0,"",IF(BF6=0,"",(BF6/Q6)))</f>
        <v>0.11764705882353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2</v>
      </c>
      <c r="BP6" s="120">
        <f>IF(Q6=0,"",IF(BO6=0,"",(BO6/Q6)))</f>
        <v>0.11764705882353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3</v>
      </c>
      <c r="BY6" s="127">
        <f>IF(Q6=0,"",IF(BX6=0,"",(BX6/Q6)))</f>
        <v>0.17647058823529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1</v>
      </c>
      <c r="CH6" s="134">
        <f>IF(Q6=0,"",IF(CG6=0,"",(CG6/Q6)))</f>
        <v>0.058823529411765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2</v>
      </c>
      <c r="CQ6" s="141">
        <v>23000</v>
      </c>
      <c r="CR6" s="141">
        <v>13000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246</v>
      </c>
      <c r="C7" s="189" t="s">
        <v>241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84</v>
      </c>
      <c r="M7" s="80">
        <v>38</v>
      </c>
      <c r="N7" s="80">
        <v>19</v>
      </c>
      <c r="O7" s="91">
        <v>8</v>
      </c>
      <c r="P7" s="92">
        <v>0</v>
      </c>
      <c r="Q7" s="93">
        <f>O7+P7</f>
        <v>8</v>
      </c>
      <c r="R7" s="81">
        <f>IFERROR(Q7/N7,"-")</f>
        <v>0.42105263157895</v>
      </c>
      <c r="S7" s="80">
        <v>3</v>
      </c>
      <c r="T7" s="80">
        <v>0</v>
      </c>
      <c r="U7" s="81">
        <f>IFERROR(T7/(Q7),"-")</f>
        <v>0</v>
      </c>
      <c r="V7" s="82"/>
      <c r="W7" s="83">
        <v>3</v>
      </c>
      <c r="X7" s="81">
        <f>IF(Q7=0,"-",W7/Q7)</f>
        <v>0.375</v>
      </c>
      <c r="Y7" s="186">
        <v>406500</v>
      </c>
      <c r="Z7" s="187">
        <f>IFERROR(Y7/Q7,"-")</f>
        <v>50812.5</v>
      </c>
      <c r="AA7" s="187">
        <f>IFERROR(Y7/W7,"-")</f>
        <v>135500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2</v>
      </c>
      <c r="AO7" s="101">
        <f>IF(Q7=0,"",IF(AN7=0,"",(AN7/Q7)))</f>
        <v>0.25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2</v>
      </c>
      <c r="BG7" s="113">
        <f>IF(Q7=0,"",IF(BF7=0,"",(BF7/Q7)))</f>
        <v>0.25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1</v>
      </c>
      <c r="BP7" s="120">
        <f>IF(Q7=0,"",IF(BO7=0,"",(BO7/Q7)))</f>
        <v>0.125</v>
      </c>
      <c r="BQ7" s="121">
        <v>1</v>
      </c>
      <c r="BR7" s="122">
        <f>IFERROR(BQ7/BO7,"-")</f>
        <v>1</v>
      </c>
      <c r="BS7" s="123">
        <v>3500</v>
      </c>
      <c r="BT7" s="124">
        <f>IFERROR(BS7/BO7,"-")</f>
        <v>3500</v>
      </c>
      <c r="BU7" s="125"/>
      <c r="BV7" s="125"/>
      <c r="BW7" s="125">
        <v>1</v>
      </c>
      <c r="BX7" s="126">
        <v>1</v>
      </c>
      <c r="BY7" s="127">
        <f>IF(Q7=0,"",IF(BX7=0,"",(BX7/Q7)))</f>
        <v>0.125</v>
      </c>
      <c r="BZ7" s="128">
        <v>1</v>
      </c>
      <c r="CA7" s="129">
        <f>IFERROR(BZ7/BX7,"-")</f>
        <v>1</v>
      </c>
      <c r="CB7" s="130">
        <v>3000</v>
      </c>
      <c r="CC7" s="131">
        <f>IFERROR(CB7/BX7,"-")</f>
        <v>3000</v>
      </c>
      <c r="CD7" s="132">
        <v>1</v>
      </c>
      <c r="CE7" s="132"/>
      <c r="CF7" s="132"/>
      <c r="CG7" s="133">
        <v>2</v>
      </c>
      <c r="CH7" s="134">
        <f>IF(Q7=0,"",IF(CG7=0,"",(CG7/Q7)))</f>
        <v>0.25</v>
      </c>
      <c r="CI7" s="135">
        <v>1</v>
      </c>
      <c r="CJ7" s="136">
        <f>IFERROR(CI7/CG7,"-")</f>
        <v>0.5</v>
      </c>
      <c r="CK7" s="137">
        <v>410000</v>
      </c>
      <c r="CL7" s="138">
        <f>IFERROR(CK7/CG7,"-")</f>
        <v>205000</v>
      </c>
      <c r="CM7" s="139"/>
      <c r="CN7" s="139"/>
      <c r="CO7" s="139">
        <v>1</v>
      </c>
      <c r="CP7" s="140">
        <v>3</v>
      </c>
      <c r="CQ7" s="141">
        <v>406500</v>
      </c>
      <c r="CR7" s="141">
        <v>410000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9">
        <f>AC8</f>
        <v>2.5428571428571</v>
      </c>
      <c r="B8" s="189" t="s">
        <v>247</v>
      </c>
      <c r="C8" s="189" t="s">
        <v>241</v>
      </c>
      <c r="D8" s="189" t="s">
        <v>248</v>
      </c>
      <c r="E8" s="189" t="s">
        <v>249</v>
      </c>
      <c r="F8" s="189"/>
      <c r="G8" s="189" t="s">
        <v>73</v>
      </c>
      <c r="H8" s="89" t="s">
        <v>250</v>
      </c>
      <c r="I8" s="89" t="s">
        <v>251</v>
      </c>
      <c r="J8" s="89" t="s">
        <v>252</v>
      </c>
      <c r="K8" s="181">
        <v>105000</v>
      </c>
      <c r="L8" s="80">
        <v>0</v>
      </c>
      <c r="M8" s="80">
        <v>0</v>
      </c>
      <c r="N8" s="80">
        <v>0</v>
      </c>
      <c r="O8" s="91">
        <v>46</v>
      </c>
      <c r="P8" s="92">
        <v>0</v>
      </c>
      <c r="Q8" s="93">
        <f>O8+P8</f>
        <v>46</v>
      </c>
      <c r="R8" s="81" t="str">
        <f>IFERROR(Q8/N8,"-")</f>
        <v>-</v>
      </c>
      <c r="S8" s="80">
        <v>2</v>
      </c>
      <c r="T8" s="80">
        <v>3</v>
      </c>
      <c r="U8" s="81">
        <f>IFERROR(T8/(Q8),"-")</f>
        <v>0.065217391304348</v>
      </c>
      <c r="V8" s="82">
        <f>IFERROR(K8/SUM(Q8:Q9),"-")</f>
        <v>1810.3448275862</v>
      </c>
      <c r="W8" s="83">
        <v>7</v>
      </c>
      <c r="X8" s="81">
        <f>IF(Q8=0,"-",W8/Q8)</f>
        <v>0.15217391304348</v>
      </c>
      <c r="Y8" s="186">
        <v>61000</v>
      </c>
      <c r="Z8" s="187">
        <f>IFERROR(Y8/Q8,"-")</f>
        <v>1326.0869565217</v>
      </c>
      <c r="AA8" s="187">
        <f>IFERROR(Y8/W8,"-")</f>
        <v>8714.2857142857</v>
      </c>
      <c r="AB8" s="181">
        <f>SUM(Y8:Y9)-SUM(K8:K9)</f>
        <v>162000</v>
      </c>
      <c r="AC8" s="85">
        <f>SUM(Y8:Y9)/SUM(K8:K9)</f>
        <v>2.5428571428571</v>
      </c>
      <c r="AD8" s="78"/>
      <c r="AE8" s="94">
        <v>2</v>
      </c>
      <c r="AF8" s="95">
        <f>IF(Q8=0,"",IF(AE8=0,"",(AE8/Q8)))</f>
        <v>0.043478260869565</v>
      </c>
      <c r="AG8" s="94">
        <v>1</v>
      </c>
      <c r="AH8" s="96">
        <f>IFERROR(AG8/AE8,"-")</f>
        <v>0.5</v>
      </c>
      <c r="AI8" s="97">
        <v>3000</v>
      </c>
      <c r="AJ8" s="98">
        <f>IFERROR(AI8/AE8,"-")</f>
        <v>1500</v>
      </c>
      <c r="AK8" s="99">
        <v>1</v>
      </c>
      <c r="AL8" s="99"/>
      <c r="AM8" s="99"/>
      <c r="AN8" s="100">
        <v>14</v>
      </c>
      <c r="AO8" s="101">
        <f>IF(Q8=0,"",IF(AN8=0,"",(AN8/Q8)))</f>
        <v>0.30434782608696</v>
      </c>
      <c r="AP8" s="100">
        <v>2</v>
      </c>
      <c r="AQ8" s="102">
        <f>IFERROR(AP8/AN8,"-")</f>
        <v>0.14285714285714</v>
      </c>
      <c r="AR8" s="103">
        <v>4000</v>
      </c>
      <c r="AS8" s="104">
        <f>IFERROR(AR8/AN8,"-")</f>
        <v>285.71428571429</v>
      </c>
      <c r="AT8" s="105">
        <v>2</v>
      </c>
      <c r="AU8" s="105"/>
      <c r="AV8" s="105"/>
      <c r="AW8" s="106">
        <v>3</v>
      </c>
      <c r="AX8" s="107">
        <f>IF(Q8=0,"",IF(AW8=0,"",(AW8/Q8)))</f>
        <v>0.065217391304348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8</v>
      </c>
      <c r="BG8" s="113">
        <f>IF(Q8=0,"",IF(BF8=0,"",(BF8/Q8)))</f>
        <v>0.17391304347826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10</v>
      </c>
      <c r="BP8" s="120">
        <f>IF(Q8=0,"",IF(BO8=0,"",(BO8/Q8)))</f>
        <v>0.21739130434783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7</v>
      </c>
      <c r="BY8" s="127">
        <f>IF(Q8=0,"",IF(BX8=0,"",(BX8/Q8)))</f>
        <v>0.15217391304348</v>
      </c>
      <c r="BZ8" s="128">
        <v>3</v>
      </c>
      <c r="CA8" s="129">
        <f>IFERROR(BZ8/BX8,"-")</f>
        <v>0.42857142857143</v>
      </c>
      <c r="CB8" s="130">
        <v>51000</v>
      </c>
      <c r="CC8" s="131">
        <f>IFERROR(CB8/BX8,"-")</f>
        <v>7285.7142857143</v>
      </c>
      <c r="CD8" s="132"/>
      <c r="CE8" s="132"/>
      <c r="CF8" s="132">
        <v>3</v>
      </c>
      <c r="CG8" s="133">
        <v>2</v>
      </c>
      <c r="CH8" s="134">
        <f>IF(Q8=0,"",IF(CG8=0,"",(CG8/Q8)))</f>
        <v>0.043478260869565</v>
      </c>
      <c r="CI8" s="135">
        <v>1</v>
      </c>
      <c r="CJ8" s="136">
        <f>IFERROR(CI8/CG8,"-")</f>
        <v>0.5</v>
      </c>
      <c r="CK8" s="137">
        <v>6000</v>
      </c>
      <c r="CL8" s="138">
        <f>IFERROR(CK8/CG8,"-")</f>
        <v>3000</v>
      </c>
      <c r="CM8" s="139"/>
      <c r="CN8" s="139">
        <v>1</v>
      </c>
      <c r="CO8" s="139"/>
      <c r="CP8" s="140">
        <v>7</v>
      </c>
      <c r="CQ8" s="141">
        <v>61000</v>
      </c>
      <c r="CR8" s="141">
        <v>25000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253</v>
      </c>
      <c r="C9" s="189" t="s">
        <v>241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72</v>
      </c>
      <c r="M9" s="80">
        <v>49</v>
      </c>
      <c r="N9" s="80">
        <v>29</v>
      </c>
      <c r="O9" s="91">
        <v>12</v>
      </c>
      <c r="P9" s="92">
        <v>0</v>
      </c>
      <c r="Q9" s="93">
        <f>O9+P9</f>
        <v>12</v>
      </c>
      <c r="R9" s="81">
        <f>IFERROR(Q9/N9,"-")</f>
        <v>0.41379310344828</v>
      </c>
      <c r="S9" s="80">
        <v>3</v>
      </c>
      <c r="T9" s="80">
        <v>1</v>
      </c>
      <c r="U9" s="81">
        <f>IFERROR(T9/(Q9),"-")</f>
        <v>0.083333333333333</v>
      </c>
      <c r="V9" s="82"/>
      <c r="W9" s="83">
        <v>3</v>
      </c>
      <c r="X9" s="81">
        <f>IF(Q9=0,"-",W9/Q9)</f>
        <v>0.25</v>
      </c>
      <c r="Y9" s="186">
        <v>206000</v>
      </c>
      <c r="Z9" s="187">
        <f>IFERROR(Y9/Q9,"-")</f>
        <v>17166.666666667</v>
      </c>
      <c r="AA9" s="187">
        <f>IFERROR(Y9/W9,"-")</f>
        <v>68666.666666667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1</v>
      </c>
      <c r="AO9" s="101">
        <f>IF(Q9=0,"",IF(AN9=0,"",(AN9/Q9)))</f>
        <v>0.083333333333333</v>
      </c>
      <c r="AP9" s="100">
        <v>1</v>
      </c>
      <c r="AQ9" s="102">
        <f>IFERROR(AP9/AN9,"-")</f>
        <v>1</v>
      </c>
      <c r="AR9" s="103">
        <v>6000</v>
      </c>
      <c r="AS9" s="104">
        <f>IFERROR(AR9/AN9,"-")</f>
        <v>6000</v>
      </c>
      <c r="AT9" s="105"/>
      <c r="AU9" s="105">
        <v>1</v>
      </c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3</v>
      </c>
      <c r="BG9" s="113">
        <f>IF(Q9=0,"",IF(BF9=0,"",(BF9/Q9)))</f>
        <v>0.25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3</v>
      </c>
      <c r="BP9" s="120">
        <f>IF(Q9=0,"",IF(BO9=0,"",(BO9/Q9)))</f>
        <v>0.25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3</v>
      </c>
      <c r="BY9" s="127">
        <f>IF(Q9=0,"",IF(BX9=0,"",(BX9/Q9)))</f>
        <v>0.25</v>
      </c>
      <c r="BZ9" s="128">
        <v>1</v>
      </c>
      <c r="CA9" s="129">
        <f>IFERROR(BZ9/BX9,"-")</f>
        <v>0.33333333333333</v>
      </c>
      <c r="CB9" s="130">
        <v>3000</v>
      </c>
      <c r="CC9" s="131">
        <f>IFERROR(CB9/BX9,"-")</f>
        <v>1000</v>
      </c>
      <c r="CD9" s="132">
        <v>1</v>
      </c>
      <c r="CE9" s="132"/>
      <c r="CF9" s="132"/>
      <c r="CG9" s="133">
        <v>2</v>
      </c>
      <c r="CH9" s="134">
        <f>IF(Q9=0,"",IF(CG9=0,"",(CG9/Q9)))</f>
        <v>0.16666666666667</v>
      </c>
      <c r="CI9" s="135">
        <v>1</v>
      </c>
      <c r="CJ9" s="136">
        <f>IFERROR(CI9/CG9,"-")</f>
        <v>0.5</v>
      </c>
      <c r="CK9" s="137">
        <v>203000</v>
      </c>
      <c r="CL9" s="138">
        <f>IFERROR(CK9/CG9,"-")</f>
        <v>101500</v>
      </c>
      <c r="CM9" s="139"/>
      <c r="CN9" s="139"/>
      <c r="CO9" s="139">
        <v>1</v>
      </c>
      <c r="CP9" s="140">
        <v>3</v>
      </c>
      <c r="CQ9" s="141">
        <v>206000</v>
      </c>
      <c r="CR9" s="141">
        <v>203000</v>
      </c>
      <c r="CS9" s="141"/>
      <c r="CT9" s="142" t="str">
        <f>IF(AND(CR9=0,CS9=0),"",IF(AND(CR9&lt;=100000,CS9&lt;=100000),"",IF(CR9/CQ9&gt;0.7,"男高",IF(CS9/CQ9&gt;0.7,"女高",""))))</f>
        <v>男高</v>
      </c>
    </row>
    <row r="10" spans="1:99">
      <c r="A10" s="79">
        <f>AC10</f>
        <v>0.04</v>
      </c>
      <c r="B10" s="189" t="s">
        <v>254</v>
      </c>
      <c r="C10" s="189" t="s">
        <v>241</v>
      </c>
      <c r="D10" s="189" t="s">
        <v>242</v>
      </c>
      <c r="E10" s="189" t="s">
        <v>255</v>
      </c>
      <c r="F10" s="189"/>
      <c r="G10" s="189" t="s">
        <v>61</v>
      </c>
      <c r="H10" s="89" t="s">
        <v>256</v>
      </c>
      <c r="I10" s="89" t="s">
        <v>245</v>
      </c>
      <c r="J10" s="89" t="s">
        <v>257</v>
      </c>
      <c r="K10" s="181">
        <v>75000</v>
      </c>
      <c r="L10" s="80">
        <v>19</v>
      </c>
      <c r="M10" s="80">
        <v>0</v>
      </c>
      <c r="N10" s="80">
        <v>110</v>
      </c>
      <c r="O10" s="91">
        <v>7</v>
      </c>
      <c r="P10" s="92">
        <v>0</v>
      </c>
      <c r="Q10" s="93">
        <f>O10+P10</f>
        <v>7</v>
      </c>
      <c r="R10" s="81">
        <f>IFERROR(Q10/N10,"-")</f>
        <v>0.063636363636364</v>
      </c>
      <c r="S10" s="80">
        <v>1</v>
      </c>
      <c r="T10" s="80">
        <v>0</v>
      </c>
      <c r="U10" s="81">
        <f>IFERROR(T10/(Q10),"-")</f>
        <v>0</v>
      </c>
      <c r="V10" s="82">
        <f>IFERROR(K10/SUM(Q10:Q11),"-")</f>
        <v>6818.1818181818</v>
      </c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>
        <f>SUM(Y10:Y11)-SUM(K10:K11)</f>
        <v>-72000</v>
      </c>
      <c r="AC10" s="85">
        <f>SUM(Y10:Y11)/SUM(K10:K11)</f>
        <v>0.04</v>
      </c>
      <c r="AD10" s="78"/>
      <c r="AE10" s="94">
        <v>1</v>
      </c>
      <c r="AF10" s="95">
        <f>IF(Q10=0,"",IF(AE10=0,"",(AE10/Q10)))</f>
        <v>0.14285714285714</v>
      </c>
      <c r="AG10" s="94"/>
      <c r="AH10" s="96">
        <f>IFERROR(AG10/AE10,"-")</f>
        <v>0</v>
      </c>
      <c r="AI10" s="97"/>
      <c r="AJ10" s="98">
        <f>IFERROR(AI10/AE10,"-")</f>
        <v>0</v>
      </c>
      <c r="AK10" s="99"/>
      <c r="AL10" s="99"/>
      <c r="AM10" s="99"/>
      <c r="AN10" s="100">
        <v>2</v>
      </c>
      <c r="AO10" s="101">
        <f>IF(Q10=0,"",IF(AN10=0,"",(AN10/Q10)))</f>
        <v>0.28571428571429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1</v>
      </c>
      <c r="AX10" s="107">
        <f>IF(Q10=0,"",IF(AW10=0,"",(AW10/Q10)))</f>
        <v>0.14285714285714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2</v>
      </c>
      <c r="BG10" s="113">
        <f>IF(Q10=0,"",IF(BF10=0,"",(BF10/Q10)))</f>
        <v>0.28571428571429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/>
      <c r="BP10" s="120">
        <f>IF(Q10=0,"",IF(BO10=0,"",(BO10/Q10)))</f>
        <v>0</v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>
        <v>1</v>
      </c>
      <c r="BY10" s="127">
        <f>IF(Q10=0,"",IF(BX10=0,"",(BX10/Q10)))</f>
        <v>0.14285714285714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258</v>
      </c>
      <c r="C11" s="189" t="s">
        <v>241</v>
      </c>
      <c r="D11" s="189"/>
      <c r="E11" s="189"/>
      <c r="F11" s="189"/>
      <c r="G11" s="189" t="s">
        <v>66</v>
      </c>
      <c r="H11" s="89"/>
      <c r="I11" s="89"/>
      <c r="J11" s="89"/>
      <c r="K11" s="181"/>
      <c r="L11" s="80">
        <v>38</v>
      </c>
      <c r="M11" s="80">
        <v>23</v>
      </c>
      <c r="N11" s="80">
        <v>6</v>
      </c>
      <c r="O11" s="91">
        <v>4</v>
      </c>
      <c r="P11" s="92">
        <v>0</v>
      </c>
      <c r="Q11" s="93">
        <f>O11+P11</f>
        <v>4</v>
      </c>
      <c r="R11" s="81">
        <f>IFERROR(Q11/N11,"-")</f>
        <v>0.66666666666667</v>
      </c>
      <c r="S11" s="80">
        <v>0</v>
      </c>
      <c r="T11" s="80">
        <v>2</v>
      </c>
      <c r="U11" s="81">
        <f>IFERROR(T11/(Q11),"-")</f>
        <v>0.5</v>
      </c>
      <c r="V11" s="82"/>
      <c r="W11" s="83">
        <v>1</v>
      </c>
      <c r="X11" s="81">
        <f>IF(Q11=0,"-",W11/Q11)</f>
        <v>0.25</v>
      </c>
      <c r="Y11" s="186">
        <v>3000</v>
      </c>
      <c r="Z11" s="187">
        <f>IFERROR(Y11/Q11,"-")</f>
        <v>750</v>
      </c>
      <c r="AA11" s="187">
        <f>IFERROR(Y11/W11,"-")</f>
        <v>3000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1</v>
      </c>
      <c r="AO11" s="101">
        <f>IF(Q11=0,"",IF(AN11=0,"",(AN11/Q11)))</f>
        <v>0.25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1</v>
      </c>
      <c r="BG11" s="113">
        <f>IF(Q11=0,"",IF(BF11=0,"",(BF11/Q11)))</f>
        <v>0.25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1</v>
      </c>
      <c r="BP11" s="120">
        <f>IF(Q11=0,"",IF(BO11=0,"",(BO11/Q11)))</f>
        <v>0.25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1</v>
      </c>
      <c r="BY11" s="127">
        <f>IF(Q11=0,"",IF(BX11=0,"",(BX11/Q11)))</f>
        <v>0.25</v>
      </c>
      <c r="BZ11" s="128">
        <v>1</v>
      </c>
      <c r="CA11" s="129">
        <f>IFERROR(BZ11/BX11,"-")</f>
        <v>1</v>
      </c>
      <c r="CB11" s="130">
        <v>6000</v>
      </c>
      <c r="CC11" s="131">
        <f>IFERROR(CB11/BX11,"-")</f>
        <v>6000</v>
      </c>
      <c r="CD11" s="132"/>
      <c r="CE11" s="132">
        <v>1</v>
      </c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1</v>
      </c>
      <c r="CQ11" s="141">
        <v>3000</v>
      </c>
      <c r="CR11" s="141">
        <v>6000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0</v>
      </c>
      <c r="B12" s="189" t="s">
        <v>259</v>
      </c>
      <c r="C12" s="189" t="s">
        <v>241</v>
      </c>
      <c r="D12" s="189" t="s">
        <v>260</v>
      </c>
      <c r="E12" s="189" t="s">
        <v>261</v>
      </c>
      <c r="F12" s="189"/>
      <c r="G12" s="189" t="s">
        <v>73</v>
      </c>
      <c r="H12" s="89" t="s">
        <v>262</v>
      </c>
      <c r="I12" s="89" t="s">
        <v>251</v>
      </c>
      <c r="J12" s="89" t="s">
        <v>263</v>
      </c>
      <c r="K12" s="181">
        <v>125000</v>
      </c>
      <c r="L12" s="80">
        <v>0</v>
      </c>
      <c r="M12" s="80">
        <v>0</v>
      </c>
      <c r="N12" s="80">
        <v>0</v>
      </c>
      <c r="O12" s="91">
        <v>29</v>
      </c>
      <c r="P12" s="92">
        <v>0</v>
      </c>
      <c r="Q12" s="93">
        <f>O12+P12</f>
        <v>29</v>
      </c>
      <c r="R12" s="81" t="str">
        <f>IFERROR(Q12/N12,"-")</f>
        <v>-</v>
      </c>
      <c r="S12" s="80">
        <v>1</v>
      </c>
      <c r="T12" s="80">
        <v>3</v>
      </c>
      <c r="U12" s="81">
        <f>IFERROR(T12/(Q12),"-")</f>
        <v>0.10344827586207</v>
      </c>
      <c r="V12" s="82">
        <f>IFERROR(K12/SUM(Q12:Q13),"-")</f>
        <v>3787.8787878788</v>
      </c>
      <c r="W12" s="83">
        <v>0</v>
      </c>
      <c r="X12" s="81">
        <f>IF(Q12=0,"-",W12/Q12)</f>
        <v>0</v>
      </c>
      <c r="Y12" s="186">
        <v>0</v>
      </c>
      <c r="Z12" s="187">
        <f>IFERROR(Y12/Q12,"-")</f>
        <v>0</v>
      </c>
      <c r="AA12" s="187" t="str">
        <f>IFERROR(Y12/W12,"-")</f>
        <v>-</v>
      </c>
      <c r="AB12" s="181">
        <f>SUM(Y12:Y13)-SUM(K12:K13)</f>
        <v>-125000</v>
      </c>
      <c r="AC12" s="85">
        <f>SUM(Y12:Y13)/SUM(K12:K13)</f>
        <v>0</v>
      </c>
      <c r="AD12" s="78"/>
      <c r="AE12" s="94">
        <v>4</v>
      </c>
      <c r="AF12" s="95">
        <f>IF(Q12=0,"",IF(AE12=0,"",(AE12/Q12)))</f>
        <v>0.13793103448276</v>
      </c>
      <c r="AG12" s="94"/>
      <c r="AH12" s="96">
        <f>IFERROR(AG12/AE12,"-")</f>
        <v>0</v>
      </c>
      <c r="AI12" s="97"/>
      <c r="AJ12" s="98">
        <f>IFERROR(AI12/AE12,"-")</f>
        <v>0</v>
      </c>
      <c r="AK12" s="99"/>
      <c r="AL12" s="99"/>
      <c r="AM12" s="99"/>
      <c r="AN12" s="100">
        <v>11</v>
      </c>
      <c r="AO12" s="101">
        <f>IF(Q12=0,"",IF(AN12=0,"",(AN12/Q12)))</f>
        <v>0.37931034482759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>
        <v>5</v>
      </c>
      <c r="AX12" s="107">
        <f>IF(Q12=0,"",IF(AW12=0,"",(AW12/Q12)))</f>
        <v>0.17241379310345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3</v>
      </c>
      <c r="BG12" s="113">
        <f>IF(Q12=0,"",IF(BF12=0,"",(BF12/Q12)))</f>
        <v>0.10344827586207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6</v>
      </c>
      <c r="BP12" s="120">
        <f>IF(Q12=0,"",IF(BO12=0,"",(BO12/Q12)))</f>
        <v>0.20689655172414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/>
      <c r="BY12" s="127">
        <f>IF(Q12=0,"",IF(BX12=0,"",(BX12/Q12)))</f>
        <v>0</v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264</v>
      </c>
      <c r="C13" s="189" t="s">
        <v>241</v>
      </c>
      <c r="D13" s="189"/>
      <c r="E13" s="189"/>
      <c r="F13" s="189"/>
      <c r="G13" s="189" t="s">
        <v>66</v>
      </c>
      <c r="H13" s="89"/>
      <c r="I13" s="89"/>
      <c r="J13" s="89"/>
      <c r="K13" s="181"/>
      <c r="L13" s="80">
        <v>45</v>
      </c>
      <c r="M13" s="80">
        <v>18</v>
      </c>
      <c r="N13" s="80">
        <v>4</v>
      </c>
      <c r="O13" s="91">
        <v>4</v>
      </c>
      <c r="P13" s="92">
        <v>0</v>
      </c>
      <c r="Q13" s="93">
        <f>O13+P13</f>
        <v>4</v>
      </c>
      <c r="R13" s="81">
        <f>IFERROR(Q13/N13,"-")</f>
        <v>1</v>
      </c>
      <c r="S13" s="80">
        <v>1</v>
      </c>
      <c r="T13" s="80">
        <v>0</v>
      </c>
      <c r="U13" s="81">
        <f>IFERROR(T13/(Q13),"-")</f>
        <v>0</v>
      </c>
      <c r="V13" s="82"/>
      <c r="W13" s="83">
        <v>0</v>
      </c>
      <c r="X13" s="81">
        <f>IF(Q13=0,"-",W13/Q13)</f>
        <v>0</v>
      </c>
      <c r="Y13" s="186">
        <v>0</v>
      </c>
      <c r="Z13" s="187">
        <f>IFERROR(Y13/Q13,"-")</f>
        <v>0</v>
      </c>
      <c r="AA13" s="187" t="str">
        <f>IFERROR(Y13/W13,"-")</f>
        <v>-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1</v>
      </c>
      <c r="BG13" s="113">
        <f>IF(Q13=0,"",IF(BF13=0,"",(BF13/Q13)))</f>
        <v>0.25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2</v>
      </c>
      <c r="BP13" s="120">
        <f>IF(Q13=0,"",IF(BO13=0,"",(BO13/Q13)))</f>
        <v>0.5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/>
      <c r="BY13" s="127">
        <f>IF(Q13=0,"",IF(BX13=0,"",(BX13/Q13)))</f>
        <v>0</v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>
        <v>1</v>
      </c>
      <c r="CH13" s="134">
        <f>IF(Q13=0,"",IF(CG13=0,"",(CG13/Q13)))</f>
        <v>0.25</v>
      </c>
      <c r="CI13" s="135"/>
      <c r="CJ13" s="136">
        <f>IFERROR(CI13/CG13,"-")</f>
        <v>0</v>
      </c>
      <c r="CK13" s="137"/>
      <c r="CL13" s="138">
        <f>IFERROR(CK13/CG13,"-")</f>
        <v>0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30"/>
      <c r="B14" s="86"/>
      <c r="C14" s="86"/>
      <c r="D14" s="87"/>
      <c r="E14" s="87"/>
      <c r="F14" s="87"/>
      <c r="G14" s="88"/>
      <c r="H14" s="89"/>
      <c r="I14" s="89"/>
      <c r="J14" s="89"/>
      <c r="K14" s="182"/>
      <c r="L14" s="34"/>
      <c r="M14" s="34"/>
      <c r="N14" s="31"/>
      <c r="O14" s="23"/>
      <c r="P14" s="23"/>
      <c r="Q14" s="23"/>
      <c r="R14" s="32"/>
      <c r="S14" s="32"/>
      <c r="T14" s="23"/>
      <c r="U14" s="32"/>
      <c r="V14" s="25"/>
      <c r="W14" s="25"/>
      <c r="X14" s="25"/>
      <c r="Y14" s="188"/>
      <c r="Z14" s="188"/>
      <c r="AA14" s="188"/>
      <c r="AB14" s="188"/>
      <c r="AC14" s="33"/>
      <c r="AD14" s="58"/>
      <c r="AE14" s="62"/>
      <c r="AF14" s="63"/>
      <c r="AG14" s="62"/>
      <c r="AH14" s="66"/>
      <c r="AI14" s="67"/>
      <c r="AJ14" s="68"/>
      <c r="AK14" s="69"/>
      <c r="AL14" s="69"/>
      <c r="AM14" s="69"/>
      <c r="AN14" s="62"/>
      <c r="AO14" s="63"/>
      <c r="AP14" s="62"/>
      <c r="AQ14" s="66"/>
      <c r="AR14" s="67"/>
      <c r="AS14" s="68"/>
      <c r="AT14" s="69"/>
      <c r="AU14" s="69"/>
      <c r="AV14" s="69"/>
      <c r="AW14" s="62"/>
      <c r="AX14" s="63"/>
      <c r="AY14" s="62"/>
      <c r="AZ14" s="66"/>
      <c r="BA14" s="67"/>
      <c r="BB14" s="68"/>
      <c r="BC14" s="69"/>
      <c r="BD14" s="69"/>
      <c r="BE14" s="69"/>
      <c r="BF14" s="62"/>
      <c r="BG14" s="63"/>
      <c r="BH14" s="62"/>
      <c r="BI14" s="66"/>
      <c r="BJ14" s="67"/>
      <c r="BK14" s="68"/>
      <c r="BL14" s="69"/>
      <c r="BM14" s="69"/>
      <c r="BN14" s="69"/>
      <c r="BO14" s="64"/>
      <c r="BP14" s="65"/>
      <c r="BQ14" s="62"/>
      <c r="BR14" s="66"/>
      <c r="BS14" s="67"/>
      <c r="BT14" s="68"/>
      <c r="BU14" s="69"/>
      <c r="BV14" s="69"/>
      <c r="BW14" s="69"/>
      <c r="BX14" s="64"/>
      <c r="BY14" s="65"/>
      <c r="BZ14" s="62"/>
      <c r="CA14" s="66"/>
      <c r="CB14" s="67"/>
      <c r="CC14" s="68"/>
      <c r="CD14" s="69"/>
      <c r="CE14" s="69"/>
      <c r="CF14" s="69"/>
      <c r="CG14" s="64"/>
      <c r="CH14" s="65"/>
      <c r="CI14" s="62"/>
      <c r="CJ14" s="66"/>
      <c r="CK14" s="67"/>
      <c r="CL14" s="68"/>
      <c r="CM14" s="69"/>
      <c r="CN14" s="69"/>
      <c r="CO14" s="69"/>
      <c r="CP14" s="70"/>
      <c r="CQ14" s="67"/>
      <c r="CR14" s="67"/>
      <c r="CS14" s="67"/>
      <c r="CT14" s="71"/>
    </row>
    <row r="15" spans="1:99">
      <c r="A15" s="30"/>
      <c r="B15" s="37"/>
      <c r="C15" s="37"/>
      <c r="D15" s="21"/>
      <c r="E15" s="21"/>
      <c r="F15" s="21"/>
      <c r="G15" s="22"/>
      <c r="H15" s="36"/>
      <c r="I15" s="36"/>
      <c r="J15" s="74"/>
      <c r="K15" s="183"/>
      <c r="L15" s="34"/>
      <c r="M15" s="34"/>
      <c r="N15" s="31"/>
      <c r="O15" s="23"/>
      <c r="P15" s="23"/>
      <c r="Q15" s="23"/>
      <c r="R15" s="32"/>
      <c r="S15" s="32"/>
      <c r="T15" s="23"/>
      <c r="U15" s="32"/>
      <c r="V15" s="25"/>
      <c r="W15" s="25"/>
      <c r="X15" s="25"/>
      <c r="Y15" s="188"/>
      <c r="Z15" s="188"/>
      <c r="AA15" s="188"/>
      <c r="AB15" s="188"/>
      <c r="AC15" s="33"/>
      <c r="AD15" s="60"/>
      <c r="AE15" s="62"/>
      <c r="AF15" s="63"/>
      <c r="AG15" s="62"/>
      <c r="AH15" s="66"/>
      <c r="AI15" s="67"/>
      <c r="AJ15" s="68"/>
      <c r="AK15" s="69"/>
      <c r="AL15" s="69"/>
      <c r="AM15" s="69"/>
      <c r="AN15" s="62"/>
      <c r="AO15" s="63"/>
      <c r="AP15" s="62"/>
      <c r="AQ15" s="66"/>
      <c r="AR15" s="67"/>
      <c r="AS15" s="68"/>
      <c r="AT15" s="69"/>
      <c r="AU15" s="69"/>
      <c r="AV15" s="69"/>
      <c r="AW15" s="62"/>
      <c r="AX15" s="63"/>
      <c r="AY15" s="62"/>
      <c r="AZ15" s="66"/>
      <c r="BA15" s="67"/>
      <c r="BB15" s="68"/>
      <c r="BC15" s="69"/>
      <c r="BD15" s="69"/>
      <c r="BE15" s="69"/>
      <c r="BF15" s="62"/>
      <c r="BG15" s="63"/>
      <c r="BH15" s="62"/>
      <c r="BI15" s="66"/>
      <c r="BJ15" s="67"/>
      <c r="BK15" s="68"/>
      <c r="BL15" s="69"/>
      <c r="BM15" s="69"/>
      <c r="BN15" s="69"/>
      <c r="BO15" s="64"/>
      <c r="BP15" s="65"/>
      <c r="BQ15" s="62"/>
      <c r="BR15" s="66"/>
      <c r="BS15" s="67"/>
      <c r="BT15" s="68"/>
      <c r="BU15" s="69"/>
      <c r="BV15" s="69"/>
      <c r="BW15" s="69"/>
      <c r="BX15" s="64"/>
      <c r="BY15" s="65"/>
      <c r="BZ15" s="62"/>
      <c r="CA15" s="66"/>
      <c r="CB15" s="67"/>
      <c r="CC15" s="68"/>
      <c r="CD15" s="69"/>
      <c r="CE15" s="69"/>
      <c r="CF15" s="69"/>
      <c r="CG15" s="64"/>
      <c r="CH15" s="65"/>
      <c r="CI15" s="62"/>
      <c r="CJ15" s="66"/>
      <c r="CK15" s="67"/>
      <c r="CL15" s="68"/>
      <c r="CM15" s="69"/>
      <c r="CN15" s="69"/>
      <c r="CO15" s="69"/>
      <c r="CP15" s="70"/>
      <c r="CQ15" s="67"/>
      <c r="CR15" s="67"/>
      <c r="CS15" s="67"/>
      <c r="CT15" s="71"/>
    </row>
    <row r="16" spans="1:99">
      <c r="A16" s="19">
        <f>AC16</f>
        <v>1.8407894736842</v>
      </c>
      <c r="B16" s="39"/>
      <c r="C16" s="39"/>
      <c r="D16" s="39"/>
      <c r="E16" s="39"/>
      <c r="F16" s="39"/>
      <c r="G16" s="39"/>
      <c r="H16" s="40" t="s">
        <v>265</v>
      </c>
      <c r="I16" s="40"/>
      <c r="J16" s="40"/>
      <c r="K16" s="184">
        <f>SUM(K6:K15)</f>
        <v>380000</v>
      </c>
      <c r="L16" s="41">
        <f>SUM(L6:L15)</f>
        <v>286</v>
      </c>
      <c r="M16" s="41">
        <f>SUM(M6:M15)</f>
        <v>128</v>
      </c>
      <c r="N16" s="41">
        <f>SUM(N6:N15)</f>
        <v>302</v>
      </c>
      <c r="O16" s="41">
        <f>SUM(O6:O15)</f>
        <v>127</v>
      </c>
      <c r="P16" s="41">
        <f>SUM(P6:P15)</f>
        <v>0</v>
      </c>
      <c r="Q16" s="41">
        <f>SUM(Q6:Q15)</f>
        <v>127</v>
      </c>
      <c r="R16" s="42">
        <f>IFERROR(Q16/N16,"-")</f>
        <v>0.4205298013245</v>
      </c>
      <c r="S16" s="77">
        <f>SUM(S6:S15)</f>
        <v>11</v>
      </c>
      <c r="T16" s="77">
        <f>SUM(T6:T15)</f>
        <v>13</v>
      </c>
      <c r="U16" s="42">
        <f>IFERROR(S16/Q16,"-")</f>
        <v>0.086614173228346</v>
      </c>
      <c r="V16" s="43">
        <f>IFERROR(K16/Q16,"-")</f>
        <v>2992.125984252</v>
      </c>
      <c r="W16" s="44">
        <f>SUM(W6:W15)</f>
        <v>16</v>
      </c>
      <c r="X16" s="42">
        <f>IFERROR(W16/Q16,"-")</f>
        <v>0.1259842519685</v>
      </c>
      <c r="Y16" s="184">
        <f>SUM(Y6:Y15)</f>
        <v>699500</v>
      </c>
      <c r="Z16" s="184">
        <f>IFERROR(Y16/Q16,"-")</f>
        <v>5507.874015748</v>
      </c>
      <c r="AA16" s="184">
        <f>IFERROR(Y16/W16,"-")</f>
        <v>43718.75</v>
      </c>
      <c r="AB16" s="184">
        <f>Y16-K16</f>
        <v>319500</v>
      </c>
      <c r="AC16" s="46">
        <f>Y16/K16</f>
        <v>1.8407894736842</v>
      </c>
      <c r="AD16" s="59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266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267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268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269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270</v>
      </c>
      <c r="C6" s="189" t="s">
        <v>271</v>
      </c>
      <c r="D6" s="189"/>
      <c r="E6" s="189" t="s">
        <v>61</v>
      </c>
      <c r="F6" s="89" t="s">
        <v>272</v>
      </c>
      <c r="G6" s="89" t="s">
        <v>273</v>
      </c>
      <c r="H6" s="181">
        <v>0</v>
      </c>
      <c r="I6" s="84">
        <v>1500</v>
      </c>
      <c r="J6" s="80">
        <v>0</v>
      </c>
      <c r="K6" s="80">
        <v>0</v>
      </c>
      <c r="L6" s="80">
        <v>5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274</v>
      </c>
      <c r="C7" s="189" t="s">
        <v>271</v>
      </c>
      <c r="D7" s="189"/>
      <c r="E7" s="189" t="s">
        <v>61</v>
      </c>
      <c r="F7" s="89" t="s">
        <v>275</v>
      </c>
      <c r="G7" s="89" t="s">
        <v>273</v>
      </c>
      <c r="H7" s="181">
        <v>0</v>
      </c>
      <c r="I7" s="84">
        <v>1500</v>
      </c>
      <c r="J7" s="80">
        <v>0</v>
      </c>
      <c r="K7" s="80">
        <v>0</v>
      </c>
      <c r="L7" s="80">
        <v>4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276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9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4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277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267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278</v>
      </c>
      <c r="C6" s="189" t="s">
        <v>279</v>
      </c>
      <c r="D6" s="189" t="s">
        <v>280</v>
      </c>
      <c r="E6" s="189" t="s">
        <v>281</v>
      </c>
      <c r="F6" s="89" t="s">
        <v>282</v>
      </c>
      <c r="G6" s="89" t="s">
        <v>273</v>
      </c>
      <c r="H6" s="181">
        <v>0</v>
      </c>
      <c r="I6" s="80">
        <v>0</v>
      </c>
      <c r="J6" s="80">
        <v>0</v>
      </c>
      <c r="K6" s="80">
        <v>0</v>
      </c>
      <c r="L6" s="93">
        <v>0</v>
      </c>
      <c r="M6" s="81" t="str">
        <f>IFERROR(L6/K6,"-")</f>
        <v>-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2.8145524606105</v>
      </c>
      <c r="B7" s="189" t="s">
        <v>283</v>
      </c>
      <c r="C7" s="189" t="s">
        <v>279</v>
      </c>
      <c r="D7" s="189" t="s">
        <v>280</v>
      </c>
      <c r="E7" s="189" t="s">
        <v>281</v>
      </c>
      <c r="F7" s="89" t="s">
        <v>284</v>
      </c>
      <c r="G7" s="89" t="s">
        <v>273</v>
      </c>
      <c r="H7" s="181">
        <v>2476296</v>
      </c>
      <c r="I7" s="80">
        <v>2610</v>
      </c>
      <c r="J7" s="80">
        <v>0</v>
      </c>
      <c r="K7" s="80">
        <v>126348</v>
      </c>
      <c r="L7" s="93">
        <v>763</v>
      </c>
      <c r="M7" s="81">
        <f>IFERROR(L7/K7,"-")</f>
        <v>0.0060388767530946</v>
      </c>
      <c r="N7" s="80">
        <v>96</v>
      </c>
      <c r="O7" s="80">
        <v>176</v>
      </c>
      <c r="P7" s="81">
        <f>IFERROR(N7/(L7),"-")</f>
        <v>0.12581913499345</v>
      </c>
      <c r="Q7" s="82">
        <f>IFERROR(H7/SUM(L7:L7),"-")</f>
        <v>3245.4731323722</v>
      </c>
      <c r="R7" s="83">
        <v>91</v>
      </c>
      <c r="S7" s="81">
        <f>IF(L7=0,"-",R7/L7)</f>
        <v>0.11926605504587</v>
      </c>
      <c r="T7" s="186">
        <v>6969665</v>
      </c>
      <c r="U7" s="187">
        <f>IFERROR(T7/L7,"-")</f>
        <v>9134.5543905636</v>
      </c>
      <c r="V7" s="187">
        <f>IFERROR(T7/R7,"-")</f>
        <v>76589.725274725</v>
      </c>
      <c r="W7" s="181">
        <f>SUM(T7:T7)-SUM(H7:H7)</f>
        <v>4493369</v>
      </c>
      <c r="X7" s="85">
        <f>SUM(T7:T7)/SUM(H7:H7)</f>
        <v>2.8145524606105</v>
      </c>
      <c r="Y7" s="78"/>
      <c r="Z7" s="94">
        <v>2</v>
      </c>
      <c r="AA7" s="95">
        <f>IF(L7=0,"",IF(Z7=0,"",(Z7/L7)))</f>
        <v>0.0026212319790301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3</v>
      </c>
      <c r="AJ7" s="101">
        <f>IF(L7=0,"",IF(AI7=0,"",(AI7/L7)))</f>
        <v>0.0039318479685452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1</v>
      </c>
      <c r="AS7" s="107">
        <f>IF(L7=0,"",IF(AR7=0,"",(AR7/L7)))</f>
        <v>0.0013106159895151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26</v>
      </c>
      <c r="BB7" s="113">
        <f>IF(L7=0,"",IF(BA7=0,"",(BA7/L7)))</f>
        <v>0.034076015727392</v>
      </c>
      <c r="BC7" s="112">
        <v>4</v>
      </c>
      <c r="BD7" s="114">
        <f>IFERROR(BC7/BA7,"-")</f>
        <v>0.15384615384615</v>
      </c>
      <c r="BE7" s="115">
        <v>32080</v>
      </c>
      <c r="BF7" s="116">
        <f>IFERROR(BE7/BA7,"-")</f>
        <v>1233.8461538462</v>
      </c>
      <c r="BG7" s="117">
        <v>3</v>
      </c>
      <c r="BH7" s="117"/>
      <c r="BI7" s="117">
        <v>1</v>
      </c>
      <c r="BJ7" s="119">
        <v>338</v>
      </c>
      <c r="BK7" s="120">
        <f>IF(L7=0,"",IF(BJ7=0,"",(BJ7/L7)))</f>
        <v>0.44298820445609</v>
      </c>
      <c r="BL7" s="121">
        <v>37</v>
      </c>
      <c r="BM7" s="122">
        <f>IFERROR(BL7/BJ7,"-")</f>
        <v>0.1094674556213</v>
      </c>
      <c r="BN7" s="123">
        <v>811010</v>
      </c>
      <c r="BO7" s="124">
        <f>IFERROR(BN7/BJ7,"-")</f>
        <v>2399.4378698225</v>
      </c>
      <c r="BP7" s="125">
        <v>18</v>
      </c>
      <c r="BQ7" s="125">
        <v>6</v>
      </c>
      <c r="BR7" s="125">
        <v>13</v>
      </c>
      <c r="BS7" s="126">
        <v>278</v>
      </c>
      <c r="BT7" s="127">
        <f>IF(L7=0,"",IF(BS7=0,"",(BS7/L7)))</f>
        <v>0.36435124508519</v>
      </c>
      <c r="BU7" s="128">
        <v>37</v>
      </c>
      <c r="BV7" s="129">
        <f>IFERROR(BU7/BS7,"-")</f>
        <v>0.13309352517986</v>
      </c>
      <c r="BW7" s="130">
        <v>3331015</v>
      </c>
      <c r="BX7" s="131">
        <f>IFERROR(BW7/BS7,"-")</f>
        <v>11982.068345324</v>
      </c>
      <c r="BY7" s="132">
        <v>12</v>
      </c>
      <c r="BZ7" s="132">
        <v>3</v>
      </c>
      <c r="CA7" s="132">
        <v>22</v>
      </c>
      <c r="CB7" s="133">
        <v>115</v>
      </c>
      <c r="CC7" s="134">
        <f>IF(L7=0,"",IF(CB7=0,"",(CB7/L7)))</f>
        <v>0.15072083879423</v>
      </c>
      <c r="CD7" s="135">
        <v>13</v>
      </c>
      <c r="CE7" s="136">
        <f>IFERROR(CD7/CB7,"-")</f>
        <v>0.11304347826087</v>
      </c>
      <c r="CF7" s="137">
        <v>2795560</v>
      </c>
      <c r="CG7" s="138">
        <f>IFERROR(CF7/CB7,"-")</f>
        <v>24309.217391304</v>
      </c>
      <c r="CH7" s="139">
        <v>3</v>
      </c>
      <c r="CI7" s="139">
        <v>1</v>
      </c>
      <c r="CJ7" s="139">
        <v>9</v>
      </c>
      <c r="CK7" s="140">
        <v>91</v>
      </c>
      <c r="CL7" s="141">
        <v>6969665</v>
      </c>
      <c r="CM7" s="141">
        <v>1665015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0.89599826886372</v>
      </c>
      <c r="B8" s="189" t="s">
        <v>285</v>
      </c>
      <c r="C8" s="189" t="s">
        <v>279</v>
      </c>
      <c r="D8" s="189" t="s">
        <v>280</v>
      </c>
      <c r="E8" s="189" t="s">
        <v>281</v>
      </c>
      <c r="F8" s="89" t="s">
        <v>286</v>
      </c>
      <c r="G8" s="89" t="s">
        <v>273</v>
      </c>
      <c r="H8" s="181">
        <v>4140633</v>
      </c>
      <c r="I8" s="80">
        <v>3195</v>
      </c>
      <c r="J8" s="80">
        <v>0</v>
      </c>
      <c r="K8" s="80">
        <v>79629</v>
      </c>
      <c r="L8" s="93">
        <v>1438</v>
      </c>
      <c r="M8" s="81">
        <f>IFERROR(L8/K8,"-")</f>
        <v>0.018058747441259</v>
      </c>
      <c r="N8" s="80">
        <v>72</v>
      </c>
      <c r="O8" s="80">
        <v>549</v>
      </c>
      <c r="P8" s="81">
        <f>IFERROR(N8/(L8),"-")</f>
        <v>0.050069541029207</v>
      </c>
      <c r="Q8" s="82">
        <f>IFERROR(H8/SUM(L8:L8),"-")</f>
        <v>2879.4388038943</v>
      </c>
      <c r="R8" s="83">
        <v>143</v>
      </c>
      <c r="S8" s="81">
        <f>IF(L8=0,"-",R8/L8)</f>
        <v>0.099443671766342</v>
      </c>
      <c r="T8" s="186">
        <v>3710000</v>
      </c>
      <c r="U8" s="187">
        <f>IFERROR(T8/L8,"-")</f>
        <v>2579.9721835883</v>
      </c>
      <c r="V8" s="187">
        <f>IFERROR(T8/R8,"-")</f>
        <v>25944.055944056</v>
      </c>
      <c r="W8" s="181">
        <f>SUM(T8:T8)-SUM(H8:H8)</f>
        <v>-430633</v>
      </c>
      <c r="X8" s="85">
        <f>SUM(T8:T8)/SUM(H8:H8)</f>
        <v>0.89599826886372</v>
      </c>
      <c r="Y8" s="78"/>
      <c r="Z8" s="94">
        <v>67</v>
      </c>
      <c r="AA8" s="95">
        <f>IF(L8=0,"",IF(Z8=0,"",(Z8/L8)))</f>
        <v>0.046592489568846</v>
      </c>
      <c r="AB8" s="94">
        <v>1</v>
      </c>
      <c r="AC8" s="96">
        <f>IFERROR(AB8/Z8,"-")</f>
        <v>0.014925373134328</v>
      </c>
      <c r="AD8" s="97">
        <v>3000</v>
      </c>
      <c r="AE8" s="98">
        <f>IFERROR(AD8/Z8,"-")</f>
        <v>44.776119402985</v>
      </c>
      <c r="AF8" s="99">
        <v>1</v>
      </c>
      <c r="AG8" s="99"/>
      <c r="AH8" s="99"/>
      <c r="AI8" s="100">
        <v>225</v>
      </c>
      <c r="AJ8" s="101">
        <f>IF(L8=0,"",IF(AI8=0,"",(AI8/L8)))</f>
        <v>0.15646731571627</v>
      </c>
      <c r="AK8" s="100">
        <v>9</v>
      </c>
      <c r="AL8" s="102">
        <f>IFERROR(AK8/AI8,"-")</f>
        <v>0.04</v>
      </c>
      <c r="AM8" s="103">
        <v>24400</v>
      </c>
      <c r="AN8" s="104">
        <f>IFERROR(AM8/AI8,"-")</f>
        <v>108.44444444444</v>
      </c>
      <c r="AO8" s="105">
        <v>7</v>
      </c>
      <c r="AP8" s="105">
        <v>1</v>
      </c>
      <c r="AQ8" s="105">
        <v>1</v>
      </c>
      <c r="AR8" s="106">
        <v>211</v>
      </c>
      <c r="AS8" s="107">
        <f>IF(L8=0,"",IF(AR8=0,"",(AR8/L8)))</f>
        <v>0.14673157162726</v>
      </c>
      <c r="AT8" s="106">
        <v>11</v>
      </c>
      <c r="AU8" s="108">
        <f>IFERROR(AT8/AR8,"-")</f>
        <v>0.052132701421801</v>
      </c>
      <c r="AV8" s="109">
        <v>88500</v>
      </c>
      <c r="AW8" s="110">
        <f>IFERROR(AV8/AR8,"-")</f>
        <v>419.43127962085</v>
      </c>
      <c r="AX8" s="111">
        <v>5</v>
      </c>
      <c r="AY8" s="111">
        <v>2</v>
      </c>
      <c r="AZ8" s="111">
        <v>4</v>
      </c>
      <c r="BA8" s="112">
        <v>346</v>
      </c>
      <c r="BB8" s="113">
        <f>IF(L8=0,"",IF(BA8=0,"",(BA8/L8)))</f>
        <v>0.24061196105702</v>
      </c>
      <c r="BC8" s="112">
        <v>28</v>
      </c>
      <c r="BD8" s="114">
        <f>IFERROR(BC8/BA8,"-")</f>
        <v>0.080924855491329</v>
      </c>
      <c r="BE8" s="115">
        <v>247900</v>
      </c>
      <c r="BF8" s="116">
        <f>IFERROR(BE8/BA8,"-")</f>
        <v>716.47398843931</v>
      </c>
      <c r="BG8" s="117">
        <v>13</v>
      </c>
      <c r="BH8" s="117">
        <v>6</v>
      </c>
      <c r="BI8" s="117">
        <v>9</v>
      </c>
      <c r="BJ8" s="119">
        <v>384</v>
      </c>
      <c r="BK8" s="120">
        <f>IF(L8=0,"",IF(BJ8=0,"",(BJ8/L8)))</f>
        <v>0.26703755215577</v>
      </c>
      <c r="BL8" s="121">
        <v>56</v>
      </c>
      <c r="BM8" s="122">
        <f>IFERROR(BL8/BJ8,"-")</f>
        <v>0.14583333333333</v>
      </c>
      <c r="BN8" s="123">
        <v>1800200</v>
      </c>
      <c r="BO8" s="124">
        <f>IFERROR(BN8/BJ8,"-")</f>
        <v>4688.0208333333</v>
      </c>
      <c r="BP8" s="125">
        <v>25</v>
      </c>
      <c r="BQ8" s="125">
        <v>12</v>
      </c>
      <c r="BR8" s="125">
        <v>19</v>
      </c>
      <c r="BS8" s="126">
        <v>161</v>
      </c>
      <c r="BT8" s="127">
        <f>IF(L8=0,"",IF(BS8=0,"",(BS8/L8)))</f>
        <v>0.11196105702364</v>
      </c>
      <c r="BU8" s="128">
        <v>29</v>
      </c>
      <c r="BV8" s="129">
        <f>IFERROR(BU8/BS8,"-")</f>
        <v>0.18012422360248</v>
      </c>
      <c r="BW8" s="130">
        <v>1339000</v>
      </c>
      <c r="BX8" s="131">
        <f>IFERROR(BW8/BS8,"-")</f>
        <v>8316.7701863354</v>
      </c>
      <c r="BY8" s="132">
        <v>7</v>
      </c>
      <c r="BZ8" s="132">
        <v>7</v>
      </c>
      <c r="CA8" s="132">
        <v>15</v>
      </c>
      <c r="CB8" s="133">
        <v>44</v>
      </c>
      <c r="CC8" s="134">
        <f>IF(L8=0,"",IF(CB8=0,"",(CB8/L8)))</f>
        <v>0.030598052851182</v>
      </c>
      <c r="CD8" s="135">
        <v>9</v>
      </c>
      <c r="CE8" s="136">
        <f>IFERROR(CD8/CB8,"-")</f>
        <v>0.20454545454545</v>
      </c>
      <c r="CF8" s="137">
        <v>207000</v>
      </c>
      <c r="CG8" s="138">
        <f>IFERROR(CF8/CB8,"-")</f>
        <v>4704.5454545455</v>
      </c>
      <c r="CH8" s="139">
        <v>4</v>
      </c>
      <c r="CI8" s="139">
        <v>3</v>
      </c>
      <c r="CJ8" s="139">
        <v>2</v>
      </c>
      <c r="CK8" s="140">
        <v>143</v>
      </c>
      <c r="CL8" s="141">
        <v>3710000</v>
      </c>
      <c r="CM8" s="141">
        <v>860000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287</v>
      </c>
      <c r="C9" s="189" t="s">
        <v>279</v>
      </c>
      <c r="D9" s="189" t="s">
        <v>280</v>
      </c>
      <c r="E9" s="189" t="s">
        <v>281</v>
      </c>
      <c r="F9" s="89" t="s">
        <v>288</v>
      </c>
      <c r="G9" s="89" t="s">
        <v>273</v>
      </c>
      <c r="H9" s="181">
        <v>0</v>
      </c>
      <c r="I9" s="80">
        <v>0</v>
      </c>
      <c r="J9" s="80">
        <v>0</v>
      </c>
      <c r="K9" s="80">
        <v>0</v>
      </c>
      <c r="L9" s="93">
        <v>0</v>
      </c>
      <c r="M9" s="81" t="str">
        <f>IFERROR(L9/K9,"-")</f>
        <v>-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79">
        <f>X10</f>
        <v>2.1460311579727</v>
      </c>
      <c r="B10" s="189" t="s">
        <v>289</v>
      </c>
      <c r="C10" s="189" t="s">
        <v>279</v>
      </c>
      <c r="D10" s="189" t="s">
        <v>280</v>
      </c>
      <c r="E10" s="189" t="s">
        <v>281</v>
      </c>
      <c r="F10" s="89" t="s">
        <v>290</v>
      </c>
      <c r="G10" s="89" t="s">
        <v>273</v>
      </c>
      <c r="H10" s="181">
        <v>950126</v>
      </c>
      <c r="I10" s="80">
        <v>860</v>
      </c>
      <c r="J10" s="80">
        <v>0</v>
      </c>
      <c r="K10" s="80">
        <v>83089</v>
      </c>
      <c r="L10" s="93">
        <v>229</v>
      </c>
      <c r="M10" s="81">
        <f>IFERROR(L10/K10,"-")</f>
        <v>0.0027560808289906</v>
      </c>
      <c r="N10" s="80">
        <v>32</v>
      </c>
      <c r="O10" s="80">
        <v>46</v>
      </c>
      <c r="P10" s="81">
        <f>IFERROR(N10/(L10),"-")</f>
        <v>0.13973799126638</v>
      </c>
      <c r="Q10" s="82">
        <f>IFERROR(H10/SUM(L10:L10),"-")</f>
        <v>4149.0218340611</v>
      </c>
      <c r="R10" s="83">
        <v>32</v>
      </c>
      <c r="S10" s="81">
        <f>IF(L10=0,"-",R10/L10)</f>
        <v>0.13973799126638</v>
      </c>
      <c r="T10" s="186">
        <v>2039000</v>
      </c>
      <c r="U10" s="187">
        <f>IFERROR(T10/L10,"-")</f>
        <v>8903.9301310044</v>
      </c>
      <c r="V10" s="187">
        <f>IFERROR(T10/R10,"-")</f>
        <v>63718.75</v>
      </c>
      <c r="W10" s="181">
        <f>SUM(T10:T10)-SUM(H10:H10)</f>
        <v>1088874</v>
      </c>
      <c r="X10" s="85">
        <f>SUM(T10:T10)/SUM(H10:H10)</f>
        <v>2.1460311579727</v>
      </c>
      <c r="Y10" s="78"/>
      <c r="Z10" s="94"/>
      <c r="AA10" s="95">
        <f>IF(L10=0,"",IF(Z10=0,"",(Z10/L10)))</f>
        <v>0</v>
      </c>
      <c r="AB10" s="94"/>
      <c r="AC10" s="96" t="str">
        <f>IFERROR(AB10/Z10,"-")</f>
        <v>-</v>
      </c>
      <c r="AD10" s="97"/>
      <c r="AE10" s="98" t="str">
        <f>IFERROR(AD10/Z10,"-")</f>
        <v>-</v>
      </c>
      <c r="AF10" s="99"/>
      <c r="AG10" s="99"/>
      <c r="AH10" s="99"/>
      <c r="AI10" s="100"/>
      <c r="AJ10" s="101">
        <f>IF(L10=0,"",IF(AI10=0,"",(AI10/L10)))</f>
        <v>0</v>
      </c>
      <c r="AK10" s="100"/>
      <c r="AL10" s="102" t="str">
        <f>IFERROR(AK10/AI10,"-")</f>
        <v>-</v>
      </c>
      <c r="AM10" s="103"/>
      <c r="AN10" s="104" t="str">
        <f>IFERROR(AM10/AI10,"-")</f>
        <v>-</v>
      </c>
      <c r="AO10" s="105"/>
      <c r="AP10" s="105"/>
      <c r="AQ10" s="105"/>
      <c r="AR10" s="106">
        <v>1</v>
      </c>
      <c r="AS10" s="107">
        <f>IF(L10=0,"",IF(AR10=0,"",(AR10/L10)))</f>
        <v>0.0043668122270742</v>
      </c>
      <c r="AT10" s="106">
        <v>1</v>
      </c>
      <c r="AU10" s="108">
        <f>IFERROR(AT10/AR10,"-")</f>
        <v>1</v>
      </c>
      <c r="AV10" s="109">
        <v>3000</v>
      </c>
      <c r="AW10" s="110">
        <f>IFERROR(AV10/AR10,"-")</f>
        <v>3000</v>
      </c>
      <c r="AX10" s="111">
        <v>1</v>
      </c>
      <c r="AY10" s="111"/>
      <c r="AZ10" s="111"/>
      <c r="BA10" s="112">
        <v>15</v>
      </c>
      <c r="BB10" s="113">
        <f>IF(L10=0,"",IF(BA10=0,"",(BA10/L10)))</f>
        <v>0.065502183406114</v>
      </c>
      <c r="BC10" s="112">
        <v>2</v>
      </c>
      <c r="BD10" s="114">
        <f>IFERROR(BC10/BA10,"-")</f>
        <v>0.13333333333333</v>
      </c>
      <c r="BE10" s="115">
        <v>66000</v>
      </c>
      <c r="BF10" s="116">
        <f>IFERROR(BE10/BA10,"-")</f>
        <v>4400</v>
      </c>
      <c r="BG10" s="117">
        <v>1</v>
      </c>
      <c r="BH10" s="117"/>
      <c r="BI10" s="117">
        <v>1</v>
      </c>
      <c r="BJ10" s="119">
        <v>67</v>
      </c>
      <c r="BK10" s="120">
        <f>IF(L10=0,"",IF(BJ10=0,"",(BJ10/L10)))</f>
        <v>0.29257641921397</v>
      </c>
      <c r="BL10" s="121">
        <v>9</v>
      </c>
      <c r="BM10" s="122">
        <f>IFERROR(BL10/BJ10,"-")</f>
        <v>0.13432835820896</v>
      </c>
      <c r="BN10" s="123">
        <v>170000</v>
      </c>
      <c r="BO10" s="124">
        <f>IFERROR(BN10/BJ10,"-")</f>
        <v>2537.3134328358</v>
      </c>
      <c r="BP10" s="125">
        <v>2</v>
      </c>
      <c r="BQ10" s="125">
        <v>4</v>
      </c>
      <c r="BR10" s="125">
        <v>3</v>
      </c>
      <c r="BS10" s="126">
        <v>99</v>
      </c>
      <c r="BT10" s="127">
        <f>IF(L10=0,"",IF(BS10=0,"",(BS10/L10)))</f>
        <v>0.43231441048035</v>
      </c>
      <c r="BU10" s="128">
        <v>11</v>
      </c>
      <c r="BV10" s="129">
        <f>IFERROR(BU10/BS10,"-")</f>
        <v>0.11111111111111</v>
      </c>
      <c r="BW10" s="130">
        <v>1501000</v>
      </c>
      <c r="BX10" s="131">
        <f>IFERROR(BW10/BS10,"-")</f>
        <v>15161.616161616</v>
      </c>
      <c r="BY10" s="132">
        <v>5</v>
      </c>
      <c r="BZ10" s="132">
        <v>3</v>
      </c>
      <c r="CA10" s="132">
        <v>3</v>
      </c>
      <c r="CB10" s="133">
        <v>47</v>
      </c>
      <c r="CC10" s="134">
        <f>IF(L10=0,"",IF(CB10=0,"",(CB10/L10)))</f>
        <v>0.20524017467249</v>
      </c>
      <c r="CD10" s="135">
        <v>9</v>
      </c>
      <c r="CE10" s="136">
        <f>IFERROR(CD10/CB10,"-")</f>
        <v>0.19148936170213</v>
      </c>
      <c r="CF10" s="137">
        <v>299000</v>
      </c>
      <c r="CG10" s="138">
        <f>IFERROR(CF10/CB10,"-")</f>
        <v>6361.7021276596</v>
      </c>
      <c r="CH10" s="139"/>
      <c r="CI10" s="139">
        <v>2</v>
      </c>
      <c r="CJ10" s="139">
        <v>7</v>
      </c>
      <c r="CK10" s="140">
        <v>32</v>
      </c>
      <c r="CL10" s="141">
        <v>2039000</v>
      </c>
      <c r="CM10" s="141">
        <v>1420000</v>
      </c>
      <c r="CN10" s="141"/>
      <c r="CO10" s="142" t="str">
        <f>IF(AND(CM10=0,CN10=0),"",IF(AND(CM10&lt;=100000,CN10&lt;=100000),"",IF(CM10/CL10&gt;0.7,"男高",IF(CN10/CL10&gt;0.7,"女高",""))))</f>
        <v/>
      </c>
    </row>
    <row r="11" spans="1:95">
      <c r="A11" s="79">
        <f>X11</f>
        <v>0.21218277773103</v>
      </c>
      <c r="B11" s="189" t="s">
        <v>291</v>
      </c>
      <c r="C11" s="189" t="s">
        <v>279</v>
      </c>
      <c r="D11" s="189" t="s">
        <v>280</v>
      </c>
      <c r="E11" s="189" t="s">
        <v>281</v>
      </c>
      <c r="F11" s="89" t="s">
        <v>292</v>
      </c>
      <c r="G11" s="89" t="s">
        <v>273</v>
      </c>
      <c r="H11" s="181">
        <v>499098</v>
      </c>
      <c r="I11" s="80">
        <v>711</v>
      </c>
      <c r="J11" s="80">
        <v>0</v>
      </c>
      <c r="K11" s="80">
        <v>2313</v>
      </c>
      <c r="L11" s="93">
        <v>299</v>
      </c>
      <c r="M11" s="81">
        <f>IFERROR(L11/K11,"-")</f>
        <v>0.12926934716818</v>
      </c>
      <c r="N11" s="80">
        <v>22</v>
      </c>
      <c r="O11" s="80">
        <v>55</v>
      </c>
      <c r="P11" s="81">
        <f>IFERROR(N11/(L11),"-")</f>
        <v>0.073578595317726</v>
      </c>
      <c r="Q11" s="82">
        <f>IFERROR(H11/SUM(L11:L11),"-")</f>
        <v>1669.2240802676</v>
      </c>
      <c r="R11" s="83">
        <v>13</v>
      </c>
      <c r="S11" s="81">
        <f>IF(L11=0,"-",R11/L11)</f>
        <v>0.043478260869565</v>
      </c>
      <c r="T11" s="186">
        <v>105900</v>
      </c>
      <c r="U11" s="187">
        <f>IFERROR(T11/L11,"-")</f>
        <v>354.18060200669</v>
      </c>
      <c r="V11" s="187">
        <f>IFERROR(T11/R11,"-")</f>
        <v>8146.1538461538</v>
      </c>
      <c r="W11" s="181">
        <f>SUM(T11:T11)-SUM(H11:H11)</f>
        <v>-393198</v>
      </c>
      <c r="X11" s="85">
        <f>SUM(T11:T11)/SUM(H11:H11)</f>
        <v>0.21218277773103</v>
      </c>
      <c r="Y11" s="78"/>
      <c r="Z11" s="94">
        <v>8</v>
      </c>
      <c r="AA11" s="95">
        <f>IF(L11=0,"",IF(Z11=0,"",(Z11/L11)))</f>
        <v>0.026755852842809</v>
      </c>
      <c r="AB11" s="94"/>
      <c r="AC11" s="96">
        <f>IFERROR(AB11/Z11,"-")</f>
        <v>0</v>
      </c>
      <c r="AD11" s="97"/>
      <c r="AE11" s="98">
        <f>IFERROR(AD11/Z11,"-")</f>
        <v>0</v>
      </c>
      <c r="AF11" s="99"/>
      <c r="AG11" s="99"/>
      <c r="AH11" s="99"/>
      <c r="AI11" s="100">
        <v>20</v>
      </c>
      <c r="AJ11" s="101">
        <f>IF(L11=0,"",IF(AI11=0,"",(AI11/L11)))</f>
        <v>0.066889632107023</v>
      </c>
      <c r="AK11" s="100"/>
      <c r="AL11" s="102">
        <f>IFERROR(AK11/AI11,"-")</f>
        <v>0</v>
      </c>
      <c r="AM11" s="103"/>
      <c r="AN11" s="104">
        <f>IFERROR(AM11/AI11,"-")</f>
        <v>0</v>
      </c>
      <c r="AO11" s="105"/>
      <c r="AP11" s="105"/>
      <c r="AQ11" s="105"/>
      <c r="AR11" s="106">
        <v>7</v>
      </c>
      <c r="AS11" s="107">
        <f>IF(L11=0,"",IF(AR11=0,"",(AR11/L11)))</f>
        <v>0.023411371237458</v>
      </c>
      <c r="AT11" s="106"/>
      <c r="AU11" s="108">
        <f>IFERROR(AT11/AR11,"-")</f>
        <v>0</v>
      </c>
      <c r="AV11" s="109"/>
      <c r="AW11" s="110">
        <f>IFERROR(AV11/AR11,"-")</f>
        <v>0</v>
      </c>
      <c r="AX11" s="111"/>
      <c r="AY11" s="111"/>
      <c r="AZ11" s="111"/>
      <c r="BA11" s="112">
        <v>43</v>
      </c>
      <c r="BB11" s="113">
        <f>IF(L11=0,"",IF(BA11=0,"",(BA11/L11)))</f>
        <v>0.1438127090301</v>
      </c>
      <c r="BC11" s="112">
        <v>3</v>
      </c>
      <c r="BD11" s="114">
        <f>IFERROR(BC11/BA11,"-")</f>
        <v>0.069767441860465</v>
      </c>
      <c r="BE11" s="115">
        <v>17000</v>
      </c>
      <c r="BF11" s="116">
        <f>IFERROR(BE11/BA11,"-")</f>
        <v>395.3488372093</v>
      </c>
      <c r="BG11" s="117">
        <v>2</v>
      </c>
      <c r="BH11" s="117"/>
      <c r="BI11" s="117">
        <v>1</v>
      </c>
      <c r="BJ11" s="119">
        <v>106</v>
      </c>
      <c r="BK11" s="120">
        <f>IF(L11=0,"",IF(BJ11=0,"",(BJ11/L11)))</f>
        <v>0.35451505016722</v>
      </c>
      <c r="BL11" s="121">
        <v>2</v>
      </c>
      <c r="BM11" s="122">
        <f>IFERROR(BL11/BJ11,"-")</f>
        <v>0.018867924528302</v>
      </c>
      <c r="BN11" s="123">
        <v>14000</v>
      </c>
      <c r="BO11" s="124">
        <f>IFERROR(BN11/BJ11,"-")</f>
        <v>132.07547169811</v>
      </c>
      <c r="BP11" s="125">
        <v>1</v>
      </c>
      <c r="BQ11" s="125"/>
      <c r="BR11" s="125">
        <v>1</v>
      </c>
      <c r="BS11" s="126">
        <v>94</v>
      </c>
      <c r="BT11" s="127">
        <f>IF(L11=0,"",IF(BS11=0,"",(BS11/L11)))</f>
        <v>0.31438127090301</v>
      </c>
      <c r="BU11" s="128">
        <v>7</v>
      </c>
      <c r="BV11" s="129">
        <f>IFERROR(BU11/BS11,"-")</f>
        <v>0.074468085106383</v>
      </c>
      <c r="BW11" s="130">
        <v>74000</v>
      </c>
      <c r="BX11" s="131">
        <f>IFERROR(BW11/BS11,"-")</f>
        <v>787.23404255319</v>
      </c>
      <c r="BY11" s="132">
        <v>3</v>
      </c>
      <c r="BZ11" s="132">
        <v>1</v>
      </c>
      <c r="CA11" s="132">
        <v>3</v>
      </c>
      <c r="CB11" s="133">
        <v>21</v>
      </c>
      <c r="CC11" s="134">
        <f>IF(L11=0,"",IF(CB11=0,"",(CB11/L11)))</f>
        <v>0.070234113712375</v>
      </c>
      <c r="CD11" s="135">
        <v>1</v>
      </c>
      <c r="CE11" s="136">
        <f>IFERROR(CD11/CB11,"-")</f>
        <v>0.047619047619048</v>
      </c>
      <c r="CF11" s="137">
        <v>900</v>
      </c>
      <c r="CG11" s="138">
        <f>IFERROR(CF11/CB11,"-")</f>
        <v>42.857142857143</v>
      </c>
      <c r="CH11" s="139">
        <v>1</v>
      </c>
      <c r="CI11" s="139"/>
      <c r="CJ11" s="139"/>
      <c r="CK11" s="140">
        <v>13</v>
      </c>
      <c r="CL11" s="141">
        <v>105900</v>
      </c>
      <c r="CM11" s="141">
        <v>19000</v>
      </c>
      <c r="CN11" s="141"/>
      <c r="CO11" s="142" t="str">
        <f>IF(AND(CM11=0,CN11=0),"",IF(AND(CM11&lt;=100000,CN11&lt;=100000),"",IF(CM11/CL11&gt;0.7,"男高",IF(CN11/CL11&gt;0.7,"女高",""))))</f>
        <v/>
      </c>
    </row>
    <row r="12" spans="1:95">
      <c r="A12" s="30"/>
      <c r="B12" s="86"/>
      <c r="C12" s="86"/>
      <c r="D12" s="87"/>
      <c r="E12" s="88"/>
      <c r="F12" s="89"/>
      <c r="G12" s="89"/>
      <c r="H12" s="182"/>
      <c r="I12" s="34"/>
      <c r="J12" s="34"/>
      <c r="K12" s="31"/>
      <c r="L12" s="31"/>
      <c r="M12" s="33"/>
      <c r="N12" s="33"/>
      <c r="O12" s="31"/>
      <c r="P12" s="33"/>
      <c r="Q12" s="25"/>
      <c r="R12" s="25"/>
      <c r="S12" s="25"/>
      <c r="T12" s="188"/>
      <c r="U12" s="188"/>
      <c r="V12" s="188"/>
      <c r="W12" s="188"/>
      <c r="X12" s="33"/>
      <c r="Y12" s="58"/>
      <c r="Z12" s="62"/>
      <c r="AA12" s="63"/>
      <c r="AB12" s="62"/>
      <c r="AC12" s="66"/>
      <c r="AD12" s="67"/>
      <c r="AE12" s="68"/>
      <c r="AF12" s="69"/>
      <c r="AG12" s="69"/>
      <c r="AH12" s="69"/>
      <c r="AI12" s="62"/>
      <c r="AJ12" s="63"/>
      <c r="AK12" s="62"/>
      <c r="AL12" s="66"/>
      <c r="AM12" s="67"/>
      <c r="AN12" s="68"/>
      <c r="AO12" s="69"/>
      <c r="AP12" s="69"/>
      <c r="AQ12" s="69"/>
      <c r="AR12" s="62"/>
      <c r="AS12" s="63"/>
      <c r="AT12" s="62"/>
      <c r="AU12" s="66"/>
      <c r="AV12" s="67"/>
      <c r="AW12" s="68"/>
      <c r="AX12" s="69"/>
      <c r="AY12" s="69"/>
      <c r="AZ12" s="69"/>
      <c r="BA12" s="62"/>
      <c r="BB12" s="63"/>
      <c r="BC12" s="62"/>
      <c r="BD12" s="66"/>
      <c r="BE12" s="67"/>
      <c r="BF12" s="68"/>
      <c r="BG12" s="69"/>
      <c r="BH12" s="69"/>
      <c r="BI12" s="69"/>
      <c r="BJ12" s="64"/>
      <c r="BK12" s="65"/>
      <c r="BL12" s="62"/>
      <c r="BM12" s="66"/>
      <c r="BN12" s="67"/>
      <c r="BO12" s="68"/>
      <c r="BP12" s="69"/>
      <c r="BQ12" s="69"/>
      <c r="BR12" s="69"/>
      <c r="BS12" s="64"/>
      <c r="BT12" s="65"/>
      <c r="BU12" s="62"/>
      <c r="BV12" s="66"/>
      <c r="BW12" s="67"/>
      <c r="BX12" s="68"/>
      <c r="BY12" s="69"/>
      <c r="BZ12" s="69"/>
      <c r="CA12" s="69"/>
      <c r="CB12" s="64"/>
      <c r="CC12" s="65"/>
      <c r="CD12" s="62"/>
      <c r="CE12" s="66"/>
      <c r="CF12" s="67"/>
      <c r="CG12" s="68"/>
      <c r="CH12" s="69"/>
      <c r="CI12" s="69"/>
      <c r="CJ12" s="69"/>
      <c r="CK12" s="70"/>
      <c r="CL12" s="67"/>
      <c r="CM12" s="67"/>
      <c r="CN12" s="67"/>
      <c r="CO12" s="71"/>
    </row>
    <row r="13" spans="1:95">
      <c r="A13" s="30"/>
      <c r="B13" s="37"/>
      <c r="C13" s="37"/>
      <c r="D13" s="31"/>
      <c r="E13" s="31"/>
      <c r="F13" s="36"/>
      <c r="G13" s="74"/>
      <c r="H13" s="183"/>
      <c r="I13" s="34"/>
      <c r="J13" s="34"/>
      <c r="K13" s="31"/>
      <c r="L13" s="31"/>
      <c r="M13" s="33"/>
      <c r="N13" s="33"/>
      <c r="O13" s="31"/>
      <c r="P13" s="33"/>
      <c r="Q13" s="25"/>
      <c r="R13" s="25"/>
      <c r="S13" s="25"/>
      <c r="T13" s="188"/>
      <c r="U13" s="188"/>
      <c r="V13" s="188"/>
      <c r="W13" s="188"/>
      <c r="X13" s="33"/>
      <c r="Y13" s="60"/>
      <c r="Z13" s="62"/>
      <c r="AA13" s="63"/>
      <c r="AB13" s="62"/>
      <c r="AC13" s="66"/>
      <c r="AD13" s="67"/>
      <c r="AE13" s="68"/>
      <c r="AF13" s="69"/>
      <c r="AG13" s="69"/>
      <c r="AH13" s="69"/>
      <c r="AI13" s="62"/>
      <c r="AJ13" s="63"/>
      <c r="AK13" s="62"/>
      <c r="AL13" s="66"/>
      <c r="AM13" s="67"/>
      <c r="AN13" s="68"/>
      <c r="AO13" s="69"/>
      <c r="AP13" s="69"/>
      <c r="AQ13" s="69"/>
      <c r="AR13" s="62"/>
      <c r="AS13" s="63"/>
      <c r="AT13" s="62"/>
      <c r="AU13" s="66"/>
      <c r="AV13" s="67"/>
      <c r="AW13" s="68"/>
      <c r="AX13" s="69"/>
      <c r="AY13" s="69"/>
      <c r="AZ13" s="69"/>
      <c r="BA13" s="62"/>
      <c r="BB13" s="63"/>
      <c r="BC13" s="62"/>
      <c r="BD13" s="66"/>
      <c r="BE13" s="67"/>
      <c r="BF13" s="68"/>
      <c r="BG13" s="69"/>
      <c r="BH13" s="69"/>
      <c r="BI13" s="69"/>
      <c r="BJ13" s="64"/>
      <c r="BK13" s="65"/>
      <c r="BL13" s="62"/>
      <c r="BM13" s="66"/>
      <c r="BN13" s="67"/>
      <c r="BO13" s="68"/>
      <c r="BP13" s="69"/>
      <c r="BQ13" s="69"/>
      <c r="BR13" s="69"/>
      <c r="BS13" s="64"/>
      <c r="BT13" s="65"/>
      <c r="BU13" s="62"/>
      <c r="BV13" s="66"/>
      <c r="BW13" s="67"/>
      <c r="BX13" s="68"/>
      <c r="BY13" s="69"/>
      <c r="BZ13" s="69"/>
      <c r="CA13" s="69"/>
      <c r="CB13" s="64"/>
      <c r="CC13" s="65"/>
      <c r="CD13" s="62"/>
      <c r="CE13" s="66"/>
      <c r="CF13" s="67"/>
      <c r="CG13" s="68"/>
      <c r="CH13" s="69"/>
      <c r="CI13" s="69"/>
      <c r="CJ13" s="69"/>
      <c r="CK13" s="70"/>
      <c r="CL13" s="67"/>
      <c r="CM13" s="67"/>
      <c r="CN13" s="67"/>
      <c r="CO13" s="71"/>
    </row>
    <row r="14" spans="1:95">
      <c r="A14" s="19">
        <f>Z14</f>
        <v/>
      </c>
      <c r="B14" s="41"/>
      <c r="C14" s="41"/>
      <c r="D14" s="41"/>
      <c r="E14" s="41"/>
      <c r="F14" s="40" t="s">
        <v>293</v>
      </c>
      <c r="G14" s="40"/>
      <c r="H14" s="184"/>
      <c r="I14" s="41">
        <f>SUM(I6:I13)</f>
        <v>7376</v>
      </c>
      <c r="J14" s="41">
        <f>SUM(J6:J13)</f>
        <v>0</v>
      </c>
      <c r="K14" s="41">
        <f>SUM(K6:K13)</f>
        <v>291379</v>
      </c>
      <c r="L14" s="41">
        <f>SUM(L6:L13)</f>
        <v>2729</v>
      </c>
      <c r="M14" s="42">
        <f>IFERROR(L14/K14,"-")</f>
        <v>0.0093658087919857</v>
      </c>
      <c r="N14" s="77">
        <f>SUM(N6:N13)</f>
        <v>222</v>
      </c>
      <c r="O14" s="77">
        <f>SUM(O6:O13)</f>
        <v>826</v>
      </c>
      <c r="P14" s="42">
        <f>IFERROR(N14/L14,"-")</f>
        <v>0.081348479296446</v>
      </c>
      <c r="Q14" s="43">
        <f>IFERROR(H14/L14,"-")</f>
        <v>0</v>
      </c>
      <c r="R14" s="44">
        <f>SUM(R6:R13)</f>
        <v>279</v>
      </c>
      <c r="S14" s="42">
        <f>IFERROR(R14/L14,"-")</f>
        <v>0.1022352510077</v>
      </c>
      <c r="T14" s="184">
        <f>SUM(T6:T13)</f>
        <v>12824565</v>
      </c>
      <c r="U14" s="184">
        <f>IFERROR(T14/L14,"-")</f>
        <v>4699.3642359839</v>
      </c>
      <c r="V14" s="184">
        <f>IFERROR(T14/R14,"-")</f>
        <v>45966.182795699</v>
      </c>
      <c r="W14" s="184">
        <f>T14-H14</f>
        <v>12824565</v>
      </c>
      <c r="X14" s="46" t="str">
        <f>T14/H14</f>
        <v>0</v>
      </c>
      <c r="Y14" s="59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  <mergeCell ref="A11:A11"/>
    <mergeCell ref="H11:H11"/>
    <mergeCell ref="Q11:Q11"/>
    <mergeCell ref="W11:W11"/>
    <mergeCell ref="X11:X11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