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<sst xmlns="http://schemas.openxmlformats.org/spreadsheetml/2006/main" uniqueCount="318">
  <si>
    <t>09月</t>
  </si>
  <si>
    <t>ヘスティア</t>
  </si>
  <si>
    <t>最終更新日</t>
  </si>
  <si>
    <t>12月26日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</si>
  <si>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</si>
  <si>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</si>
  <si>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</si>
  <si>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</si>
  <si>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</si>
  <si>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</si>
  <si>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</si>
  <si>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</si>
  <si>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</si>
  <si>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</si>
  <si>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</si>
  <si>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</si>
  <si>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</si>
  <si>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</si>
  <si>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</si>
  <si>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</si>
  <si>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</si>
  <si>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</si>
  <si>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</si>
  <si>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</si>
  <si>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</si>
  <si>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</si>
  <si>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</si>
  <si>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</si>
  <si>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</si>
  <si>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</si>
  <si>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</si>
  <si>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</si>
  <si>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</si>
  <si>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</si>
  <si>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</si>
  <si>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</si>
  <si>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</si>
  <si>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</si>
  <si>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</si>
  <si>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</si>
  <si>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</si>
  <si>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</si>
  <si>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</si>
  <si>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</si>
  <si>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</si>
  <si>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</si>
  <si>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</si>
  <si>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</si>
  <si>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</si>
  <si>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</si>
  <si>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</si>
  <si>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</si>
  <si>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</si>
  <si>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</si>
  <si>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</si>
  <si>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</si>
  <si>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</si>
  <si>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ln_ink1041</t>
  </si>
  <si>
    <t>インターカラー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</si>
  <si>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</si>
  <si>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</si>
  <si>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</si>
  <si>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</si>
  <si>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</si>
  <si>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</si>
  <si>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ic3980</t>
  </si>
  <si>
    <t>空電</t>
  </si>
  <si>
    <t>ln_ink1042</t>
  </si>
  <si>
    <t>半5段つかみ15段</t>
  </si>
  <si>
    <t>ic3981</t>
  </si>
  <si>
    <t>ic3982</t>
  </si>
  <si>
    <t>老人ホーム版（--）</t>
  </si>
  <si>
    <t>お相手待ちの女性が出ました</t>
  </si>
  <si>
    <t>lp03</t>
  </si>
  <si>
    <t>16～31日</t>
  </si>
  <si>
    <t>ic3983</t>
  </si>
  <si>
    <t>ic3984</t>
  </si>
  <si>
    <t>ic3985</t>
  </si>
  <si>
    <t>ln_ink1043</t>
  </si>
  <si>
    <t>サンスポ関西</t>
  </si>
  <si>
    <t>ic3986</t>
  </si>
  <si>
    <t>ln_ink1044</t>
  </si>
  <si>
    <t>ic3987</t>
  </si>
  <si>
    <t>ic3988</t>
  </si>
  <si>
    <t>ic3989</t>
  </si>
  <si>
    <t>ic3990</t>
  </si>
  <si>
    <t>ic3991</t>
  </si>
  <si>
    <t>ic3992</t>
  </si>
  <si>
    <t>デリヘル版3（高宮菜々子）</t>
  </si>
  <si>
    <t>70歳までの出会いお手伝い</t>
  </si>
  <si>
    <t>デイリースポーツ関西</t>
  </si>
  <si>
    <t>全5段・半5段つかみスライド</t>
  </si>
  <si>
    <t>9/1～</t>
  </si>
  <si>
    <t>ln_ink1045</t>
  </si>
  <si>
    <t>雑誌版SPA(LINEver)（藤井レイラ）</t>
  </si>
  <si>
    <t>マカより効果的エロい熟女が誘ってくる魅力的なサイト</t>
  </si>
  <si>
    <t>ic3993</t>
  </si>
  <si>
    <t>新書籍版2（晶エリー）</t>
  </si>
  <si>
    <t>ln_ink1046</t>
  </si>
  <si>
    <t>老人ホーム版(LINEver)（--）</t>
  </si>
  <si>
    <t>お相手待ちの女性が出ました(LINEver)</t>
  </si>
  <si>
    <t>ic3994</t>
  </si>
  <si>
    <t>雑誌版SPA（藤井レイラ）</t>
  </si>
  <si>
    <t>ic3995</t>
  </si>
  <si>
    <t>(空電共通)</t>
  </si>
  <si>
    <t>ln_ink1047</t>
  </si>
  <si>
    <t>右女9版(ヘスティア)(LINEver)（藤井レイラ）</t>
  </si>
  <si>
    <t>スポニチ関西</t>
  </si>
  <si>
    <t>半2段つかみ20段保証</t>
  </si>
  <si>
    <t>20段保証</t>
  </si>
  <si>
    <t>ic3996</t>
  </si>
  <si>
    <t>求人風（高宮菜々子）</t>
  </si>
  <si>
    <t>「出会い不足解消に〇〇」</t>
  </si>
  <si>
    <t>ln_ink1048</t>
  </si>
  <si>
    <t>再婚&amp;理解者版(LINEver)（高宮菜々子）</t>
  </si>
  <si>
    <t>再婚&amp;理解者(LINEver)</t>
  </si>
  <si>
    <t>ic3997</t>
  </si>
  <si>
    <t>ic3998</t>
  </si>
  <si>
    <t>ln_ink1049</t>
  </si>
  <si>
    <t>低評価レビュー版(LINEver)（複数）</t>
  </si>
  <si>
    <t>いただいた低評価のご意見にお答えします。</t>
  </si>
  <si>
    <t>スポーツ報知関東</t>
  </si>
  <si>
    <t>半2段つかみ10段保証</t>
  </si>
  <si>
    <t>10段保証</t>
  </si>
  <si>
    <t>ic3999</t>
  </si>
  <si>
    <t>再婚&amp;理解者版（高宮菜々子）</t>
  </si>
  <si>
    <t>再婚&amp;理解者</t>
  </si>
  <si>
    <t>ln_ink1050</t>
  </si>
  <si>
    <t>ic4000</t>
  </si>
  <si>
    <t>興奮版（高宮菜々子）</t>
  </si>
  <si>
    <t>学生いませんギャルもいません熟女熟女熟女熟女</t>
  </si>
  <si>
    <t>ic4001</t>
  </si>
  <si>
    <t>ln_ink1051</t>
  </si>
  <si>
    <t>ニッカン関西</t>
  </si>
  <si>
    <t>1～10日</t>
  </si>
  <si>
    <t>ic4002</t>
  </si>
  <si>
    <t>旧デイリー風（高宮菜々子）</t>
  </si>
  <si>
    <t>11～20日</t>
  </si>
  <si>
    <t>ln_ink1052</t>
  </si>
  <si>
    <t>21～31日</t>
  </si>
  <si>
    <t>ic4003</t>
  </si>
  <si>
    <t>ln_ink1053</t>
  </si>
  <si>
    <t>雑誌版SPA(LINEver)（晶エリー）</t>
  </si>
  <si>
    <t>え?LINEでこんなに出会えんのダメ元で始めたはずが</t>
  </si>
  <si>
    <t>ニッカン西部</t>
  </si>
  <si>
    <t>ic4004</t>
  </si>
  <si>
    <t>胸の上広告版（藤井レイラ）</t>
  </si>
  <si>
    <t>ln_ink1054</t>
  </si>
  <si>
    <t>電話orライン１(LINEver)（複数）</t>
  </si>
  <si>
    <t>50歳以上あなたはどちらのタイプ</t>
  </si>
  <si>
    <t>ic4005</t>
  </si>
  <si>
    <t>ln_ink1055</t>
  </si>
  <si>
    <t>タイプ問いかけ版(LINEver)（複数）</t>
  </si>
  <si>
    <t>出会い求める50代以上</t>
  </si>
  <si>
    <t>スポーツ報知関西　1回目</t>
  </si>
  <si>
    <t>4C終面雑報</t>
  </si>
  <si>
    <t>ic4006</t>
  </si>
  <si>
    <t>スポーツ報知関西　2回目</t>
  </si>
  <si>
    <t>ln_ink1056</t>
  </si>
  <si>
    <t>密会版(LINEver)（晶エリー）</t>
  </si>
  <si>
    <t>ほぼ初体験</t>
  </si>
  <si>
    <t>スポーツ報知関西　3回目</t>
  </si>
  <si>
    <t>ic4007</t>
  </si>
  <si>
    <t>男性募集版（高宮菜々子）</t>
  </si>
  <si>
    <t>50代以上の男性大募集</t>
  </si>
  <si>
    <t>スポーツ報知関西　4回目</t>
  </si>
  <si>
    <t>ln_ink1057</t>
  </si>
  <si>
    <t>再婚&amp;理解者版(LINEver)（晶エリー）</t>
  </si>
  <si>
    <t>スポーツ報知関西　5回目</t>
  </si>
  <si>
    <t>ic4008</t>
  </si>
  <si>
    <t>旧デイリー版（晶エリー）</t>
  </si>
  <si>
    <t>もう50代の熟女だけど</t>
  </si>
  <si>
    <t>スポーツ報知関西　6回目</t>
  </si>
  <si>
    <t>ln_ink1058</t>
  </si>
  <si>
    <t>女優大版１(LINEver)（藤井レイラ）</t>
  </si>
  <si>
    <t>出会い探しは</t>
  </si>
  <si>
    <t>スポーツ報知関西　7回目</t>
  </si>
  <si>
    <t>ic4009</t>
  </si>
  <si>
    <t>いろいろな疑問版（藤井レイラ）</t>
  </si>
  <si>
    <t>登録すればわかります</t>
  </si>
  <si>
    <t>スポーツ報知関西　8回目</t>
  </si>
  <si>
    <t>ic4010</t>
  </si>
  <si>
    <t>共通</t>
  </si>
  <si>
    <t>ln_ink1059</t>
  </si>
  <si>
    <t>エロくたっていいじゃない版(LINEver)（高宮菜々子）</t>
  </si>
  <si>
    <t>おじさんだもん</t>
  </si>
  <si>
    <t>東スポ</t>
  </si>
  <si>
    <t>アダルト面4C大雑4～5回</t>
  </si>
  <si>
    <t>9月06日(金)</t>
  </si>
  <si>
    <t>ic4011</t>
  </si>
  <si>
    <t>青春写メ加工版（藤井レイラ）</t>
  </si>
  <si>
    <t>第二の人生を楽しむなら</t>
  </si>
  <si>
    <t>9月13日(金)</t>
  </si>
  <si>
    <t>ln_ink1060</t>
  </si>
  <si>
    <t>寂しい女たち版(LINEver)（フリー女性②）</t>
  </si>
  <si>
    <t>私じゃダメですか尻画像</t>
  </si>
  <si>
    <t>9月20日(金)</t>
  </si>
  <si>
    <t>ic4012</t>
  </si>
  <si>
    <t>ln_ink1061</t>
  </si>
  <si>
    <t>他は見ちゃダメ版(LINEver)（晶エリー）</t>
  </si>
  <si>
    <t>エロい熟女が男を誘ってくる</t>
  </si>
  <si>
    <t>アダルト面4C全3段</t>
  </si>
  <si>
    <t>9月30日(月)</t>
  </si>
  <si>
    <t>ic4013</t>
  </si>
  <si>
    <t>ln_ink1062</t>
  </si>
  <si>
    <t>ヤリもく限定版(LINEver)（晶エリー）</t>
  </si>
  <si>
    <t>真面目な出会いはお断り</t>
  </si>
  <si>
    <t>中京スポーツ</t>
  </si>
  <si>
    <t>ic4014</t>
  </si>
  <si>
    <t>密会版（晶エリー）</t>
  </si>
  <si>
    <t>ln_ink1063</t>
  </si>
  <si>
    <t>ヤリモクじゃダメですか(LINEver)（フリー女性⑧）</t>
  </si>
  <si>
    <t>高速マッチング恋愛</t>
  </si>
  <si>
    <t>ic4015</t>
  </si>
  <si>
    <t>即ヤリ版（高宮菜々子）</t>
  </si>
  <si>
    <t>魅惑の体験</t>
  </si>
  <si>
    <t>9月28日(土)</t>
  </si>
  <si>
    <t>ic4016</t>
  </si>
  <si>
    <t>ln_ink1064</t>
  </si>
  <si>
    <t>令和最新版(LINEver)（複数）</t>
  </si>
  <si>
    <t>熟女の祭典</t>
  </si>
  <si>
    <t>大スポ</t>
  </si>
  <si>
    <t>ic4017</t>
  </si>
  <si>
    <t>女性すげ～版（白い服女性）</t>
  </si>
  <si>
    <t>濃密な出会いをしてもいい</t>
  </si>
  <si>
    <t>ln_ink1065</t>
  </si>
  <si>
    <t>エッチの後に愛版(LINEver)（高宮菜々子）</t>
  </si>
  <si>
    <t>おじさんとためしたい</t>
  </si>
  <si>
    <t>ic4018</t>
  </si>
  <si>
    <t>ヤリモクじゃダメですか（フリー女性⑧）</t>
  </si>
  <si>
    <t>ic4019</t>
  </si>
  <si>
    <t>ln_ink1066</t>
  </si>
  <si>
    <t>右女9版(ヘスティア)(LINEver)（晶エリー）</t>
  </si>
  <si>
    <t>白髪まじりの男性に出会いたい女性がLINEを待ってる</t>
  </si>
  <si>
    <t>全5段</t>
  </si>
  <si>
    <t>9月08日(日)</t>
  </si>
  <si>
    <t>ic4020</t>
  </si>
  <si>
    <t>ic4021</t>
  </si>
  <si>
    <t>9月21日(土)</t>
  </si>
  <si>
    <t>ic4022</t>
  </si>
  <si>
    <t>ic4023</t>
  </si>
  <si>
    <t>デリヘル版2（高宮菜々子）</t>
  </si>
  <si>
    <t>1C終面全5段</t>
  </si>
  <si>
    <t>ic4024</t>
  </si>
  <si>
    <t>ln_ink1067</t>
  </si>
  <si>
    <t>9月14日(土)</t>
  </si>
  <si>
    <t>ic4025</t>
  </si>
  <si>
    <t>ln_ink1068</t>
  </si>
  <si>
    <t>ic4026</t>
  </si>
  <si>
    <t>ic4027</t>
  </si>
  <si>
    <t>9月23日(月)</t>
  </si>
  <si>
    <t>ic4028</t>
  </si>
  <si>
    <t>新聞 TOTAL</t>
  </si>
  <si>
    <t>●雑誌 広告</t>
  </si>
  <si>
    <t>ad877</t>
  </si>
  <si>
    <t>アドライヴ</t>
  </si>
  <si>
    <t>徳間書店</t>
  </si>
  <si>
    <t>DVD-袋専用セリフアレンジ黒_エロ2-ヘスティア</t>
  </si>
  <si>
    <t>lp07</t>
  </si>
  <si>
    <t>アサヒ芸能.1W火</t>
  </si>
  <si>
    <t>DVD袋裏4C</t>
  </si>
  <si>
    <t>9月03日(火)</t>
  </si>
  <si>
    <t>ad878</t>
  </si>
  <si>
    <t>ad879</t>
  </si>
  <si>
    <t>大洋図書</t>
  </si>
  <si>
    <t>2Pおじさん好き女子版</t>
  </si>
  <si>
    <t>ナックルズ極ベスト</t>
  </si>
  <si>
    <t>1C2P</t>
  </si>
  <si>
    <t>9月17日(火)</t>
  </si>
  <si>
    <t>ad880</t>
  </si>
  <si>
    <t>ad881</t>
  </si>
  <si>
    <t>日本ジャーナル出版</t>
  </si>
  <si>
    <t>1Pスポーツ新聞版</t>
  </si>
  <si>
    <t>週刊実話増刊「実話ザ・タブー」</t>
  </si>
  <si>
    <t>表4</t>
  </si>
  <si>
    <t>9月25日(水)</t>
  </si>
  <si>
    <t>ad882</t>
  </si>
  <si>
    <t>ad883</t>
  </si>
  <si>
    <t>5P写真ストーリー版</t>
  </si>
  <si>
    <t>実話ナックルズ ウルトラ</t>
  </si>
  <si>
    <t>1C5P</t>
  </si>
  <si>
    <t>ad884</t>
  </si>
  <si>
    <t>雑誌 TOTAL</t>
  </si>
  <si>
    <t>●DVD 広告</t>
  </si>
  <si>
    <t>pa634</t>
  </si>
  <si>
    <t>三和出版</t>
  </si>
  <si>
    <t>DVD漫画きよし</t>
  </si>
  <si>
    <t>A4変形、CVSフル、860円、10万部</t>
  </si>
  <si>
    <t>MEN'S DVD</t>
  </si>
  <si>
    <t>DVD袋表4C</t>
  </si>
  <si>
    <t>pa635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</si>
  <si>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</si>
  <si>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</si>
  <si>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</si>
  <si>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</si>
  <si>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</si>
  <si>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</si>
  <si>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</si>
  <si>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</si>
  <si>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9/1～9/30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</si>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</sst>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1.3235294117647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7</v>
      </c>
      <c r="P6" s="92">
        <v>0</v>
      </c>
      <c r="Q6" s="93">
        <f>O6+P6</f>
        <v>7</v>
      </c>
      <c r="R6" s="81" t="str">
        <f>IFERROR(Q6/N6,"-")</f>
        <v>-</v>
      </c>
      <c r="S6" s="80">
        <v>0</v>
      </c>
      <c r="T6" s="80">
        <v>1</v>
      </c>
      <c r="U6" s="81">
        <f>IFERROR(T6/(Q6),"-")</f>
        <v>0.14285714285714</v>
      </c>
      <c r="V6" s="82">
        <f>IFERROR(K6/SUM(Q6:Q21),"-")</f>
        <v>8500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110000</v>
      </c>
      <c r="AC6" s="85">
        <f>SUM(Y6:Y21)/SUM(K6:K21)</f>
        <v>1.3235294117647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0.14285714285714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0.28571428571429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3</v>
      </c>
      <c r="BY6" s="127">
        <f>IF(Q6=0,"",IF(BX6=0,"",(BX6/Q6)))</f>
        <v>0.42857142857143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0.14285714285714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24</v>
      </c>
      <c r="M7" s="80">
        <v>15</v>
      </c>
      <c r="N7" s="80">
        <v>6</v>
      </c>
      <c r="O7" s="91">
        <v>4</v>
      </c>
      <c r="P7" s="92">
        <v>0</v>
      </c>
      <c r="Q7" s="93">
        <f>O7+P7</f>
        <v>4</v>
      </c>
      <c r="R7" s="81">
        <f>IFERROR(Q7/N7,"-")</f>
        <v>0.66666666666667</v>
      </c>
      <c r="S7" s="80">
        <v>1</v>
      </c>
      <c r="T7" s="80">
        <v>1</v>
      </c>
      <c r="U7" s="81">
        <f>IFERROR(T7/(Q7),"-")</f>
        <v>0.25</v>
      </c>
      <c r="V7" s="82"/>
      <c r="W7" s="83">
        <v>1</v>
      </c>
      <c r="X7" s="81">
        <f>IF(Q7=0,"-",W7/Q7)</f>
        <v>0.25</v>
      </c>
      <c r="Y7" s="186">
        <v>276000</v>
      </c>
      <c r="Z7" s="187">
        <f>IFERROR(Y7/Q7,"-")</f>
        <v>69000</v>
      </c>
      <c r="AA7" s="187">
        <f>IFERROR(Y7/W7,"-")</f>
        <v>276000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0.25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0.25</v>
      </c>
      <c r="BZ7" s="128">
        <v>1</v>
      </c>
      <c r="CA7" s="129">
        <f>IFERROR(BZ7/BX7,"-")</f>
        <v>1</v>
      </c>
      <c r="CB7" s="130">
        <v>276000</v>
      </c>
      <c r="CC7" s="131">
        <f>IFERROR(CB7/BX7,"-")</f>
        <v>276000</v>
      </c>
      <c r="CD7" s="132"/>
      <c r="CE7" s="132"/>
      <c r="CF7" s="132">
        <v>1</v>
      </c>
      <c r="CG7" s="133">
        <v>2</v>
      </c>
      <c r="CH7" s="134">
        <f>IF(Q7=0,"",IF(CG7=0,"",(CG7/Q7)))</f>
        <v>0.5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276000</v>
      </c>
      <c r="CR7" s="141">
        <v>276000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1</v>
      </c>
      <c r="P8" s="92">
        <v>0</v>
      </c>
      <c r="Q8" s="93">
        <f>O8+P8</f>
        <v>1</v>
      </c>
      <c r="R8" s="81" t="str">
        <f>IFERROR(Q8/N8,"-")</f>
        <v>-</v>
      </c>
      <c r="S8" s="80">
        <v>0</v>
      </c>
      <c r="T8" s="80">
        <v>0</v>
      </c>
      <c r="U8" s="81">
        <f>IFERROR(T8/(Q8),"-")</f>
        <v>0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>
        <v>1</v>
      </c>
      <c r="CH8" s="134">
        <f>IF(Q8=0,"",IF(CG8=0,"",(CG8/Q8)))</f>
        <v>1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3</v>
      </c>
      <c r="M9" s="80">
        <v>3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73</v>
      </c>
      <c r="H10" s="89" t="s">
        <v>62</v>
      </c>
      <c r="I10" s="89" t="s">
        <v>63</v>
      </c>
      <c r="J10" s="89" t="s">
        <v>74</v>
      </c>
      <c r="K10" s="181"/>
      <c r="L10" s="80">
        <v>9</v>
      </c>
      <c r="M10" s="80">
        <v>0</v>
      </c>
      <c r="N10" s="80">
        <v>38</v>
      </c>
      <c r="O10" s="91">
        <v>3</v>
      </c>
      <c r="P10" s="92">
        <v>0</v>
      </c>
      <c r="Q10" s="93">
        <f>O10+P10</f>
        <v>3</v>
      </c>
      <c r="R10" s="81">
        <f>IFERROR(Q10/N10,"-")</f>
        <v>0.078947368421053</v>
      </c>
      <c r="S10" s="80">
        <v>0</v>
      </c>
      <c r="T10" s="80">
        <v>1</v>
      </c>
      <c r="U10" s="81">
        <f>IFERROR(T10/(Q10),"-")</f>
        <v>0.33333333333333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0.33333333333333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0.33333333333333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0.33333333333333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37</v>
      </c>
      <c r="M11" s="80">
        <v>25</v>
      </c>
      <c r="N11" s="80">
        <v>4</v>
      </c>
      <c r="O11" s="91">
        <v>4</v>
      </c>
      <c r="P11" s="92">
        <v>0</v>
      </c>
      <c r="Q11" s="93">
        <f>O11+P11</f>
        <v>4</v>
      </c>
      <c r="R11" s="81">
        <f>IFERROR(Q11/N11,"-")</f>
        <v>1</v>
      </c>
      <c r="S11" s="80">
        <v>0</v>
      </c>
      <c r="T11" s="80">
        <v>0</v>
      </c>
      <c r="U11" s="81">
        <f>IFERROR(T11/(Q11),"-")</f>
        <v>0</v>
      </c>
      <c r="V11" s="82"/>
      <c r="W11" s="83">
        <v>1</v>
      </c>
      <c r="X11" s="81">
        <f>IF(Q11=0,"-",W11/Q11)</f>
        <v>0.25</v>
      </c>
      <c r="Y11" s="186">
        <v>6000</v>
      </c>
      <c r="Z11" s="187">
        <f>IFERROR(Y11/Q11,"-")</f>
        <v>1500</v>
      </c>
      <c r="AA11" s="187">
        <f>IFERROR(Y11/W11,"-")</f>
        <v>6000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0.25</v>
      </c>
      <c r="BH11" s="112">
        <v>1</v>
      </c>
      <c r="BI11" s="114">
        <f>IFERROR(BH11/BF11,"-")</f>
        <v>1</v>
      </c>
      <c r="BJ11" s="115">
        <v>6000</v>
      </c>
      <c r="BK11" s="116">
        <f>IFERROR(BJ11/BF11,"-")</f>
        <v>6000</v>
      </c>
      <c r="BL11" s="117"/>
      <c r="BM11" s="117">
        <v>1</v>
      </c>
      <c r="BN11" s="117"/>
      <c r="BO11" s="119">
        <v>1</v>
      </c>
      <c r="BP11" s="120">
        <f>IF(Q11=0,"",IF(BO11=0,"",(BO11/Q11)))</f>
        <v>0.25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0.25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1</v>
      </c>
      <c r="CH11" s="134">
        <f>IF(Q11=0,"",IF(CG11=0,"",(CG11/Q11)))</f>
        <v>0.25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1</v>
      </c>
      <c r="CQ11" s="141">
        <v>6000</v>
      </c>
      <c r="CR11" s="141">
        <v>6000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76</v>
      </c>
      <c r="C12" s="189" t="s">
        <v>58</v>
      </c>
      <c r="D12" s="189"/>
      <c r="E12" s="189" t="s">
        <v>71</v>
      </c>
      <c r="F12" s="189" t="s">
        <v>72</v>
      </c>
      <c r="G12" s="189" t="s">
        <v>73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2</v>
      </c>
      <c r="O12" s="91">
        <v>0</v>
      </c>
      <c r="P12" s="92">
        <v>0</v>
      </c>
      <c r="Q12" s="93">
        <f>O12+P12</f>
        <v>0</v>
      </c>
      <c r="R12" s="81">
        <f>IFERROR(Q12/N12,"-")</f>
        <v>0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77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78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79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13</v>
      </c>
      <c r="P14" s="92">
        <v>0</v>
      </c>
      <c r="Q14" s="93">
        <f>O14+P14</f>
        <v>13</v>
      </c>
      <c r="R14" s="81" t="str">
        <f>IFERROR(Q14/N14,"-")</f>
        <v>-</v>
      </c>
      <c r="S14" s="80">
        <v>2</v>
      </c>
      <c r="T14" s="80">
        <v>1</v>
      </c>
      <c r="U14" s="81">
        <f>IFERROR(T14/(Q14),"-")</f>
        <v>0.076923076923077</v>
      </c>
      <c r="V14" s="82"/>
      <c r="W14" s="83">
        <v>2</v>
      </c>
      <c r="X14" s="81">
        <f>IF(Q14=0,"-",W14/Q14)</f>
        <v>0.15384615384615</v>
      </c>
      <c r="Y14" s="186">
        <v>86000</v>
      </c>
      <c r="Z14" s="187">
        <f>IFERROR(Y14/Q14,"-")</f>
        <v>6615.3846153846</v>
      </c>
      <c r="AA14" s="187">
        <f>IFERROR(Y14/W14,"-")</f>
        <v>43000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0.076923076923077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3</v>
      </c>
      <c r="BP14" s="120">
        <f>IF(Q14=0,"",IF(BO14=0,"",(BO14/Q14)))</f>
        <v>0.23076923076923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7</v>
      </c>
      <c r="BY14" s="127">
        <f>IF(Q14=0,"",IF(BX14=0,"",(BX14/Q14)))</f>
        <v>0.53846153846154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>
        <v>2</v>
      </c>
      <c r="CH14" s="134">
        <f>IF(Q14=0,"",IF(CG14=0,"",(CG14/Q14)))</f>
        <v>0.15384615384615</v>
      </c>
      <c r="CI14" s="135">
        <v>2</v>
      </c>
      <c r="CJ14" s="136">
        <f>IFERROR(CI14/CG14,"-")</f>
        <v>1</v>
      </c>
      <c r="CK14" s="137">
        <v>86000</v>
      </c>
      <c r="CL14" s="138">
        <f>IFERROR(CK14/CG14,"-")</f>
        <v>43000</v>
      </c>
      <c r="CM14" s="139">
        <v>1</v>
      </c>
      <c r="CN14" s="139"/>
      <c r="CO14" s="139">
        <v>1</v>
      </c>
      <c r="CP14" s="140">
        <v>2</v>
      </c>
      <c r="CQ14" s="141">
        <v>86000</v>
      </c>
      <c r="CR14" s="141">
        <v>81000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80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30</v>
      </c>
      <c r="M15" s="80">
        <v>15</v>
      </c>
      <c r="N15" s="80">
        <v>6</v>
      </c>
      <c r="O15" s="91">
        <v>1</v>
      </c>
      <c r="P15" s="92">
        <v>0</v>
      </c>
      <c r="Q15" s="93">
        <f>O15+P15</f>
        <v>1</v>
      </c>
      <c r="R15" s="81">
        <f>IFERROR(Q15/N15,"-")</f>
        <v>0.16666666666667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1</v>
      </c>
      <c r="BY15" s="127">
        <f>IF(Q15=0,"",IF(BX15=0,"",(BX15/Q15)))</f>
        <v>1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81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79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82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83</v>
      </c>
      <c r="C18" s="189" t="s">
        <v>58</v>
      </c>
      <c r="D18" s="189"/>
      <c r="E18" s="189" t="s">
        <v>71</v>
      </c>
      <c r="F18" s="189" t="s">
        <v>72</v>
      </c>
      <c r="G18" s="189" t="s">
        <v>73</v>
      </c>
      <c r="H18" s="89" t="s">
        <v>79</v>
      </c>
      <c r="I18" s="89" t="s">
        <v>63</v>
      </c>
      <c r="J18" s="89" t="s">
        <v>74</v>
      </c>
      <c r="K18" s="181"/>
      <c r="L18" s="80">
        <v>16</v>
      </c>
      <c r="M18" s="80">
        <v>0</v>
      </c>
      <c r="N18" s="80">
        <v>64</v>
      </c>
      <c r="O18" s="91">
        <v>3</v>
      </c>
      <c r="P18" s="92">
        <v>0</v>
      </c>
      <c r="Q18" s="93">
        <f>O18+P18</f>
        <v>3</v>
      </c>
      <c r="R18" s="81">
        <f>IFERROR(Q18/N18,"-")</f>
        <v>0.046875</v>
      </c>
      <c r="S18" s="80">
        <v>1</v>
      </c>
      <c r="T18" s="80">
        <v>1</v>
      </c>
      <c r="U18" s="81">
        <f>IFERROR(T18/(Q18),"-")</f>
        <v>0.33333333333333</v>
      </c>
      <c r="V18" s="82"/>
      <c r="W18" s="83">
        <v>1</v>
      </c>
      <c r="X18" s="81">
        <f>IF(Q18=0,"-",W18/Q18)</f>
        <v>0.33333333333333</v>
      </c>
      <c r="Y18" s="186">
        <v>58000</v>
      </c>
      <c r="Z18" s="187">
        <f>IFERROR(Y18/Q18,"-")</f>
        <v>19333.333333333</v>
      </c>
      <c r="AA18" s="187">
        <f>IFERROR(Y18/W18,"-")</f>
        <v>58000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1</v>
      </c>
      <c r="BP18" s="120">
        <f>IF(Q18=0,"",IF(BO18=0,"",(BO18/Q18)))</f>
        <v>0.33333333333333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2</v>
      </c>
      <c r="BY18" s="127">
        <f>IF(Q18=0,"",IF(BX18=0,"",(BX18/Q18)))</f>
        <v>0.66666666666667</v>
      </c>
      <c r="BZ18" s="128">
        <v>1</v>
      </c>
      <c r="CA18" s="129">
        <f>IFERROR(BZ18/BX18,"-")</f>
        <v>0.5</v>
      </c>
      <c r="CB18" s="130">
        <v>68000</v>
      </c>
      <c r="CC18" s="131">
        <f>IFERROR(CB18/BX18,"-")</f>
        <v>34000</v>
      </c>
      <c r="CD18" s="132"/>
      <c r="CE18" s="132"/>
      <c r="CF18" s="132">
        <v>1</v>
      </c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58000</v>
      </c>
      <c r="CR18" s="141">
        <v>68000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84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75</v>
      </c>
      <c r="M19" s="80">
        <v>48</v>
      </c>
      <c r="N19" s="80">
        <v>42</v>
      </c>
      <c r="O19" s="91">
        <v>4</v>
      </c>
      <c r="P19" s="92">
        <v>0</v>
      </c>
      <c r="Q19" s="93">
        <f>O19+P19</f>
        <v>4</v>
      </c>
      <c r="R19" s="81">
        <f>IFERROR(Q19/N19,"-")</f>
        <v>0.095238095238095</v>
      </c>
      <c r="S19" s="80">
        <v>1</v>
      </c>
      <c r="T19" s="80">
        <v>1</v>
      </c>
      <c r="U19" s="81">
        <f>IFERROR(T19/(Q19),"-")</f>
        <v>0.25</v>
      </c>
      <c r="V19" s="82"/>
      <c r="W19" s="83">
        <v>1</v>
      </c>
      <c r="X19" s="81">
        <f>IF(Q19=0,"-",W19/Q19)</f>
        <v>0.25</v>
      </c>
      <c r="Y19" s="186">
        <v>24000</v>
      </c>
      <c r="Z19" s="187">
        <f>IFERROR(Y19/Q19,"-")</f>
        <v>6000</v>
      </c>
      <c r="AA19" s="187">
        <f>IFERROR(Y19/W19,"-")</f>
        <v>24000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3</v>
      </c>
      <c r="BP19" s="120">
        <f>IF(Q19=0,"",IF(BO19=0,"",(BO19/Q19)))</f>
        <v>0.75</v>
      </c>
      <c r="BQ19" s="121">
        <v>1</v>
      </c>
      <c r="BR19" s="122">
        <f>IFERROR(BQ19/BO19,"-")</f>
        <v>0.33333333333333</v>
      </c>
      <c r="BS19" s="123">
        <v>24000</v>
      </c>
      <c r="BT19" s="124">
        <f>IFERROR(BS19/BO19,"-")</f>
        <v>8000</v>
      </c>
      <c r="BU19" s="125"/>
      <c r="BV19" s="125"/>
      <c r="BW19" s="125">
        <v>1</v>
      </c>
      <c r="BX19" s="126">
        <v>1</v>
      </c>
      <c r="BY19" s="127">
        <f>IF(Q19=0,"",IF(BX19=0,"",(BX19/Q19)))</f>
        <v>0.25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24000</v>
      </c>
      <c r="CR19" s="141">
        <v>24000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85</v>
      </c>
      <c r="C20" s="189" t="s">
        <v>58</v>
      </c>
      <c r="D20" s="189"/>
      <c r="E20" s="189" t="s">
        <v>71</v>
      </c>
      <c r="F20" s="189" t="s">
        <v>72</v>
      </c>
      <c r="G20" s="189" t="s">
        <v>73</v>
      </c>
      <c r="H20" s="89" t="s">
        <v>79</v>
      </c>
      <c r="I20" s="89" t="s">
        <v>68</v>
      </c>
      <c r="J20" s="89"/>
      <c r="K20" s="181"/>
      <c r="L20" s="80">
        <v>0</v>
      </c>
      <c r="M20" s="80">
        <v>0</v>
      </c>
      <c r="N20" s="80">
        <v>2</v>
      </c>
      <c r="O20" s="91">
        <v>0</v>
      </c>
      <c r="P20" s="92">
        <v>0</v>
      </c>
      <c r="Q20" s="93">
        <f>O20+P20</f>
        <v>0</v>
      </c>
      <c r="R20" s="81">
        <f>IFERROR(Q20/N20,"-")</f>
        <v>0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86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1</v>
      </c>
      <c r="M21" s="80">
        <v>1</v>
      </c>
      <c r="N21" s="80">
        <v>3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1.5888888888889</v>
      </c>
      <c r="B22" s="189" t="s">
        <v>87</v>
      </c>
      <c r="C22" s="189" t="s">
        <v>58</v>
      </c>
      <c r="D22" s="189"/>
      <c r="E22" s="189" t="s">
        <v>88</v>
      </c>
      <c r="F22" s="189" t="s">
        <v>89</v>
      </c>
      <c r="G22" s="189" t="s">
        <v>73</v>
      </c>
      <c r="H22" s="89" t="s">
        <v>90</v>
      </c>
      <c r="I22" s="89" t="s">
        <v>91</v>
      </c>
      <c r="J22" s="89" t="s">
        <v>92</v>
      </c>
      <c r="K22" s="181">
        <v>270000</v>
      </c>
      <c r="L22" s="80">
        <v>16</v>
      </c>
      <c r="M22" s="80">
        <v>0</v>
      </c>
      <c r="N22" s="80">
        <v>58</v>
      </c>
      <c r="O22" s="91">
        <v>5</v>
      </c>
      <c r="P22" s="92">
        <v>0</v>
      </c>
      <c r="Q22" s="93">
        <f>O22+P22</f>
        <v>5</v>
      </c>
      <c r="R22" s="81">
        <f>IFERROR(Q22/N22,"-")</f>
        <v>0.086206896551724</v>
      </c>
      <c r="S22" s="80">
        <v>0</v>
      </c>
      <c r="T22" s="80">
        <v>2</v>
      </c>
      <c r="U22" s="81">
        <f>IFERROR(T22/(Q22),"-")</f>
        <v>0.4</v>
      </c>
      <c r="V22" s="82">
        <f>IFERROR(K22/SUM(Q22:Q27),"-")</f>
        <v>15882.352941176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SUM(Y22:Y27)-SUM(K22:K27)</f>
        <v>159000</v>
      </c>
      <c r="AC22" s="85">
        <f>SUM(Y22:Y27)/SUM(K22:K27)</f>
        <v>1.5888888888889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0.2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3</v>
      </c>
      <c r="BP22" s="120">
        <f>IF(Q22=0,"",IF(BO22=0,"",(BO22/Q22)))</f>
        <v>0.6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</v>
      </c>
      <c r="BY22" s="127">
        <f>IF(Q22=0,"",IF(BX22=0,"",(BX22/Q22)))</f>
        <v>0.2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93</v>
      </c>
      <c r="C23" s="189" t="s">
        <v>58</v>
      </c>
      <c r="D23" s="189"/>
      <c r="E23" s="189" t="s">
        <v>94</v>
      </c>
      <c r="F23" s="189" t="s">
        <v>95</v>
      </c>
      <c r="G23" s="189" t="s">
        <v>61</v>
      </c>
      <c r="H23" s="89"/>
      <c r="I23" s="89" t="s">
        <v>91</v>
      </c>
      <c r="J23" s="89"/>
      <c r="K23" s="181"/>
      <c r="L23" s="80">
        <v>0</v>
      </c>
      <c r="M23" s="80">
        <v>0</v>
      </c>
      <c r="N23" s="80">
        <v>0</v>
      </c>
      <c r="O23" s="91">
        <v>0</v>
      </c>
      <c r="P23" s="92">
        <v>0</v>
      </c>
      <c r="Q23" s="93">
        <f>O23+P23</f>
        <v>0</v>
      </c>
      <c r="R23" s="81" t="str">
        <f>IFERROR(Q23/N23,"-")</f>
        <v>-</v>
      </c>
      <c r="S23" s="80">
        <v>0</v>
      </c>
      <c r="T23" s="80">
        <v>0</v>
      </c>
      <c r="U23" s="81" t="str">
        <f>IFERROR(T23/(Q23),"-")</f>
        <v>-</v>
      </c>
      <c r="V23" s="82"/>
      <c r="W23" s="83">
        <v>0</v>
      </c>
      <c r="X23" s="81" t="str">
        <f>IF(Q23=0,"-",W23/Q23)</f>
        <v>-</v>
      </c>
      <c r="Y23" s="186">
        <v>0</v>
      </c>
      <c r="Z23" s="187" t="str">
        <f>IFERROR(Y23/Q23,"-")</f>
        <v>-</v>
      </c>
      <c r="AA23" s="187" t="str">
        <f>IFERROR(Y23/W23,"-")</f>
        <v>-</v>
      </c>
      <c r="AB23" s="181"/>
      <c r="AC23" s="85"/>
      <c r="AD23" s="78"/>
      <c r="AE23" s="94"/>
      <c r="AF23" s="95" t="str">
        <f>IF(Q23=0,"",IF(AE23=0,"",(AE23/Q23)))</f>
        <v/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 t="str">
        <f>IF(Q23=0,"",IF(AN23=0,"",(AN23/Q23)))</f>
        <v/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 t="str">
        <f>IF(Q23=0,"",IF(AW23=0,"",(AW23/Q23)))</f>
        <v/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 t="str">
        <f>IF(Q23=0,"",IF(BF23=0,"",(BF23/Q23)))</f>
        <v/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 t="str">
        <f>IF(Q23=0,"",IF(BO23=0,"",(BO23/Q23)))</f>
        <v/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 t="str">
        <f>IF(Q23=0,"",IF(BX23=0,"",(BX23/Q23)))</f>
        <v/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 t="str">
        <f>IF(Q23=0,"",IF(CG23=0,"",(CG23/Q23)))</f>
        <v/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96</v>
      </c>
      <c r="C24" s="189" t="s">
        <v>58</v>
      </c>
      <c r="D24" s="189"/>
      <c r="E24" s="189" t="s">
        <v>97</v>
      </c>
      <c r="F24" s="189" t="s">
        <v>89</v>
      </c>
      <c r="G24" s="189" t="s">
        <v>73</v>
      </c>
      <c r="H24" s="89"/>
      <c r="I24" s="89" t="s">
        <v>91</v>
      </c>
      <c r="J24" s="89"/>
      <c r="K24" s="181"/>
      <c r="L24" s="80">
        <v>4</v>
      </c>
      <c r="M24" s="80">
        <v>0</v>
      </c>
      <c r="N24" s="80">
        <v>15</v>
      </c>
      <c r="O24" s="91">
        <v>0</v>
      </c>
      <c r="P24" s="92">
        <v>0</v>
      </c>
      <c r="Q24" s="93">
        <f>O24+P24</f>
        <v>0</v>
      </c>
      <c r="R24" s="81">
        <f>IFERROR(Q24/N24,"-")</f>
        <v>0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98</v>
      </c>
      <c r="C25" s="189" t="s">
        <v>58</v>
      </c>
      <c r="D25" s="189"/>
      <c r="E25" s="189" t="s">
        <v>99</v>
      </c>
      <c r="F25" s="189" t="s">
        <v>100</v>
      </c>
      <c r="G25" s="189" t="s">
        <v>61</v>
      </c>
      <c r="H25" s="89"/>
      <c r="I25" s="89" t="s">
        <v>91</v>
      </c>
      <c r="J25" s="89"/>
      <c r="K25" s="181"/>
      <c r="L25" s="80">
        <v>0</v>
      </c>
      <c r="M25" s="80">
        <v>0</v>
      </c>
      <c r="N25" s="80">
        <v>0</v>
      </c>
      <c r="O25" s="91">
        <v>7</v>
      </c>
      <c r="P25" s="92">
        <v>0</v>
      </c>
      <c r="Q25" s="93">
        <f>O25+P25</f>
        <v>7</v>
      </c>
      <c r="R25" s="81" t="str">
        <f>IFERROR(Q25/N25,"-")</f>
        <v>-</v>
      </c>
      <c r="S25" s="80">
        <v>1</v>
      </c>
      <c r="T25" s="80">
        <v>0</v>
      </c>
      <c r="U25" s="81">
        <f>IFERROR(T25/(Q25),"-")</f>
        <v>0</v>
      </c>
      <c r="V25" s="82"/>
      <c r="W25" s="83">
        <v>1</v>
      </c>
      <c r="X25" s="81">
        <f>IF(Q25=0,"-",W25/Q25)</f>
        <v>0.14285714285714</v>
      </c>
      <c r="Y25" s="186">
        <v>198000</v>
      </c>
      <c r="Z25" s="187">
        <f>IFERROR(Y25/Q25,"-")</f>
        <v>28285.714285714</v>
      </c>
      <c r="AA25" s="187">
        <f>IFERROR(Y25/W25,"-")</f>
        <v>198000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>
        <v>1</v>
      </c>
      <c r="AO25" s="101">
        <f>IF(Q25=0,"",IF(AN25=0,"",(AN25/Q25)))</f>
        <v>0.14285714285714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1</v>
      </c>
      <c r="BG25" s="113">
        <f>IF(Q25=0,"",IF(BF25=0,"",(BF25/Q25)))</f>
        <v>0.14285714285714</v>
      </c>
      <c r="BH25" s="112">
        <v>1</v>
      </c>
      <c r="BI25" s="114">
        <f>IFERROR(BH25/BF25,"-")</f>
        <v>1</v>
      </c>
      <c r="BJ25" s="115">
        <v>198000</v>
      </c>
      <c r="BK25" s="116">
        <f>IFERROR(BJ25/BF25,"-")</f>
        <v>198000</v>
      </c>
      <c r="BL25" s="117"/>
      <c r="BM25" s="117"/>
      <c r="BN25" s="117">
        <v>1</v>
      </c>
      <c r="BO25" s="119">
        <v>3</v>
      </c>
      <c r="BP25" s="120">
        <f>IF(Q25=0,"",IF(BO25=0,"",(BO25/Q25)))</f>
        <v>0.42857142857143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1</v>
      </c>
      <c r="BY25" s="127">
        <f>IF(Q25=0,"",IF(BX25=0,"",(BX25/Q25)))</f>
        <v>0.14285714285714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>
        <v>1</v>
      </c>
      <c r="CH25" s="134">
        <f>IF(Q25=0,"",IF(CG25=0,"",(CG25/Q25)))</f>
        <v>0.14285714285714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1</v>
      </c>
      <c r="CQ25" s="141">
        <v>198000</v>
      </c>
      <c r="CR25" s="141">
        <v>198000</v>
      </c>
      <c r="CS25" s="141"/>
      <c r="CT25" s="142" t="str">
        <f>IF(AND(CR25=0,CS25=0),"",IF(AND(CR25&lt;=100000,CS25&lt;=100000),"",IF(CR25/CQ25&gt;0.7,"男高",IF(CS25/CQ25&gt;0.7,"女高",""))))</f>
        <v>男高</v>
      </c>
    </row>
    <row r="26" spans="1:99">
      <c r="A26" s="79"/>
      <c r="B26" s="189" t="s">
        <v>101</v>
      </c>
      <c r="C26" s="189" t="s">
        <v>58</v>
      </c>
      <c r="D26" s="189"/>
      <c r="E26" s="189" t="s">
        <v>102</v>
      </c>
      <c r="F26" s="189" t="s">
        <v>95</v>
      </c>
      <c r="G26" s="189" t="s">
        <v>73</v>
      </c>
      <c r="H26" s="89"/>
      <c r="I26" s="89" t="s">
        <v>91</v>
      </c>
      <c r="J26" s="89"/>
      <c r="K26" s="181"/>
      <c r="L26" s="80">
        <v>3</v>
      </c>
      <c r="M26" s="80">
        <v>0</v>
      </c>
      <c r="N26" s="80">
        <v>28</v>
      </c>
      <c r="O26" s="91">
        <v>1</v>
      </c>
      <c r="P26" s="92">
        <v>0</v>
      </c>
      <c r="Q26" s="93">
        <f>O26+P26</f>
        <v>1</v>
      </c>
      <c r="R26" s="81">
        <f>IFERROR(Q26/N26,"-")</f>
        <v>0.035714285714286</v>
      </c>
      <c r="S26" s="80">
        <v>0</v>
      </c>
      <c r="T26" s="80">
        <v>1</v>
      </c>
      <c r="U26" s="81">
        <f>IFERROR(T26/(Q26),"-")</f>
        <v>1</v>
      </c>
      <c r="V26" s="82"/>
      <c r="W26" s="83">
        <v>1</v>
      </c>
      <c r="X26" s="81">
        <f>IF(Q26=0,"-",W26/Q26)</f>
        <v>1</v>
      </c>
      <c r="Y26" s="186">
        <v>13000</v>
      </c>
      <c r="Z26" s="187">
        <f>IFERROR(Y26/Q26,"-")</f>
        <v>13000</v>
      </c>
      <c r="AA26" s="187">
        <f>IFERROR(Y26/W26,"-")</f>
        <v>13000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>
        <v>1</v>
      </c>
      <c r="CH26" s="134">
        <f>IF(Q26=0,"",IF(CG26=0,"",(CG26/Q26)))</f>
        <v>1</v>
      </c>
      <c r="CI26" s="135">
        <v>1</v>
      </c>
      <c r="CJ26" s="136">
        <f>IFERROR(CI26/CG26,"-")</f>
        <v>1</v>
      </c>
      <c r="CK26" s="137">
        <v>13000</v>
      </c>
      <c r="CL26" s="138">
        <f>IFERROR(CK26/CG26,"-")</f>
        <v>13000</v>
      </c>
      <c r="CM26" s="139"/>
      <c r="CN26" s="139">
        <v>1</v>
      </c>
      <c r="CO26" s="139"/>
      <c r="CP26" s="140">
        <v>1</v>
      </c>
      <c r="CQ26" s="141">
        <v>13000</v>
      </c>
      <c r="CR26" s="141">
        <v>13000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103</v>
      </c>
      <c r="C27" s="189" t="s">
        <v>58</v>
      </c>
      <c r="D27" s="189"/>
      <c r="E27" s="189" t="s">
        <v>104</v>
      </c>
      <c r="F27" s="189" t="s">
        <v>104</v>
      </c>
      <c r="G27" s="189" t="s">
        <v>66</v>
      </c>
      <c r="H27" s="89"/>
      <c r="I27" s="89"/>
      <c r="J27" s="89"/>
      <c r="K27" s="181"/>
      <c r="L27" s="80">
        <v>64</v>
      </c>
      <c r="M27" s="80">
        <v>39</v>
      </c>
      <c r="N27" s="80">
        <v>16</v>
      </c>
      <c r="O27" s="91">
        <v>4</v>
      </c>
      <c r="P27" s="92">
        <v>0</v>
      </c>
      <c r="Q27" s="93">
        <f>O27+P27</f>
        <v>4</v>
      </c>
      <c r="R27" s="81">
        <f>IFERROR(Q27/N27,"-")</f>
        <v>0.25</v>
      </c>
      <c r="S27" s="80">
        <v>2</v>
      </c>
      <c r="T27" s="80">
        <v>0</v>
      </c>
      <c r="U27" s="81">
        <f>IFERROR(T27/(Q27),"-")</f>
        <v>0</v>
      </c>
      <c r="V27" s="82"/>
      <c r="W27" s="83">
        <v>2</v>
      </c>
      <c r="X27" s="81">
        <f>IF(Q27=0,"-",W27/Q27)</f>
        <v>0.5</v>
      </c>
      <c r="Y27" s="186">
        <v>218000</v>
      </c>
      <c r="Z27" s="187">
        <f>IFERROR(Y27/Q27,"-")</f>
        <v>54500</v>
      </c>
      <c r="AA27" s="187">
        <f>IFERROR(Y27/W27,"-")</f>
        <v>109000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0.25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2</v>
      </c>
      <c r="BY27" s="127">
        <f>IF(Q27=0,"",IF(BX27=0,"",(BX27/Q27)))</f>
        <v>0.5</v>
      </c>
      <c r="BZ27" s="128">
        <v>2</v>
      </c>
      <c r="CA27" s="129">
        <f>IFERROR(BZ27/BX27,"-")</f>
        <v>1</v>
      </c>
      <c r="CB27" s="130">
        <v>218000</v>
      </c>
      <c r="CC27" s="131">
        <f>IFERROR(CB27/BX27,"-")</f>
        <v>109000</v>
      </c>
      <c r="CD27" s="132"/>
      <c r="CE27" s="132"/>
      <c r="CF27" s="132">
        <v>2</v>
      </c>
      <c r="CG27" s="133">
        <v>1</v>
      </c>
      <c r="CH27" s="134">
        <f>IF(Q27=0,"",IF(CG27=0,"",(CG27/Q27)))</f>
        <v>0.25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2</v>
      </c>
      <c r="CQ27" s="141">
        <v>218000</v>
      </c>
      <c r="CR27" s="141">
        <v>203000</v>
      </c>
      <c r="CS27" s="141"/>
      <c r="CT27" s="142" t="str">
        <f>IF(AND(CR27=0,CS27=0),"",IF(AND(CR27&lt;=100000,CS27&lt;=100000),"",IF(CR27/CQ27&gt;0.7,"男高",IF(CS27/CQ27&gt;0.7,"女高",""))))</f>
        <v>男高</v>
      </c>
    </row>
    <row r="28" spans="1:99">
      <c r="A28" s="79">
        <f>AC28</f>
        <v>0.2575</v>
      </c>
      <c r="B28" s="189" t="s">
        <v>105</v>
      </c>
      <c r="C28" s="189" t="s">
        <v>58</v>
      </c>
      <c r="D28" s="189"/>
      <c r="E28" s="189" t="s">
        <v>106</v>
      </c>
      <c r="F28" s="189" t="s">
        <v>60</v>
      </c>
      <c r="G28" s="189" t="s">
        <v>61</v>
      </c>
      <c r="H28" s="89" t="s">
        <v>107</v>
      </c>
      <c r="I28" s="89" t="s">
        <v>108</v>
      </c>
      <c r="J28" s="89" t="s">
        <v>109</v>
      </c>
      <c r="K28" s="181">
        <v>400000</v>
      </c>
      <c r="L28" s="80">
        <v>0</v>
      </c>
      <c r="M28" s="80">
        <v>0</v>
      </c>
      <c r="N28" s="80">
        <v>0</v>
      </c>
      <c r="O28" s="91">
        <v>8</v>
      </c>
      <c r="P28" s="92">
        <v>0</v>
      </c>
      <c r="Q28" s="93">
        <f>O28+P28</f>
        <v>8</v>
      </c>
      <c r="R28" s="81" t="str">
        <f>IFERROR(Q28/N28,"-")</f>
        <v>-</v>
      </c>
      <c r="S28" s="80">
        <v>0</v>
      </c>
      <c r="T28" s="80">
        <v>0</v>
      </c>
      <c r="U28" s="81">
        <f>IFERROR(T28/(Q28),"-")</f>
        <v>0</v>
      </c>
      <c r="V28" s="82">
        <f>IFERROR(K28/SUM(Q28:Q32),"-")</f>
        <v>18181.818181818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SUM(Y28:Y32)-SUM(K28:K32)</f>
        <v>-297000</v>
      </c>
      <c r="AC28" s="85">
        <f>SUM(Y28:Y32)/SUM(K28:K32)</f>
        <v>0.2575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1</v>
      </c>
      <c r="AO28" s="101">
        <f>IF(Q28=0,"",IF(AN28=0,"",(AN28/Q28)))</f>
        <v>0.125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0.125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2</v>
      </c>
      <c r="BP28" s="120">
        <f>IF(Q28=0,"",IF(BO28=0,"",(BO28/Q28)))</f>
        <v>0.25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2</v>
      </c>
      <c r="BY28" s="127">
        <f>IF(Q28=0,"",IF(BX28=0,"",(BX28/Q28)))</f>
        <v>0.25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2</v>
      </c>
      <c r="CH28" s="134">
        <f>IF(Q28=0,"",IF(CG28=0,"",(CG28/Q28)))</f>
        <v>0.25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110</v>
      </c>
      <c r="C29" s="189" t="s">
        <v>58</v>
      </c>
      <c r="D29" s="189"/>
      <c r="E29" s="189" t="s">
        <v>111</v>
      </c>
      <c r="F29" s="189" t="s">
        <v>112</v>
      </c>
      <c r="G29" s="189" t="s">
        <v>73</v>
      </c>
      <c r="H29" s="89"/>
      <c r="I29" s="89" t="s">
        <v>108</v>
      </c>
      <c r="J29" s="89"/>
      <c r="K29" s="181"/>
      <c r="L29" s="80">
        <v>5</v>
      </c>
      <c r="M29" s="80">
        <v>0</v>
      </c>
      <c r="N29" s="80">
        <v>13</v>
      </c>
      <c r="O29" s="91">
        <v>2</v>
      </c>
      <c r="P29" s="92">
        <v>0</v>
      </c>
      <c r="Q29" s="93">
        <f>O29+P29</f>
        <v>2</v>
      </c>
      <c r="R29" s="81">
        <f>IFERROR(Q29/N29,"-")</f>
        <v>0.15384615384615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0.5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1</v>
      </c>
      <c r="BP29" s="120">
        <f>IF(Q29=0,"",IF(BO29=0,"",(BO29/Q29)))</f>
        <v>0.5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113</v>
      </c>
      <c r="C30" s="189" t="s">
        <v>58</v>
      </c>
      <c r="D30" s="189"/>
      <c r="E30" s="189" t="s">
        <v>114</v>
      </c>
      <c r="F30" s="189" t="s">
        <v>115</v>
      </c>
      <c r="G30" s="189" t="s">
        <v>61</v>
      </c>
      <c r="H30" s="89"/>
      <c r="I30" s="89" t="s">
        <v>108</v>
      </c>
      <c r="J30" s="89"/>
      <c r="K30" s="181"/>
      <c r="L30" s="80">
        <v>0</v>
      </c>
      <c r="M30" s="80">
        <v>0</v>
      </c>
      <c r="N30" s="80">
        <v>0</v>
      </c>
      <c r="O30" s="91">
        <v>6</v>
      </c>
      <c r="P30" s="92">
        <v>0</v>
      </c>
      <c r="Q30" s="93">
        <f>O30+P30</f>
        <v>6</v>
      </c>
      <c r="R30" s="81" t="str">
        <f>IFERROR(Q30/N30,"-")</f>
        <v>-</v>
      </c>
      <c r="S30" s="80">
        <v>0</v>
      </c>
      <c r="T30" s="80">
        <v>2</v>
      </c>
      <c r="U30" s="81">
        <f>IFERROR(T30/(Q30),"-")</f>
        <v>0.33333333333333</v>
      </c>
      <c r="V30" s="82"/>
      <c r="W30" s="83">
        <v>1</v>
      </c>
      <c r="X30" s="81">
        <f>IF(Q30=0,"-",W30/Q30)</f>
        <v>0.16666666666667</v>
      </c>
      <c r="Y30" s="186">
        <v>8000</v>
      </c>
      <c r="Z30" s="187">
        <f>IFERROR(Y30/Q30,"-")</f>
        <v>1333.3333333333</v>
      </c>
      <c r="AA30" s="187">
        <f>IFERROR(Y30/W30,"-")</f>
        <v>8000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3</v>
      </c>
      <c r="BG30" s="113">
        <f>IF(Q30=0,"",IF(BF30=0,"",(BF30/Q30)))</f>
        <v>0.5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2</v>
      </c>
      <c r="BP30" s="120">
        <f>IF(Q30=0,"",IF(BO30=0,"",(BO30/Q30)))</f>
        <v>0.33333333333333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0.16666666666667</v>
      </c>
      <c r="BZ30" s="128">
        <v>1</v>
      </c>
      <c r="CA30" s="129">
        <f>IFERROR(BZ30/BX30,"-")</f>
        <v>1</v>
      </c>
      <c r="CB30" s="130">
        <v>30000</v>
      </c>
      <c r="CC30" s="131">
        <f>IFERROR(CB30/BX30,"-")</f>
        <v>30000</v>
      </c>
      <c r="CD30" s="132"/>
      <c r="CE30" s="132"/>
      <c r="CF30" s="132">
        <v>1</v>
      </c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8000</v>
      </c>
      <c r="CR30" s="141">
        <v>30000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116</v>
      </c>
      <c r="C31" s="189" t="s">
        <v>58</v>
      </c>
      <c r="D31" s="189"/>
      <c r="E31" s="189" t="s">
        <v>88</v>
      </c>
      <c r="F31" s="189" t="s">
        <v>89</v>
      </c>
      <c r="G31" s="189" t="s">
        <v>73</v>
      </c>
      <c r="H31" s="89"/>
      <c r="I31" s="89" t="s">
        <v>108</v>
      </c>
      <c r="J31" s="89"/>
      <c r="K31" s="181"/>
      <c r="L31" s="80">
        <v>19</v>
      </c>
      <c r="M31" s="80">
        <v>0</v>
      </c>
      <c r="N31" s="80">
        <v>92</v>
      </c>
      <c r="O31" s="91">
        <v>4</v>
      </c>
      <c r="P31" s="92">
        <v>0</v>
      </c>
      <c r="Q31" s="93">
        <f>O31+P31</f>
        <v>4</v>
      </c>
      <c r="R31" s="81">
        <f>IFERROR(Q31/N31,"-")</f>
        <v>0.043478260869565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>
        <v>1</v>
      </c>
      <c r="AO31" s="101">
        <f>IF(Q31=0,"",IF(AN31=0,"",(AN31/Q31)))</f>
        <v>0.25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2</v>
      </c>
      <c r="BP31" s="120">
        <f>IF(Q31=0,"",IF(BO31=0,"",(BO31/Q31)))</f>
        <v>0.5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1</v>
      </c>
      <c r="BY31" s="127">
        <f>IF(Q31=0,"",IF(BX31=0,"",(BX31/Q31)))</f>
        <v>0.25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117</v>
      </c>
      <c r="C32" s="189" t="s">
        <v>58</v>
      </c>
      <c r="D32" s="189"/>
      <c r="E32" s="189" t="s">
        <v>104</v>
      </c>
      <c r="F32" s="189" t="s">
        <v>104</v>
      </c>
      <c r="G32" s="189" t="s">
        <v>66</v>
      </c>
      <c r="H32" s="89"/>
      <c r="I32" s="89"/>
      <c r="J32" s="89"/>
      <c r="K32" s="181"/>
      <c r="L32" s="80">
        <v>72</v>
      </c>
      <c r="M32" s="80">
        <v>51</v>
      </c>
      <c r="N32" s="80">
        <v>16</v>
      </c>
      <c r="O32" s="91">
        <v>2</v>
      </c>
      <c r="P32" s="92">
        <v>0</v>
      </c>
      <c r="Q32" s="93">
        <f>O32+P32</f>
        <v>2</v>
      </c>
      <c r="R32" s="81">
        <f>IFERROR(Q32/N32,"-")</f>
        <v>0.125</v>
      </c>
      <c r="S32" s="80">
        <v>1</v>
      </c>
      <c r="T32" s="80">
        <v>0</v>
      </c>
      <c r="U32" s="81">
        <f>IFERROR(T32/(Q32),"-")</f>
        <v>0</v>
      </c>
      <c r="V32" s="82"/>
      <c r="W32" s="83">
        <v>2</v>
      </c>
      <c r="X32" s="81">
        <f>IF(Q32=0,"-",W32/Q32)</f>
        <v>1</v>
      </c>
      <c r="Y32" s="186">
        <v>95000</v>
      </c>
      <c r="Z32" s="187">
        <f>IFERROR(Y32/Q32,"-")</f>
        <v>47500</v>
      </c>
      <c r="AA32" s="187">
        <f>IFERROR(Y32/W32,"-")</f>
        <v>47500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2</v>
      </c>
      <c r="BY32" s="127">
        <f>IF(Q32=0,"",IF(BX32=0,"",(BX32/Q32)))</f>
        <v>1</v>
      </c>
      <c r="BZ32" s="128">
        <v>2</v>
      </c>
      <c r="CA32" s="129">
        <f>IFERROR(BZ32/BX32,"-")</f>
        <v>1</v>
      </c>
      <c r="CB32" s="130">
        <v>98000</v>
      </c>
      <c r="CC32" s="131">
        <f>IFERROR(CB32/BX32,"-")</f>
        <v>49000</v>
      </c>
      <c r="CD32" s="132"/>
      <c r="CE32" s="132"/>
      <c r="CF32" s="132">
        <v>2</v>
      </c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2</v>
      </c>
      <c r="CQ32" s="141">
        <v>95000</v>
      </c>
      <c r="CR32" s="141">
        <v>80000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0.46923076923077</v>
      </c>
      <c r="B33" s="189" t="s">
        <v>118</v>
      </c>
      <c r="C33" s="189" t="s">
        <v>58</v>
      </c>
      <c r="D33" s="189"/>
      <c r="E33" s="189" t="s">
        <v>119</v>
      </c>
      <c r="F33" s="189" t="s">
        <v>120</v>
      </c>
      <c r="G33" s="189" t="s">
        <v>61</v>
      </c>
      <c r="H33" s="89" t="s">
        <v>121</v>
      </c>
      <c r="I33" s="89" t="s">
        <v>122</v>
      </c>
      <c r="J33" s="89" t="s">
        <v>123</v>
      </c>
      <c r="K33" s="181">
        <v>260000</v>
      </c>
      <c r="L33" s="80">
        <v>0</v>
      </c>
      <c r="M33" s="80">
        <v>0</v>
      </c>
      <c r="N33" s="80">
        <v>0</v>
      </c>
      <c r="O33" s="91">
        <v>3</v>
      </c>
      <c r="P33" s="92">
        <v>0</v>
      </c>
      <c r="Q33" s="93">
        <f>O33+P33</f>
        <v>3</v>
      </c>
      <c r="R33" s="81" t="str">
        <f>IFERROR(Q33/N33,"-")</f>
        <v>-</v>
      </c>
      <c r="S33" s="80">
        <v>0</v>
      </c>
      <c r="T33" s="80">
        <v>1</v>
      </c>
      <c r="U33" s="81">
        <f>IFERROR(T33/(Q33),"-")</f>
        <v>0.33333333333333</v>
      </c>
      <c r="V33" s="82">
        <f>IFERROR(K33/SUM(Q33:Q37),"-")</f>
        <v>17333.333333333</v>
      </c>
      <c r="W33" s="83">
        <v>1</v>
      </c>
      <c r="X33" s="81">
        <f>IF(Q33=0,"-",W33/Q33)</f>
        <v>0.33333333333333</v>
      </c>
      <c r="Y33" s="186">
        <v>24000</v>
      </c>
      <c r="Z33" s="187">
        <f>IFERROR(Y33/Q33,"-")</f>
        <v>8000</v>
      </c>
      <c r="AA33" s="187">
        <f>IFERROR(Y33/W33,"-")</f>
        <v>24000</v>
      </c>
      <c r="AB33" s="181">
        <f>SUM(Y33:Y37)-SUM(K33:K37)</f>
        <v>-138000</v>
      </c>
      <c r="AC33" s="85">
        <f>SUM(Y33:Y37)/SUM(K33:K37)</f>
        <v>0.46923076923077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>
        <v>1</v>
      </c>
      <c r="AX33" s="107">
        <f>IF(Q33=0,"",IF(AW33=0,"",(AW33/Q33)))</f>
        <v>0.33333333333333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1</v>
      </c>
      <c r="BG33" s="113">
        <f>IF(Q33=0,"",IF(BF33=0,"",(BF33/Q33)))</f>
        <v>0.33333333333333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/>
      <c r="BP33" s="120">
        <f>IF(Q33=0,"",IF(BO33=0,"",(BO33/Q33)))</f>
        <v>0</v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>
        <v>1</v>
      </c>
      <c r="BY33" s="127">
        <f>IF(Q33=0,"",IF(BX33=0,"",(BX33/Q33)))</f>
        <v>0.33333333333333</v>
      </c>
      <c r="BZ33" s="128">
        <v>1</v>
      </c>
      <c r="CA33" s="129">
        <f>IFERROR(BZ33/BX33,"-")</f>
        <v>1</v>
      </c>
      <c r="CB33" s="130">
        <v>24000</v>
      </c>
      <c r="CC33" s="131">
        <f>IFERROR(CB33/BX33,"-")</f>
        <v>24000</v>
      </c>
      <c r="CD33" s="132"/>
      <c r="CE33" s="132"/>
      <c r="CF33" s="132">
        <v>1</v>
      </c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24000</v>
      </c>
      <c r="CR33" s="141">
        <v>24000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124</v>
      </c>
      <c r="C34" s="189" t="s">
        <v>58</v>
      </c>
      <c r="D34" s="189"/>
      <c r="E34" s="189" t="s">
        <v>125</v>
      </c>
      <c r="F34" s="189" t="s">
        <v>126</v>
      </c>
      <c r="G34" s="189" t="s">
        <v>73</v>
      </c>
      <c r="H34" s="89"/>
      <c r="I34" s="89" t="s">
        <v>122</v>
      </c>
      <c r="J34" s="89"/>
      <c r="K34" s="181"/>
      <c r="L34" s="80">
        <v>10</v>
      </c>
      <c r="M34" s="80">
        <v>0</v>
      </c>
      <c r="N34" s="80">
        <v>22</v>
      </c>
      <c r="O34" s="91">
        <v>3</v>
      </c>
      <c r="P34" s="92">
        <v>0</v>
      </c>
      <c r="Q34" s="93">
        <f>O34+P34</f>
        <v>3</v>
      </c>
      <c r="R34" s="81">
        <f>IFERROR(Q34/N34,"-")</f>
        <v>0.13636363636364</v>
      </c>
      <c r="S34" s="80">
        <v>0</v>
      </c>
      <c r="T34" s="80">
        <v>0</v>
      </c>
      <c r="U34" s="81">
        <f>IFERROR(T34/(Q34),"-")</f>
        <v>0</v>
      </c>
      <c r="V34" s="82"/>
      <c r="W34" s="83">
        <v>1</v>
      </c>
      <c r="X34" s="81">
        <f>IF(Q34=0,"-",W34/Q34)</f>
        <v>0.33333333333333</v>
      </c>
      <c r="Y34" s="186">
        <v>3000</v>
      </c>
      <c r="Z34" s="187">
        <f>IFERROR(Y34/Q34,"-")</f>
        <v>1000</v>
      </c>
      <c r="AA34" s="187">
        <f>IFERROR(Y34/W34,"-")</f>
        <v>3000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2</v>
      </c>
      <c r="BP34" s="120">
        <f>IF(Q34=0,"",IF(BO34=0,"",(BO34/Q34)))</f>
        <v>0.66666666666667</v>
      </c>
      <c r="BQ34" s="121">
        <v>1</v>
      </c>
      <c r="BR34" s="122">
        <f>IFERROR(BQ34/BO34,"-")</f>
        <v>0.5</v>
      </c>
      <c r="BS34" s="123">
        <v>3000</v>
      </c>
      <c r="BT34" s="124">
        <f>IFERROR(BS34/BO34,"-")</f>
        <v>1500</v>
      </c>
      <c r="BU34" s="125">
        <v>1</v>
      </c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>
        <v>1</v>
      </c>
      <c r="CH34" s="134">
        <f>IF(Q34=0,"",IF(CG34=0,"",(CG34/Q34)))</f>
        <v>0.33333333333333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1</v>
      </c>
      <c r="CQ34" s="141">
        <v>3000</v>
      </c>
      <c r="CR34" s="141">
        <v>3000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127</v>
      </c>
      <c r="C35" s="189" t="s">
        <v>58</v>
      </c>
      <c r="D35" s="189"/>
      <c r="E35" s="189" t="s">
        <v>106</v>
      </c>
      <c r="F35" s="189" t="s">
        <v>60</v>
      </c>
      <c r="G35" s="189" t="s">
        <v>61</v>
      </c>
      <c r="H35" s="89"/>
      <c r="I35" s="89" t="s">
        <v>122</v>
      </c>
      <c r="J35" s="89"/>
      <c r="K35" s="181"/>
      <c r="L35" s="80">
        <v>0</v>
      </c>
      <c r="M35" s="80">
        <v>0</v>
      </c>
      <c r="N35" s="80">
        <v>0</v>
      </c>
      <c r="O35" s="91">
        <v>5</v>
      </c>
      <c r="P35" s="92">
        <v>0</v>
      </c>
      <c r="Q35" s="93">
        <f>O35+P35</f>
        <v>5</v>
      </c>
      <c r="R35" s="81" t="str">
        <f>IFERROR(Q35/N35,"-")</f>
        <v>-</v>
      </c>
      <c r="S35" s="80">
        <v>0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1</v>
      </c>
      <c r="AO35" s="101">
        <f>IF(Q35=0,"",IF(AN35=0,"",(AN35/Q35)))</f>
        <v>0.2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1</v>
      </c>
      <c r="BG35" s="113">
        <f>IF(Q35=0,"",IF(BF35=0,"",(BF35/Q35)))</f>
        <v>0.2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1</v>
      </c>
      <c r="BP35" s="120">
        <f>IF(Q35=0,"",IF(BO35=0,"",(BO35/Q35)))</f>
        <v>0.2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1</v>
      </c>
      <c r="BY35" s="127">
        <f>IF(Q35=0,"",IF(BX35=0,"",(BX35/Q35)))</f>
        <v>0.2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0.2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128</v>
      </c>
      <c r="C36" s="189" t="s">
        <v>58</v>
      </c>
      <c r="D36" s="189"/>
      <c r="E36" s="189" t="s">
        <v>129</v>
      </c>
      <c r="F36" s="189" t="s">
        <v>130</v>
      </c>
      <c r="G36" s="189" t="s">
        <v>73</v>
      </c>
      <c r="H36" s="89"/>
      <c r="I36" s="89" t="s">
        <v>122</v>
      </c>
      <c r="J36" s="89"/>
      <c r="K36" s="181"/>
      <c r="L36" s="80">
        <v>4</v>
      </c>
      <c r="M36" s="80">
        <v>0</v>
      </c>
      <c r="N36" s="80">
        <v>27</v>
      </c>
      <c r="O36" s="91">
        <v>1</v>
      </c>
      <c r="P36" s="92">
        <v>0</v>
      </c>
      <c r="Q36" s="93">
        <f>O36+P36</f>
        <v>1</v>
      </c>
      <c r="R36" s="81">
        <f>IFERROR(Q36/N36,"-")</f>
        <v>0.037037037037037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1</v>
      </c>
      <c r="BP36" s="120">
        <f>IF(Q36=0,"",IF(BO36=0,"",(BO36/Q36)))</f>
        <v>1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131</v>
      </c>
      <c r="C37" s="189" t="s">
        <v>58</v>
      </c>
      <c r="D37" s="189"/>
      <c r="E37" s="189" t="s">
        <v>104</v>
      </c>
      <c r="F37" s="189" t="s">
        <v>104</v>
      </c>
      <c r="G37" s="189" t="s">
        <v>66</v>
      </c>
      <c r="H37" s="89"/>
      <c r="I37" s="89"/>
      <c r="J37" s="89"/>
      <c r="K37" s="181"/>
      <c r="L37" s="80">
        <v>41</v>
      </c>
      <c r="M37" s="80">
        <v>20</v>
      </c>
      <c r="N37" s="80">
        <v>7</v>
      </c>
      <c r="O37" s="91">
        <v>3</v>
      </c>
      <c r="P37" s="92">
        <v>0</v>
      </c>
      <c r="Q37" s="93">
        <f>O37+P37</f>
        <v>3</v>
      </c>
      <c r="R37" s="81">
        <f>IFERROR(Q37/N37,"-")</f>
        <v>0.42857142857143</v>
      </c>
      <c r="S37" s="80">
        <v>1</v>
      </c>
      <c r="T37" s="80">
        <v>0</v>
      </c>
      <c r="U37" s="81">
        <f>IFERROR(T37/(Q37),"-")</f>
        <v>0</v>
      </c>
      <c r="V37" s="82"/>
      <c r="W37" s="83">
        <v>1</v>
      </c>
      <c r="X37" s="81">
        <f>IF(Q37=0,"-",W37/Q37)</f>
        <v>0.33333333333333</v>
      </c>
      <c r="Y37" s="186">
        <v>95000</v>
      </c>
      <c r="Z37" s="187">
        <f>IFERROR(Y37/Q37,"-")</f>
        <v>31666.666666667</v>
      </c>
      <c r="AA37" s="187">
        <f>IFERROR(Y37/W37,"-")</f>
        <v>95000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>
        <v>1</v>
      </c>
      <c r="AX37" s="107">
        <f>IF(Q37=0,"",IF(AW37=0,"",(AW37/Q37)))</f>
        <v>0.33333333333333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>
        <f>IF(Q37=0,"",IF(BO37=0,"",(BO37/Q37)))</f>
        <v>0</v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>
        <v>2</v>
      </c>
      <c r="BY37" s="127">
        <f>IF(Q37=0,"",IF(BX37=0,"",(BX37/Q37)))</f>
        <v>0.66666666666667</v>
      </c>
      <c r="BZ37" s="128">
        <v>1</v>
      </c>
      <c r="CA37" s="129">
        <f>IFERROR(BZ37/BX37,"-")</f>
        <v>0.5</v>
      </c>
      <c r="CB37" s="130">
        <v>95000</v>
      </c>
      <c r="CC37" s="131">
        <f>IFERROR(CB37/BX37,"-")</f>
        <v>47500</v>
      </c>
      <c r="CD37" s="132"/>
      <c r="CE37" s="132"/>
      <c r="CF37" s="132">
        <v>1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95000</v>
      </c>
      <c r="CR37" s="141">
        <v>95000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0.030769230769231</v>
      </c>
      <c r="B38" s="189" t="s">
        <v>132</v>
      </c>
      <c r="C38" s="189" t="s">
        <v>58</v>
      </c>
      <c r="D38" s="189"/>
      <c r="E38" s="189" t="s">
        <v>114</v>
      </c>
      <c r="F38" s="189" t="s">
        <v>115</v>
      </c>
      <c r="G38" s="189" t="s">
        <v>61</v>
      </c>
      <c r="H38" s="89" t="s">
        <v>133</v>
      </c>
      <c r="I38" s="89" t="s">
        <v>122</v>
      </c>
      <c r="J38" s="89" t="s">
        <v>134</v>
      </c>
      <c r="K38" s="181">
        <v>260000</v>
      </c>
      <c r="L38" s="80">
        <v>0</v>
      </c>
      <c r="M38" s="80">
        <v>0</v>
      </c>
      <c r="N38" s="80">
        <v>0</v>
      </c>
      <c r="O38" s="91">
        <v>7</v>
      </c>
      <c r="P38" s="92">
        <v>0</v>
      </c>
      <c r="Q38" s="93">
        <f>O38+P38</f>
        <v>7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>
        <f>IFERROR(K38/SUM(Q38:Q41),"-")</f>
        <v>12380.952380952</v>
      </c>
      <c r="W38" s="83">
        <v>1</v>
      </c>
      <c r="X38" s="81">
        <f>IF(Q38=0,"-",W38/Q38)</f>
        <v>0.14285714285714</v>
      </c>
      <c r="Y38" s="186">
        <v>3000</v>
      </c>
      <c r="Z38" s="187">
        <f>IFERROR(Y38/Q38,"-")</f>
        <v>428.57142857143</v>
      </c>
      <c r="AA38" s="187">
        <f>IFERROR(Y38/W38,"-")</f>
        <v>3000</v>
      </c>
      <c r="AB38" s="181">
        <f>SUM(Y38:Y41)-SUM(K38:K41)</f>
        <v>-252000</v>
      </c>
      <c r="AC38" s="85">
        <f>SUM(Y38:Y41)/SUM(K38:K41)</f>
        <v>0.030769230769231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>
        <v>1</v>
      </c>
      <c r="AO38" s="101">
        <f>IF(Q38=0,"",IF(AN38=0,"",(AN38/Q38)))</f>
        <v>0.14285714285714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1</v>
      </c>
      <c r="BP38" s="120">
        <f>IF(Q38=0,"",IF(BO38=0,"",(BO38/Q38)))</f>
        <v>0.14285714285714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4</v>
      </c>
      <c r="BY38" s="127">
        <f>IF(Q38=0,"",IF(BX38=0,"",(BX38/Q38)))</f>
        <v>0.57142857142857</v>
      </c>
      <c r="BZ38" s="128">
        <v>1</v>
      </c>
      <c r="CA38" s="129">
        <f>IFERROR(BZ38/BX38,"-")</f>
        <v>0.25</v>
      </c>
      <c r="CB38" s="130">
        <v>3000</v>
      </c>
      <c r="CC38" s="131">
        <f>IFERROR(CB38/BX38,"-")</f>
        <v>750</v>
      </c>
      <c r="CD38" s="132">
        <v>1</v>
      </c>
      <c r="CE38" s="132"/>
      <c r="CF38" s="132"/>
      <c r="CG38" s="133">
        <v>1</v>
      </c>
      <c r="CH38" s="134">
        <f>IF(Q38=0,"",IF(CG38=0,"",(CG38/Q38)))</f>
        <v>0.14285714285714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1</v>
      </c>
      <c r="CQ38" s="141">
        <v>3000</v>
      </c>
      <c r="CR38" s="141">
        <v>3000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135</v>
      </c>
      <c r="C39" s="189" t="s">
        <v>58</v>
      </c>
      <c r="D39" s="189"/>
      <c r="E39" s="189" t="s">
        <v>136</v>
      </c>
      <c r="F39" s="189" t="s">
        <v>130</v>
      </c>
      <c r="G39" s="189" t="s">
        <v>73</v>
      </c>
      <c r="H39" s="89"/>
      <c r="I39" s="89" t="s">
        <v>122</v>
      </c>
      <c r="J39" s="89" t="s">
        <v>137</v>
      </c>
      <c r="K39" s="181"/>
      <c r="L39" s="80">
        <v>13</v>
      </c>
      <c r="M39" s="80">
        <v>0</v>
      </c>
      <c r="N39" s="80">
        <v>67</v>
      </c>
      <c r="O39" s="91">
        <v>4</v>
      </c>
      <c r="P39" s="92">
        <v>0</v>
      </c>
      <c r="Q39" s="93">
        <f>O39+P39</f>
        <v>4</v>
      </c>
      <c r="R39" s="81">
        <f>IFERROR(Q39/N39,"-")</f>
        <v>0.059701492537313</v>
      </c>
      <c r="S39" s="80">
        <v>0</v>
      </c>
      <c r="T39" s="80">
        <v>2</v>
      </c>
      <c r="U39" s="81">
        <f>IFERROR(T39/(Q39),"-")</f>
        <v>0.5</v>
      </c>
      <c r="V39" s="82"/>
      <c r="W39" s="83">
        <v>1</v>
      </c>
      <c r="X39" s="81">
        <f>IF(Q39=0,"-",W39/Q39)</f>
        <v>0.25</v>
      </c>
      <c r="Y39" s="186">
        <v>5000</v>
      </c>
      <c r="Z39" s="187">
        <f>IFERROR(Y39/Q39,"-")</f>
        <v>1250</v>
      </c>
      <c r="AA39" s="187">
        <f>IFERROR(Y39/W39,"-")</f>
        <v>5000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>
        <v>1</v>
      </c>
      <c r="AO39" s="101">
        <f>IF(Q39=0,"",IF(AN39=0,"",(AN39/Q39)))</f>
        <v>0.25</v>
      </c>
      <c r="AP39" s="100"/>
      <c r="AQ39" s="102">
        <f>IFERROR(AP39/AN39,"-")</f>
        <v>0</v>
      </c>
      <c r="AR39" s="103"/>
      <c r="AS39" s="104">
        <f>IFERROR(AR39/AN39,"-")</f>
        <v>0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0.25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2</v>
      </c>
      <c r="BY39" s="127">
        <f>IF(Q39=0,"",IF(BX39=0,"",(BX39/Q39)))</f>
        <v>0.5</v>
      </c>
      <c r="BZ39" s="128">
        <v>1</v>
      </c>
      <c r="CA39" s="129">
        <f>IFERROR(BZ39/BX39,"-")</f>
        <v>0.5</v>
      </c>
      <c r="CB39" s="130">
        <v>5000</v>
      </c>
      <c r="CC39" s="131">
        <f>IFERROR(CB39/BX39,"-")</f>
        <v>2500</v>
      </c>
      <c r="CD39" s="132">
        <v>1</v>
      </c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1</v>
      </c>
      <c r="CQ39" s="141">
        <v>5000</v>
      </c>
      <c r="CR39" s="141">
        <v>5000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138</v>
      </c>
      <c r="C40" s="189" t="s">
        <v>58</v>
      </c>
      <c r="D40" s="189"/>
      <c r="E40" s="189" t="s">
        <v>106</v>
      </c>
      <c r="F40" s="189" t="s">
        <v>60</v>
      </c>
      <c r="G40" s="189" t="s">
        <v>61</v>
      </c>
      <c r="H40" s="89"/>
      <c r="I40" s="89" t="s">
        <v>122</v>
      </c>
      <c r="J40" s="89" t="s">
        <v>139</v>
      </c>
      <c r="K40" s="181"/>
      <c r="L40" s="80">
        <v>0</v>
      </c>
      <c r="M40" s="80">
        <v>0</v>
      </c>
      <c r="N40" s="80">
        <v>0</v>
      </c>
      <c r="O40" s="91">
        <v>6</v>
      </c>
      <c r="P40" s="92">
        <v>0</v>
      </c>
      <c r="Q40" s="93">
        <f>O40+P40</f>
        <v>6</v>
      </c>
      <c r="R40" s="81" t="str">
        <f>IFERROR(Q40/N40,"-")</f>
        <v>-</v>
      </c>
      <c r="S40" s="80">
        <v>1</v>
      </c>
      <c r="T40" s="80">
        <v>0</v>
      </c>
      <c r="U40" s="81">
        <f>IFERROR(T40/(Q40),"-")</f>
        <v>0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3</v>
      </c>
      <c r="BG40" s="113">
        <f>IF(Q40=0,"",IF(BF40=0,"",(BF40/Q40)))</f>
        <v>0.5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2</v>
      </c>
      <c r="BP40" s="120">
        <f>IF(Q40=0,"",IF(BO40=0,"",(BO40/Q40)))</f>
        <v>0.33333333333333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>
        <v>1</v>
      </c>
      <c r="CH40" s="134">
        <f>IF(Q40=0,"",IF(CG40=0,"",(CG40/Q40)))</f>
        <v>0.16666666666667</v>
      </c>
      <c r="CI40" s="135"/>
      <c r="CJ40" s="136">
        <f>IFERROR(CI40/CG40,"-")</f>
        <v>0</v>
      </c>
      <c r="CK40" s="137"/>
      <c r="CL40" s="138">
        <f>IFERROR(CK40/CG40,"-")</f>
        <v>0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140</v>
      </c>
      <c r="C41" s="189" t="s">
        <v>58</v>
      </c>
      <c r="D41" s="189"/>
      <c r="E41" s="189" t="s">
        <v>104</v>
      </c>
      <c r="F41" s="189" t="s">
        <v>104</v>
      </c>
      <c r="G41" s="189" t="s">
        <v>66</v>
      </c>
      <c r="H41" s="89"/>
      <c r="I41" s="89"/>
      <c r="J41" s="89"/>
      <c r="K41" s="181"/>
      <c r="L41" s="80">
        <v>45</v>
      </c>
      <c r="M41" s="80">
        <v>24</v>
      </c>
      <c r="N41" s="80">
        <v>7</v>
      </c>
      <c r="O41" s="91">
        <v>4</v>
      </c>
      <c r="P41" s="92">
        <v>0</v>
      </c>
      <c r="Q41" s="93">
        <f>O41+P41</f>
        <v>4</v>
      </c>
      <c r="R41" s="81">
        <f>IFERROR(Q41/N41,"-")</f>
        <v>0.57142857142857</v>
      </c>
      <c r="S41" s="80">
        <v>0</v>
      </c>
      <c r="T41" s="80">
        <v>1</v>
      </c>
      <c r="U41" s="81">
        <f>IFERROR(T41/(Q41),"-")</f>
        <v>0.25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1</v>
      </c>
      <c r="BG41" s="113">
        <f>IF(Q41=0,"",IF(BF41=0,"",(BF41/Q41)))</f>
        <v>0.25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1</v>
      </c>
      <c r="BP41" s="120">
        <f>IF(Q41=0,"",IF(BO41=0,"",(BO41/Q41)))</f>
        <v>0.25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>
        <v>2</v>
      </c>
      <c r="CH41" s="134">
        <f>IF(Q41=0,"",IF(CG41=0,"",(CG41/Q41)))</f>
        <v>0.5</v>
      </c>
      <c r="CI41" s="135"/>
      <c r="CJ41" s="136">
        <f>IFERROR(CI41/CG41,"-")</f>
        <v>0</v>
      </c>
      <c r="CK41" s="137"/>
      <c r="CL41" s="138">
        <f>IFERROR(CK41/CG41,"-")</f>
        <v>0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1.3</v>
      </c>
      <c r="B42" s="189" t="s">
        <v>141</v>
      </c>
      <c r="C42" s="189" t="s">
        <v>58</v>
      </c>
      <c r="D42" s="189"/>
      <c r="E42" s="189" t="s">
        <v>142</v>
      </c>
      <c r="F42" s="189" t="s">
        <v>143</v>
      </c>
      <c r="G42" s="189" t="s">
        <v>61</v>
      </c>
      <c r="H42" s="89" t="s">
        <v>144</v>
      </c>
      <c r="I42" s="89" t="s">
        <v>108</v>
      </c>
      <c r="J42" s="89" t="s">
        <v>134</v>
      </c>
      <c r="K42" s="181">
        <v>200000</v>
      </c>
      <c r="L42" s="80">
        <v>0</v>
      </c>
      <c r="M42" s="80">
        <v>0</v>
      </c>
      <c r="N42" s="80">
        <v>0</v>
      </c>
      <c r="O42" s="91">
        <v>7</v>
      </c>
      <c r="P42" s="92">
        <v>0</v>
      </c>
      <c r="Q42" s="93">
        <f>O42+P42</f>
        <v>7</v>
      </c>
      <c r="R42" s="81" t="str">
        <f>IFERROR(Q42/N42,"-")</f>
        <v>-</v>
      </c>
      <c r="S42" s="80">
        <v>0</v>
      </c>
      <c r="T42" s="80">
        <v>1</v>
      </c>
      <c r="U42" s="81">
        <f>IFERROR(T42/(Q42),"-")</f>
        <v>0.14285714285714</v>
      </c>
      <c r="V42" s="82">
        <f>IFERROR(K42/SUM(Q42:Q45),"-")</f>
        <v>16666.666666667</v>
      </c>
      <c r="W42" s="83">
        <v>1</v>
      </c>
      <c r="X42" s="81">
        <f>IF(Q42=0,"-",W42/Q42)</f>
        <v>0.14285714285714</v>
      </c>
      <c r="Y42" s="186">
        <v>260000</v>
      </c>
      <c r="Z42" s="187">
        <f>IFERROR(Y42/Q42,"-")</f>
        <v>37142.857142857</v>
      </c>
      <c r="AA42" s="187">
        <f>IFERROR(Y42/W42,"-")</f>
        <v>260000</v>
      </c>
      <c r="AB42" s="181">
        <f>SUM(Y42:Y45)-SUM(K42:K45)</f>
        <v>60000</v>
      </c>
      <c r="AC42" s="85">
        <f>SUM(Y42:Y45)/SUM(K42:K45)</f>
        <v>1.3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>
        <v>1</v>
      </c>
      <c r="AO42" s="101">
        <f>IF(Q42=0,"",IF(AN42=0,"",(AN42/Q42)))</f>
        <v>0.14285714285714</v>
      </c>
      <c r="AP42" s="100"/>
      <c r="AQ42" s="102">
        <f>IFERROR(AP42/AN42,"-")</f>
        <v>0</v>
      </c>
      <c r="AR42" s="103"/>
      <c r="AS42" s="104">
        <f>IFERROR(AR42/AN42,"-")</f>
        <v>0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2</v>
      </c>
      <c r="BG42" s="113">
        <f>IF(Q42=0,"",IF(BF42=0,"",(BF42/Q42)))</f>
        <v>0.28571428571429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>
        <v>2</v>
      </c>
      <c r="BP42" s="120">
        <f>IF(Q42=0,"",IF(BO42=0,"",(BO42/Q42)))</f>
        <v>0.28571428571429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2</v>
      </c>
      <c r="BY42" s="127">
        <f>IF(Q42=0,"",IF(BX42=0,"",(BX42/Q42)))</f>
        <v>0.28571428571429</v>
      </c>
      <c r="BZ42" s="128">
        <v>1</v>
      </c>
      <c r="CA42" s="129">
        <f>IFERROR(BZ42/BX42,"-")</f>
        <v>0.5</v>
      </c>
      <c r="CB42" s="130">
        <v>260000</v>
      </c>
      <c r="CC42" s="131">
        <f>IFERROR(CB42/BX42,"-")</f>
        <v>130000</v>
      </c>
      <c r="CD42" s="132"/>
      <c r="CE42" s="132"/>
      <c r="CF42" s="132">
        <v>1</v>
      </c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1</v>
      </c>
      <c r="CQ42" s="141">
        <v>260000</v>
      </c>
      <c r="CR42" s="141">
        <v>260000</v>
      </c>
      <c r="CS42" s="141"/>
      <c r="CT42" s="142" t="str">
        <f>IF(AND(CR42=0,CS42=0),"",IF(AND(CR42&lt;=100000,CS42&lt;=100000),"",IF(CR42/CQ42&gt;0.7,"男高",IF(CS42/CQ42&gt;0.7,"女高",""))))</f>
        <v>男高</v>
      </c>
    </row>
    <row r="43" spans="1:99">
      <c r="A43" s="79"/>
      <c r="B43" s="189" t="s">
        <v>145</v>
      </c>
      <c r="C43" s="189" t="s">
        <v>58</v>
      </c>
      <c r="D43" s="189"/>
      <c r="E43" s="189" t="s">
        <v>146</v>
      </c>
      <c r="F43" s="189" t="s">
        <v>89</v>
      </c>
      <c r="G43" s="189" t="s">
        <v>73</v>
      </c>
      <c r="H43" s="89"/>
      <c r="I43" s="89" t="s">
        <v>108</v>
      </c>
      <c r="J43" s="89" t="s">
        <v>137</v>
      </c>
      <c r="K43" s="181"/>
      <c r="L43" s="80">
        <v>5</v>
      </c>
      <c r="M43" s="80">
        <v>0</v>
      </c>
      <c r="N43" s="80">
        <v>11</v>
      </c>
      <c r="O43" s="91">
        <v>2</v>
      </c>
      <c r="P43" s="92">
        <v>0</v>
      </c>
      <c r="Q43" s="93">
        <f>O43+P43</f>
        <v>2</v>
      </c>
      <c r="R43" s="81">
        <f>IFERROR(Q43/N43,"-")</f>
        <v>0.18181818181818</v>
      </c>
      <c r="S43" s="80">
        <v>0</v>
      </c>
      <c r="T43" s="80">
        <v>0</v>
      </c>
      <c r="U43" s="81">
        <f>IFERROR(T43/(Q43),"-")</f>
        <v>0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>
        <v>2</v>
      </c>
      <c r="CH43" s="134">
        <f>IF(Q43=0,"",IF(CG43=0,"",(CG43/Q43)))</f>
        <v>1</v>
      </c>
      <c r="CI43" s="135">
        <v>1</v>
      </c>
      <c r="CJ43" s="136">
        <f>IFERROR(CI43/CG43,"-")</f>
        <v>0.5</v>
      </c>
      <c r="CK43" s="137">
        <v>28000</v>
      </c>
      <c r="CL43" s="138">
        <f>IFERROR(CK43/CG43,"-")</f>
        <v>14000</v>
      </c>
      <c r="CM43" s="139"/>
      <c r="CN43" s="139"/>
      <c r="CO43" s="139">
        <v>1</v>
      </c>
      <c r="CP43" s="140">
        <v>0</v>
      </c>
      <c r="CQ43" s="141">
        <v>0</v>
      </c>
      <c r="CR43" s="141">
        <v>28000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147</v>
      </c>
      <c r="C44" s="189" t="s">
        <v>58</v>
      </c>
      <c r="D44" s="189"/>
      <c r="E44" s="189" t="s">
        <v>148</v>
      </c>
      <c r="F44" s="189" t="s">
        <v>149</v>
      </c>
      <c r="G44" s="189" t="s">
        <v>61</v>
      </c>
      <c r="H44" s="89"/>
      <c r="I44" s="89" t="s">
        <v>108</v>
      </c>
      <c r="J44" s="89" t="s">
        <v>139</v>
      </c>
      <c r="K44" s="181"/>
      <c r="L44" s="80">
        <v>0</v>
      </c>
      <c r="M44" s="80">
        <v>0</v>
      </c>
      <c r="N44" s="80">
        <v>0</v>
      </c>
      <c r="O44" s="91">
        <v>1</v>
      </c>
      <c r="P44" s="92">
        <v>0</v>
      </c>
      <c r="Q44" s="93">
        <f>O44+P44</f>
        <v>1</v>
      </c>
      <c r="R44" s="81" t="str">
        <f>IFERROR(Q44/N44,"-")</f>
        <v>-</v>
      </c>
      <c r="S44" s="80">
        <v>0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1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150</v>
      </c>
      <c r="C45" s="189" t="s">
        <v>58</v>
      </c>
      <c r="D45" s="189"/>
      <c r="E45" s="189" t="s">
        <v>104</v>
      </c>
      <c r="F45" s="189" t="s">
        <v>104</v>
      </c>
      <c r="G45" s="189" t="s">
        <v>66</v>
      </c>
      <c r="H45" s="89"/>
      <c r="I45" s="89"/>
      <c r="J45" s="89"/>
      <c r="K45" s="181"/>
      <c r="L45" s="80">
        <v>35</v>
      </c>
      <c r="M45" s="80">
        <v>15</v>
      </c>
      <c r="N45" s="80">
        <v>4</v>
      </c>
      <c r="O45" s="91">
        <v>2</v>
      </c>
      <c r="P45" s="92">
        <v>0</v>
      </c>
      <c r="Q45" s="93">
        <f>O45+P45</f>
        <v>2</v>
      </c>
      <c r="R45" s="81">
        <f>IFERROR(Q45/N45,"-")</f>
        <v>0.5</v>
      </c>
      <c r="S45" s="80">
        <v>0</v>
      </c>
      <c r="T45" s="80">
        <v>0</v>
      </c>
      <c r="U45" s="81">
        <f>IFERROR(T45/(Q45),"-")</f>
        <v>0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1</v>
      </c>
      <c r="BP45" s="120">
        <f>IF(Q45=0,"",IF(BO45=0,"",(BO45/Q45)))</f>
        <v>0.5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1</v>
      </c>
      <c r="BY45" s="127">
        <f>IF(Q45=0,"",IF(BX45=0,"",(BX45/Q45)))</f>
        <v>0.5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0.045</v>
      </c>
      <c r="B46" s="189" t="s">
        <v>151</v>
      </c>
      <c r="C46" s="189" t="s">
        <v>58</v>
      </c>
      <c r="D46" s="189"/>
      <c r="E46" s="189" t="s">
        <v>152</v>
      </c>
      <c r="F46" s="189" t="s">
        <v>153</v>
      </c>
      <c r="G46" s="189" t="s">
        <v>61</v>
      </c>
      <c r="H46" s="89" t="s">
        <v>154</v>
      </c>
      <c r="I46" s="89" t="s">
        <v>155</v>
      </c>
      <c r="J46" s="89"/>
      <c r="K46" s="181">
        <v>200000</v>
      </c>
      <c r="L46" s="80">
        <v>0</v>
      </c>
      <c r="M46" s="80">
        <v>0</v>
      </c>
      <c r="N46" s="80">
        <v>0</v>
      </c>
      <c r="O46" s="91">
        <v>1</v>
      </c>
      <c r="P46" s="92">
        <v>0</v>
      </c>
      <c r="Q46" s="93">
        <f>O46+P46</f>
        <v>1</v>
      </c>
      <c r="R46" s="81" t="str">
        <f>IFERROR(Q46/N46,"-")</f>
        <v>-</v>
      </c>
      <c r="S46" s="80">
        <v>0</v>
      </c>
      <c r="T46" s="80">
        <v>0</v>
      </c>
      <c r="U46" s="81">
        <f>IFERROR(T46/(Q46),"-")</f>
        <v>0</v>
      </c>
      <c r="V46" s="82">
        <f>IFERROR(K46/SUM(Q46:Q54),"-")</f>
        <v>28571.428571429</v>
      </c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>
        <f>SUM(Y46:Y54)-SUM(K46:K54)</f>
        <v>-191000</v>
      </c>
      <c r="AC46" s="85">
        <f>SUM(Y46:Y54)/SUM(K46:K54)</f>
        <v>0.045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1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156</v>
      </c>
      <c r="C47" s="189" t="s">
        <v>58</v>
      </c>
      <c r="D47" s="189"/>
      <c r="E47" s="189" t="s">
        <v>102</v>
      </c>
      <c r="F47" s="189" t="s">
        <v>95</v>
      </c>
      <c r="G47" s="189" t="s">
        <v>73</v>
      </c>
      <c r="H47" s="89" t="s">
        <v>157</v>
      </c>
      <c r="I47" s="89" t="s">
        <v>155</v>
      </c>
      <c r="J47" s="89"/>
      <c r="K47" s="181"/>
      <c r="L47" s="80">
        <v>3</v>
      </c>
      <c r="M47" s="80">
        <v>0</v>
      </c>
      <c r="N47" s="80">
        <v>12</v>
      </c>
      <c r="O47" s="91">
        <v>1</v>
      </c>
      <c r="P47" s="92">
        <v>0</v>
      </c>
      <c r="Q47" s="93">
        <f>O47+P47</f>
        <v>1</v>
      </c>
      <c r="R47" s="81">
        <f>IFERROR(Q47/N47,"-")</f>
        <v>0.083333333333333</v>
      </c>
      <c r="S47" s="80">
        <v>0</v>
      </c>
      <c r="T47" s="80">
        <v>0</v>
      </c>
      <c r="U47" s="81">
        <f>IFERROR(T47/(Q47),"-")</f>
        <v>0</v>
      </c>
      <c r="V47" s="82"/>
      <c r="W47" s="83">
        <v>1</v>
      </c>
      <c r="X47" s="81">
        <f>IF(Q47=0,"-",W47/Q47)</f>
        <v>1</v>
      </c>
      <c r="Y47" s="186">
        <v>9000</v>
      </c>
      <c r="Z47" s="187">
        <f>IFERROR(Y47/Q47,"-")</f>
        <v>9000</v>
      </c>
      <c r="AA47" s="187">
        <f>IFERROR(Y47/W47,"-")</f>
        <v>9000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1</v>
      </c>
      <c r="BG47" s="113">
        <f>IF(Q47=0,"",IF(BF47=0,"",(BF47/Q47)))</f>
        <v>1</v>
      </c>
      <c r="BH47" s="112">
        <v>1</v>
      </c>
      <c r="BI47" s="114">
        <f>IFERROR(BH47/BF47,"-")</f>
        <v>1</v>
      </c>
      <c r="BJ47" s="115">
        <v>9000</v>
      </c>
      <c r="BK47" s="116">
        <f>IFERROR(BJ47/BF47,"-")</f>
        <v>9000</v>
      </c>
      <c r="BL47" s="117"/>
      <c r="BM47" s="117"/>
      <c r="BN47" s="117">
        <v>1</v>
      </c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1</v>
      </c>
      <c r="CQ47" s="141">
        <v>9000</v>
      </c>
      <c r="CR47" s="141">
        <v>9000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158</v>
      </c>
      <c r="C48" s="189" t="s">
        <v>58</v>
      </c>
      <c r="D48" s="189"/>
      <c r="E48" s="189" t="s">
        <v>159</v>
      </c>
      <c r="F48" s="189" t="s">
        <v>160</v>
      </c>
      <c r="G48" s="189" t="s">
        <v>61</v>
      </c>
      <c r="H48" s="89" t="s">
        <v>161</v>
      </c>
      <c r="I48" s="89" t="s">
        <v>155</v>
      </c>
      <c r="J48" s="89"/>
      <c r="K48" s="181"/>
      <c r="L48" s="80">
        <v>0</v>
      </c>
      <c r="M48" s="80">
        <v>0</v>
      </c>
      <c r="N48" s="80">
        <v>0</v>
      </c>
      <c r="O48" s="91">
        <v>2</v>
      </c>
      <c r="P48" s="92">
        <v>0</v>
      </c>
      <c r="Q48" s="93">
        <f>O48+P48</f>
        <v>2</v>
      </c>
      <c r="R48" s="81" t="str">
        <f>IFERROR(Q48/N48,"-")</f>
        <v>-</v>
      </c>
      <c r="S48" s="80">
        <v>0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1</v>
      </c>
      <c r="BP48" s="120">
        <f>IF(Q48=0,"",IF(BO48=0,"",(BO48/Q48)))</f>
        <v>0.5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1</v>
      </c>
      <c r="BY48" s="127">
        <f>IF(Q48=0,"",IF(BX48=0,"",(BX48/Q48)))</f>
        <v>0.5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162</v>
      </c>
      <c r="C49" s="189" t="s">
        <v>58</v>
      </c>
      <c r="D49" s="189"/>
      <c r="E49" s="189" t="s">
        <v>163</v>
      </c>
      <c r="F49" s="189" t="s">
        <v>164</v>
      </c>
      <c r="G49" s="189" t="s">
        <v>73</v>
      </c>
      <c r="H49" s="89" t="s">
        <v>165</v>
      </c>
      <c r="I49" s="89" t="s">
        <v>155</v>
      </c>
      <c r="J49" s="89"/>
      <c r="K49" s="181"/>
      <c r="L49" s="80">
        <v>4</v>
      </c>
      <c r="M49" s="80">
        <v>0</v>
      </c>
      <c r="N49" s="80">
        <v>10</v>
      </c>
      <c r="O49" s="91">
        <v>0</v>
      </c>
      <c r="P49" s="92">
        <v>0</v>
      </c>
      <c r="Q49" s="93">
        <f>O49+P49</f>
        <v>0</v>
      </c>
      <c r="R49" s="81">
        <f>IFERROR(Q49/N49,"-")</f>
        <v>0</v>
      </c>
      <c r="S49" s="80">
        <v>0</v>
      </c>
      <c r="T49" s="80">
        <v>0</v>
      </c>
      <c r="U49" s="81" t="str">
        <f>IFERROR(T49/(Q49),"-")</f>
        <v>-</v>
      </c>
      <c r="V49" s="82"/>
      <c r="W49" s="83">
        <v>0</v>
      </c>
      <c r="X49" s="81" t="str">
        <f>IF(Q49=0,"-",W49/Q49)</f>
        <v>-</v>
      </c>
      <c r="Y49" s="186">
        <v>0</v>
      </c>
      <c r="Z49" s="187" t="str">
        <f>IFERROR(Y49/Q49,"-")</f>
        <v>-</v>
      </c>
      <c r="AA49" s="187" t="str">
        <f>IFERROR(Y49/W49,"-")</f>
        <v>-</v>
      </c>
      <c r="AB49" s="181"/>
      <c r="AC49" s="85"/>
      <c r="AD49" s="78"/>
      <c r="AE49" s="94"/>
      <c r="AF49" s="95" t="str">
        <f>IF(Q49=0,"",IF(AE49=0,"",(AE49/Q49)))</f>
        <v/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 t="str">
        <f>IF(Q49=0,"",IF(AN49=0,"",(AN49/Q49)))</f>
        <v/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 t="str">
        <f>IF(Q49=0,"",IF(AW49=0,"",(AW49/Q49)))</f>
        <v/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 t="str">
        <f>IF(Q49=0,"",IF(BF49=0,"",(BF49/Q49)))</f>
        <v/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 t="str">
        <f>IF(Q49=0,"",IF(BO49=0,"",(BO49/Q49)))</f>
        <v/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 t="str">
        <f>IF(Q49=0,"",IF(BX49=0,"",(BX49/Q49)))</f>
        <v/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 t="str">
        <f>IF(Q49=0,"",IF(CG49=0,"",(CG49/Q49)))</f>
        <v/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166</v>
      </c>
      <c r="C50" s="189" t="s">
        <v>58</v>
      </c>
      <c r="D50" s="189"/>
      <c r="E50" s="189" t="s">
        <v>167</v>
      </c>
      <c r="F50" s="189" t="s">
        <v>115</v>
      </c>
      <c r="G50" s="189" t="s">
        <v>61</v>
      </c>
      <c r="H50" s="89" t="s">
        <v>168</v>
      </c>
      <c r="I50" s="89" t="s">
        <v>155</v>
      </c>
      <c r="J50" s="89"/>
      <c r="K50" s="181"/>
      <c r="L50" s="80">
        <v>0</v>
      </c>
      <c r="M50" s="80">
        <v>0</v>
      </c>
      <c r="N50" s="80">
        <v>0</v>
      </c>
      <c r="O50" s="91">
        <v>0</v>
      </c>
      <c r="P50" s="92">
        <v>0</v>
      </c>
      <c r="Q50" s="93">
        <f>O50+P50</f>
        <v>0</v>
      </c>
      <c r="R50" s="81" t="str">
        <f>IFERROR(Q50/N50,"-")</f>
        <v>-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169</v>
      </c>
      <c r="C51" s="189" t="s">
        <v>58</v>
      </c>
      <c r="D51" s="189"/>
      <c r="E51" s="189" t="s">
        <v>170</v>
      </c>
      <c r="F51" s="189" t="s">
        <v>171</v>
      </c>
      <c r="G51" s="189" t="s">
        <v>73</v>
      </c>
      <c r="H51" s="89" t="s">
        <v>172</v>
      </c>
      <c r="I51" s="89" t="s">
        <v>155</v>
      </c>
      <c r="J51" s="89"/>
      <c r="K51" s="181"/>
      <c r="L51" s="80">
        <v>7</v>
      </c>
      <c r="M51" s="80">
        <v>0</v>
      </c>
      <c r="N51" s="80">
        <v>31</v>
      </c>
      <c r="O51" s="91">
        <v>1</v>
      </c>
      <c r="P51" s="92">
        <v>0</v>
      </c>
      <c r="Q51" s="93">
        <f>O51+P51</f>
        <v>1</v>
      </c>
      <c r="R51" s="81">
        <f>IFERROR(Q51/N51,"-")</f>
        <v>0.032258064516129</v>
      </c>
      <c r="S51" s="80">
        <v>0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1</v>
      </c>
      <c r="BP51" s="120">
        <f>IF(Q51=0,"",IF(BO51=0,"",(BO51/Q51)))</f>
        <v>1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173</v>
      </c>
      <c r="C52" s="189" t="s">
        <v>58</v>
      </c>
      <c r="D52" s="189"/>
      <c r="E52" s="189" t="s">
        <v>174</v>
      </c>
      <c r="F52" s="189" t="s">
        <v>175</v>
      </c>
      <c r="G52" s="189" t="s">
        <v>61</v>
      </c>
      <c r="H52" s="89" t="s">
        <v>176</v>
      </c>
      <c r="I52" s="89" t="s">
        <v>155</v>
      </c>
      <c r="J52" s="89"/>
      <c r="K52" s="181"/>
      <c r="L52" s="80">
        <v>0</v>
      </c>
      <c r="M52" s="80">
        <v>0</v>
      </c>
      <c r="N52" s="80">
        <v>0</v>
      </c>
      <c r="O52" s="91">
        <v>2</v>
      </c>
      <c r="P52" s="92">
        <v>0</v>
      </c>
      <c r="Q52" s="93">
        <f>O52+P52</f>
        <v>2</v>
      </c>
      <c r="R52" s="81" t="str">
        <f>IFERROR(Q52/N52,"-")</f>
        <v>-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>
        <v>1</v>
      </c>
      <c r="AX52" s="107">
        <f>IF(Q52=0,"",IF(AW52=0,"",(AW52/Q52)))</f>
        <v>0.5</v>
      </c>
      <c r="AY52" s="106"/>
      <c r="AZ52" s="108">
        <f>IFERROR(AY52/AW52,"-")</f>
        <v>0</v>
      </c>
      <c r="BA52" s="109"/>
      <c r="BB52" s="110">
        <f>IFERROR(BA52/AW52,"-")</f>
        <v>0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1</v>
      </c>
      <c r="BP52" s="120">
        <f>IF(Q52=0,"",IF(BO52=0,"",(BO52/Q52)))</f>
        <v>0.5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177</v>
      </c>
      <c r="C53" s="189" t="s">
        <v>58</v>
      </c>
      <c r="D53" s="189"/>
      <c r="E53" s="189" t="s">
        <v>178</v>
      </c>
      <c r="F53" s="189" t="s">
        <v>179</v>
      </c>
      <c r="G53" s="189" t="s">
        <v>73</v>
      </c>
      <c r="H53" s="89" t="s">
        <v>180</v>
      </c>
      <c r="I53" s="89" t="s">
        <v>155</v>
      </c>
      <c r="J53" s="89"/>
      <c r="K53" s="181"/>
      <c r="L53" s="80">
        <v>15</v>
      </c>
      <c r="M53" s="80">
        <v>0</v>
      </c>
      <c r="N53" s="80">
        <v>6</v>
      </c>
      <c r="O53" s="91">
        <v>0</v>
      </c>
      <c r="P53" s="92">
        <v>0</v>
      </c>
      <c r="Q53" s="93">
        <f>O53+P53</f>
        <v>0</v>
      </c>
      <c r="R53" s="81">
        <f>IFERROR(Q53/N53,"-")</f>
        <v>0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181</v>
      </c>
      <c r="C54" s="189" t="s">
        <v>58</v>
      </c>
      <c r="D54" s="189"/>
      <c r="E54" s="189" t="s">
        <v>104</v>
      </c>
      <c r="F54" s="189" t="s">
        <v>104</v>
      </c>
      <c r="G54" s="189" t="s">
        <v>66</v>
      </c>
      <c r="H54" s="89" t="s">
        <v>182</v>
      </c>
      <c r="I54" s="89"/>
      <c r="J54" s="89"/>
      <c r="K54" s="181"/>
      <c r="L54" s="80">
        <v>21</v>
      </c>
      <c r="M54" s="80">
        <v>13</v>
      </c>
      <c r="N54" s="80">
        <v>4</v>
      </c>
      <c r="O54" s="91">
        <v>0</v>
      </c>
      <c r="P54" s="92">
        <v>0</v>
      </c>
      <c r="Q54" s="93">
        <f>O54+P54</f>
        <v>0</v>
      </c>
      <c r="R54" s="81">
        <f>IFERROR(Q54/N54,"-")</f>
        <v>0</v>
      </c>
      <c r="S54" s="80">
        <v>0</v>
      </c>
      <c r="T54" s="80">
        <v>0</v>
      </c>
      <c r="U54" s="81" t="str">
        <f>IFERROR(T54/(Q54),"-")</f>
        <v>-</v>
      </c>
      <c r="V54" s="82"/>
      <c r="W54" s="83">
        <v>0</v>
      </c>
      <c r="X54" s="81" t="str">
        <f>IF(Q54=0,"-",W54/Q54)</f>
        <v>-</v>
      </c>
      <c r="Y54" s="186">
        <v>0</v>
      </c>
      <c r="Z54" s="187" t="str">
        <f>IFERROR(Y54/Q54,"-")</f>
        <v>-</v>
      </c>
      <c r="AA54" s="187" t="str">
        <f>IFERROR(Y54/W54,"-")</f>
        <v>-</v>
      </c>
      <c r="AB54" s="181"/>
      <c r="AC54" s="85"/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>
        <f>AC55</f>
        <v>1.0384615384615</v>
      </c>
      <c r="B55" s="189" t="s">
        <v>183</v>
      </c>
      <c r="C55" s="189" t="s">
        <v>58</v>
      </c>
      <c r="D55" s="189"/>
      <c r="E55" s="189" t="s">
        <v>184</v>
      </c>
      <c r="F55" s="189" t="s">
        <v>185</v>
      </c>
      <c r="G55" s="189" t="s">
        <v>61</v>
      </c>
      <c r="H55" s="89" t="s">
        <v>186</v>
      </c>
      <c r="I55" s="89" t="s">
        <v>187</v>
      </c>
      <c r="J55" s="89" t="s">
        <v>188</v>
      </c>
      <c r="K55" s="181">
        <v>130000</v>
      </c>
      <c r="L55" s="80">
        <v>0</v>
      </c>
      <c r="M55" s="80">
        <v>0</v>
      </c>
      <c r="N55" s="80">
        <v>0</v>
      </c>
      <c r="O55" s="91">
        <v>1</v>
      </c>
      <c r="P55" s="92">
        <v>0</v>
      </c>
      <c r="Q55" s="93">
        <f>O55+P55</f>
        <v>1</v>
      </c>
      <c r="R55" s="81" t="str">
        <f>IFERROR(Q55/N55,"-")</f>
        <v>-</v>
      </c>
      <c r="S55" s="80">
        <v>0</v>
      </c>
      <c r="T55" s="80">
        <v>0</v>
      </c>
      <c r="U55" s="81">
        <f>IFERROR(T55/(Q55),"-")</f>
        <v>0</v>
      </c>
      <c r="V55" s="82">
        <f>IFERROR(K55/SUM(Q55:Q70),"-")</f>
        <v>5909.0909090909</v>
      </c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>
        <f>SUM(Y55:Y70)-SUM(K55:K70)</f>
        <v>5000</v>
      </c>
      <c r="AC55" s="85">
        <f>SUM(Y55:Y70)/SUM(K55:K70)</f>
        <v>1.0384615384615</v>
      </c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1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189</v>
      </c>
      <c r="C56" s="189" t="s">
        <v>58</v>
      </c>
      <c r="D56" s="189"/>
      <c r="E56" s="189" t="s">
        <v>190</v>
      </c>
      <c r="F56" s="189" t="s">
        <v>191</v>
      </c>
      <c r="G56" s="189" t="s">
        <v>73</v>
      </c>
      <c r="H56" s="89"/>
      <c r="I56" s="89" t="s">
        <v>187</v>
      </c>
      <c r="J56" s="89" t="s">
        <v>192</v>
      </c>
      <c r="K56" s="181"/>
      <c r="L56" s="80">
        <v>0</v>
      </c>
      <c r="M56" s="80">
        <v>0</v>
      </c>
      <c r="N56" s="80">
        <v>7</v>
      </c>
      <c r="O56" s="91">
        <v>0</v>
      </c>
      <c r="P56" s="92">
        <v>0</v>
      </c>
      <c r="Q56" s="93">
        <f>O56+P56</f>
        <v>0</v>
      </c>
      <c r="R56" s="81">
        <f>IFERROR(Q56/N56,"-")</f>
        <v>0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193</v>
      </c>
      <c r="C57" s="189" t="s">
        <v>58</v>
      </c>
      <c r="D57" s="189"/>
      <c r="E57" s="189" t="s">
        <v>194</v>
      </c>
      <c r="F57" s="189" t="s">
        <v>195</v>
      </c>
      <c r="G57" s="189" t="s">
        <v>61</v>
      </c>
      <c r="H57" s="89"/>
      <c r="I57" s="89" t="s">
        <v>187</v>
      </c>
      <c r="J57" s="89" t="s">
        <v>196</v>
      </c>
      <c r="K57" s="181"/>
      <c r="L57" s="80">
        <v>0</v>
      </c>
      <c r="M57" s="80">
        <v>0</v>
      </c>
      <c r="N57" s="80">
        <v>0</v>
      </c>
      <c r="O57" s="91">
        <v>5</v>
      </c>
      <c r="P57" s="92">
        <v>0</v>
      </c>
      <c r="Q57" s="93">
        <f>O57+P57</f>
        <v>5</v>
      </c>
      <c r="R57" s="81" t="str">
        <f>IFERROR(Q57/N57,"-")</f>
        <v>-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1</v>
      </c>
      <c r="BG57" s="113">
        <f>IF(Q57=0,"",IF(BF57=0,"",(BF57/Q57)))</f>
        <v>0.2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2</v>
      </c>
      <c r="BP57" s="120">
        <f>IF(Q57=0,"",IF(BO57=0,"",(BO57/Q57)))</f>
        <v>0.4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1</v>
      </c>
      <c r="BY57" s="127">
        <f>IF(Q57=0,"",IF(BX57=0,"",(BX57/Q57)))</f>
        <v>0.2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>
        <v>1</v>
      </c>
      <c r="CH57" s="134">
        <f>IF(Q57=0,"",IF(CG57=0,"",(CG57/Q57)))</f>
        <v>0.2</v>
      </c>
      <c r="CI57" s="135"/>
      <c r="CJ57" s="136">
        <f>IFERROR(CI57/CG57,"-")</f>
        <v>0</v>
      </c>
      <c r="CK57" s="137"/>
      <c r="CL57" s="138">
        <f>IFERROR(CK57/CG57,"-")</f>
        <v>0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197</v>
      </c>
      <c r="C58" s="189" t="s">
        <v>58</v>
      </c>
      <c r="D58" s="189"/>
      <c r="E58" s="189" t="s">
        <v>104</v>
      </c>
      <c r="F58" s="189" t="s">
        <v>104</v>
      </c>
      <c r="G58" s="189" t="s">
        <v>66</v>
      </c>
      <c r="H58" s="89"/>
      <c r="I58" s="89"/>
      <c r="J58" s="89"/>
      <c r="K58" s="181"/>
      <c r="L58" s="80">
        <v>20</v>
      </c>
      <c r="M58" s="80">
        <v>5</v>
      </c>
      <c r="N58" s="80">
        <v>11</v>
      </c>
      <c r="O58" s="91">
        <v>3</v>
      </c>
      <c r="P58" s="92">
        <v>0</v>
      </c>
      <c r="Q58" s="93">
        <f>O58+P58</f>
        <v>3</v>
      </c>
      <c r="R58" s="81">
        <f>IFERROR(Q58/N58,"-")</f>
        <v>0.27272727272727</v>
      </c>
      <c r="S58" s="80">
        <v>0</v>
      </c>
      <c r="T58" s="80">
        <v>0</v>
      </c>
      <c r="U58" s="81">
        <f>IFERROR(T58/(Q58),"-")</f>
        <v>0</v>
      </c>
      <c r="V58" s="82"/>
      <c r="W58" s="83">
        <v>1</v>
      </c>
      <c r="X58" s="81">
        <f>IF(Q58=0,"-",W58/Q58)</f>
        <v>0.33333333333333</v>
      </c>
      <c r="Y58" s="186">
        <v>135000</v>
      </c>
      <c r="Z58" s="187">
        <f>IFERROR(Y58/Q58,"-")</f>
        <v>45000</v>
      </c>
      <c r="AA58" s="187">
        <f>IFERROR(Y58/W58,"-")</f>
        <v>135000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>
        <v>1</v>
      </c>
      <c r="AO58" s="101">
        <f>IF(Q58=0,"",IF(AN58=0,"",(AN58/Q58)))</f>
        <v>0.33333333333333</v>
      </c>
      <c r="AP58" s="100"/>
      <c r="AQ58" s="102">
        <f>IFERROR(AP58/AN58,"-")</f>
        <v>0</v>
      </c>
      <c r="AR58" s="103"/>
      <c r="AS58" s="104">
        <f>IFERROR(AR58/AN58,"-")</f>
        <v>0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1</v>
      </c>
      <c r="BG58" s="113">
        <f>IF(Q58=0,"",IF(BF58=0,"",(BF58/Q58)))</f>
        <v>0.33333333333333</v>
      </c>
      <c r="BH58" s="112">
        <v>1</v>
      </c>
      <c r="BI58" s="114">
        <f>IFERROR(BH58/BF58,"-")</f>
        <v>1</v>
      </c>
      <c r="BJ58" s="115">
        <v>135000</v>
      </c>
      <c r="BK58" s="116">
        <f>IFERROR(BJ58/BF58,"-")</f>
        <v>135000</v>
      </c>
      <c r="BL58" s="117"/>
      <c r="BM58" s="117"/>
      <c r="BN58" s="117">
        <v>1</v>
      </c>
      <c r="BO58" s="119"/>
      <c r="BP58" s="120">
        <f>IF(Q58=0,"",IF(BO58=0,"",(BO58/Q58)))</f>
        <v>0</v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>
        <v>1</v>
      </c>
      <c r="CH58" s="134">
        <f>IF(Q58=0,"",IF(CG58=0,"",(CG58/Q58)))</f>
        <v>0.33333333333333</v>
      </c>
      <c r="CI58" s="135"/>
      <c r="CJ58" s="136">
        <f>IFERROR(CI58/CG58,"-")</f>
        <v>0</v>
      </c>
      <c r="CK58" s="137"/>
      <c r="CL58" s="138">
        <f>IFERROR(CK58/CG58,"-")</f>
        <v>0</v>
      </c>
      <c r="CM58" s="139"/>
      <c r="CN58" s="139"/>
      <c r="CO58" s="139"/>
      <c r="CP58" s="140">
        <v>1</v>
      </c>
      <c r="CQ58" s="141">
        <v>135000</v>
      </c>
      <c r="CR58" s="141">
        <v>135000</v>
      </c>
      <c r="CS58" s="141"/>
      <c r="CT58" s="142" t="str">
        <f>IF(AND(CR58=0,CS58=0),"",IF(AND(CR58&lt;=100000,CS58&lt;=100000),"",IF(CR58/CQ58&gt;0.7,"男高",IF(CS58/CQ58&gt;0.7,"女高",""))))</f>
        <v>男高</v>
      </c>
    </row>
    <row r="59" spans="1:99">
      <c r="A59" s="79"/>
      <c r="B59" s="189" t="s">
        <v>198</v>
      </c>
      <c r="C59" s="189" t="s">
        <v>58</v>
      </c>
      <c r="D59" s="189"/>
      <c r="E59" s="189" t="s">
        <v>199</v>
      </c>
      <c r="F59" s="189" t="s">
        <v>200</v>
      </c>
      <c r="G59" s="189" t="s">
        <v>61</v>
      </c>
      <c r="H59" s="89" t="s">
        <v>186</v>
      </c>
      <c r="I59" s="89" t="s">
        <v>201</v>
      </c>
      <c r="J59" s="89" t="s">
        <v>202</v>
      </c>
      <c r="K59" s="181"/>
      <c r="L59" s="80">
        <v>0</v>
      </c>
      <c r="M59" s="80">
        <v>0</v>
      </c>
      <c r="N59" s="80">
        <v>0</v>
      </c>
      <c r="O59" s="91">
        <v>2</v>
      </c>
      <c r="P59" s="92">
        <v>0</v>
      </c>
      <c r="Q59" s="93">
        <f>O59+P59</f>
        <v>2</v>
      </c>
      <c r="R59" s="81" t="str">
        <f>IFERROR(Q59/N59,"-")</f>
        <v>-</v>
      </c>
      <c r="S59" s="80">
        <v>0</v>
      </c>
      <c r="T59" s="80">
        <v>0</v>
      </c>
      <c r="U59" s="81">
        <f>IFERROR(T59/(Q59),"-")</f>
        <v>0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1</v>
      </c>
      <c r="BP59" s="120">
        <f>IF(Q59=0,"",IF(BO59=0,"",(BO59/Q59)))</f>
        <v>0.5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1</v>
      </c>
      <c r="BY59" s="127">
        <f>IF(Q59=0,"",IF(BX59=0,"",(BX59/Q59)))</f>
        <v>0.5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203</v>
      </c>
      <c r="C60" s="189" t="s">
        <v>58</v>
      </c>
      <c r="D60" s="189"/>
      <c r="E60" s="189" t="s">
        <v>199</v>
      </c>
      <c r="F60" s="189" t="s">
        <v>200</v>
      </c>
      <c r="G60" s="189" t="s">
        <v>66</v>
      </c>
      <c r="H60" s="89"/>
      <c r="I60" s="89"/>
      <c r="J60" s="89"/>
      <c r="K60" s="181"/>
      <c r="L60" s="80">
        <v>1</v>
      </c>
      <c r="M60" s="80">
        <v>1</v>
      </c>
      <c r="N60" s="80">
        <v>0</v>
      </c>
      <c r="O60" s="91">
        <v>0</v>
      </c>
      <c r="P60" s="92">
        <v>0</v>
      </c>
      <c r="Q60" s="93">
        <f>O60+P60</f>
        <v>0</v>
      </c>
      <c r="R60" s="81" t="str">
        <f>IFERROR(Q60/N60,"-")</f>
        <v>-</v>
      </c>
      <c r="S60" s="80">
        <v>0</v>
      </c>
      <c r="T60" s="80">
        <v>0</v>
      </c>
      <c r="U60" s="81" t="str">
        <f>IFERROR(T60/(Q60),"-")</f>
        <v>-</v>
      </c>
      <c r="V60" s="82"/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/>
      <c r="AC60" s="85"/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204</v>
      </c>
      <c r="C61" s="189" t="s">
        <v>58</v>
      </c>
      <c r="D61" s="189"/>
      <c r="E61" s="189" t="s">
        <v>205</v>
      </c>
      <c r="F61" s="189" t="s">
        <v>206</v>
      </c>
      <c r="G61" s="189" t="s">
        <v>61</v>
      </c>
      <c r="H61" s="89" t="s">
        <v>207</v>
      </c>
      <c r="I61" s="89" t="s">
        <v>187</v>
      </c>
      <c r="J61" s="89" t="s">
        <v>188</v>
      </c>
      <c r="K61" s="181"/>
      <c r="L61" s="80">
        <v>0</v>
      </c>
      <c r="M61" s="80">
        <v>0</v>
      </c>
      <c r="N61" s="80">
        <v>0</v>
      </c>
      <c r="O61" s="91">
        <v>1</v>
      </c>
      <c r="P61" s="92">
        <v>0</v>
      </c>
      <c r="Q61" s="93">
        <f>O61+P61</f>
        <v>1</v>
      </c>
      <c r="R61" s="81" t="str">
        <f>IFERROR(Q61/N61,"-")</f>
        <v>-</v>
      </c>
      <c r="S61" s="80">
        <v>0</v>
      </c>
      <c r="T61" s="80">
        <v>0</v>
      </c>
      <c r="U61" s="81">
        <f>IFERROR(T61/(Q61),"-")</f>
        <v>0</v>
      </c>
      <c r="V61" s="82"/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>
        <f>IF(Q61=0,"",IF(BO61=0,"",(BO61/Q61)))</f>
        <v>0</v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>
        <f>IF(Q61=0,"",IF(BX61=0,"",(BX61/Q61)))</f>
        <v>0</v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>
        <v>1</v>
      </c>
      <c r="CH61" s="134">
        <f>IF(Q61=0,"",IF(CG61=0,"",(CG61/Q61)))</f>
        <v>1</v>
      </c>
      <c r="CI61" s="135"/>
      <c r="CJ61" s="136">
        <f>IFERROR(CI61/CG61,"-")</f>
        <v>0</v>
      </c>
      <c r="CK61" s="137"/>
      <c r="CL61" s="138">
        <f>IFERROR(CK61/CG61,"-")</f>
        <v>0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208</v>
      </c>
      <c r="C62" s="189" t="s">
        <v>58</v>
      </c>
      <c r="D62" s="189"/>
      <c r="E62" s="189" t="s">
        <v>209</v>
      </c>
      <c r="F62" s="189" t="s">
        <v>160</v>
      </c>
      <c r="G62" s="189" t="s">
        <v>73</v>
      </c>
      <c r="H62" s="89"/>
      <c r="I62" s="89" t="s">
        <v>187</v>
      </c>
      <c r="J62" s="89" t="s">
        <v>192</v>
      </c>
      <c r="K62" s="181"/>
      <c r="L62" s="80">
        <v>1</v>
      </c>
      <c r="M62" s="80">
        <v>0</v>
      </c>
      <c r="N62" s="80">
        <v>10</v>
      </c>
      <c r="O62" s="91">
        <v>0</v>
      </c>
      <c r="P62" s="92">
        <v>0</v>
      </c>
      <c r="Q62" s="93">
        <f>O62+P62</f>
        <v>0</v>
      </c>
      <c r="R62" s="81">
        <f>IFERROR(Q62/N62,"-")</f>
        <v>0</v>
      </c>
      <c r="S62" s="80">
        <v>0</v>
      </c>
      <c r="T62" s="80">
        <v>0</v>
      </c>
      <c r="U62" s="81" t="str">
        <f>IFERROR(T62/(Q62),"-")</f>
        <v>-</v>
      </c>
      <c r="V62" s="82"/>
      <c r="W62" s="83">
        <v>0</v>
      </c>
      <c r="X62" s="81" t="str">
        <f>IF(Q62=0,"-",W62/Q62)</f>
        <v>-</v>
      </c>
      <c r="Y62" s="186">
        <v>0</v>
      </c>
      <c r="Z62" s="187" t="str">
        <f>IFERROR(Y62/Q62,"-")</f>
        <v>-</v>
      </c>
      <c r="AA62" s="187" t="str">
        <f>IFERROR(Y62/W62,"-")</f>
        <v>-</v>
      </c>
      <c r="AB62" s="181"/>
      <c r="AC62" s="85"/>
      <c r="AD62" s="78"/>
      <c r="AE62" s="94"/>
      <c r="AF62" s="95" t="str">
        <f>IF(Q62=0,"",IF(AE62=0,"",(AE62/Q62)))</f>
        <v/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 t="str">
        <f>IF(Q62=0,"",IF(AN62=0,"",(AN62/Q62)))</f>
        <v/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 t="str">
        <f>IF(Q62=0,"",IF(AW62=0,"",(AW62/Q62)))</f>
        <v/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 t="str">
        <f>IF(Q62=0,"",IF(BF62=0,"",(BF62/Q62)))</f>
        <v/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 t="str">
        <f>IF(Q62=0,"",IF(BO62=0,"",(BO62/Q62)))</f>
        <v/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 t="str">
        <f>IF(Q62=0,"",IF(BX62=0,"",(BX62/Q62)))</f>
        <v/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 t="str">
        <f>IF(Q62=0,"",IF(CG62=0,"",(CG62/Q62)))</f>
        <v/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210</v>
      </c>
      <c r="C63" s="189" t="s">
        <v>58</v>
      </c>
      <c r="D63" s="189"/>
      <c r="E63" s="189" t="s">
        <v>211</v>
      </c>
      <c r="F63" s="189" t="s">
        <v>212</v>
      </c>
      <c r="G63" s="189" t="s">
        <v>61</v>
      </c>
      <c r="H63" s="89"/>
      <c r="I63" s="89" t="s">
        <v>187</v>
      </c>
      <c r="J63" s="89" t="s">
        <v>196</v>
      </c>
      <c r="K63" s="181"/>
      <c r="L63" s="80">
        <v>0</v>
      </c>
      <c r="M63" s="80">
        <v>0</v>
      </c>
      <c r="N63" s="80">
        <v>0</v>
      </c>
      <c r="O63" s="91">
        <v>3</v>
      </c>
      <c r="P63" s="92">
        <v>0</v>
      </c>
      <c r="Q63" s="93">
        <f>O63+P63</f>
        <v>3</v>
      </c>
      <c r="R63" s="81" t="str">
        <f>IFERROR(Q63/N63,"-")</f>
        <v>-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>
        <v>1</v>
      </c>
      <c r="AX63" s="107">
        <f>IF(Q63=0,"",IF(AW63=0,"",(AW63/Q63)))</f>
        <v>0.33333333333333</v>
      </c>
      <c r="AY63" s="106"/>
      <c r="AZ63" s="108">
        <f>IFERROR(AY63/AW63,"-")</f>
        <v>0</v>
      </c>
      <c r="BA63" s="109"/>
      <c r="BB63" s="110">
        <f>IFERROR(BA63/AW63,"-")</f>
        <v>0</v>
      </c>
      <c r="BC63" s="111"/>
      <c r="BD63" s="111"/>
      <c r="BE63" s="111"/>
      <c r="BF63" s="112">
        <v>1</v>
      </c>
      <c r="BG63" s="113">
        <f>IF(Q63=0,"",IF(BF63=0,"",(BF63/Q63)))</f>
        <v>0.33333333333333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>
        <v>1</v>
      </c>
      <c r="BY63" s="127">
        <f>IF(Q63=0,"",IF(BX63=0,"",(BX63/Q63)))</f>
        <v>0.33333333333333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213</v>
      </c>
      <c r="C64" s="189" t="s">
        <v>58</v>
      </c>
      <c r="D64" s="189"/>
      <c r="E64" s="189" t="s">
        <v>214</v>
      </c>
      <c r="F64" s="189" t="s">
        <v>215</v>
      </c>
      <c r="G64" s="189" t="s">
        <v>73</v>
      </c>
      <c r="H64" s="89"/>
      <c r="I64" s="89" t="s">
        <v>187</v>
      </c>
      <c r="J64" s="190" t="s">
        <v>216</v>
      </c>
      <c r="K64" s="181"/>
      <c r="L64" s="80">
        <v>6</v>
      </c>
      <c r="M64" s="80">
        <v>0</v>
      </c>
      <c r="N64" s="80">
        <v>30</v>
      </c>
      <c r="O64" s="91">
        <v>4</v>
      </c>
      <c r="P64" s="92">
        <v>0</v>
      </c>
      <c r="Q64" s="93">
        <f>O64+P64</f>
        <v>4</v>
      </c>
      <c r="R64" s="81">
        <f>IFERROR(Q64/N64,"-")</f>
        <v>0.13333333333333</v>
      </c>
      <c r="S64" s="80">
        <v>0</v>
      </c>
      <c r="T64" s="80">
        <v>1</v>
      </c>
      <c r="U64" s="81">
        <f>IFERROR(T64/(Q64),"-")</f>
        <v>0.25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1</v>
      </c>
      <c r="BG64" s="113">
        <f>IF(Q64=0,"",IF(BF64=0,"",(BF64/Q64)))</f>
        <v>0.25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>
        <v>2</v>
      </c>
      <c r="BP64" s="120">
        <f>IF(Q64=0,"",IF(BO64=0,"",(BO64/Q64)))</f>
        <v>0.5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1</v>
      </c>
      <c r="BY64" s="127">
        <f>IF(Q64=0,"",IF(BX64=0,"",(BX64/Q64)))</f>
        <v>0.25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217</v>
      </c>
      <c r="C65" s="189" t="s">
        <v>58</v>
      </c>
      <c r="D65" s="189"/>
      <c r="E65" s="189" t="s">
        <v>104</v>
      </c>
      <c r="F65" s="189" t="s">
        <v>104</v>
      </c>
      <c r="G65" s="189" t="s">
        <v>66</v>
      </c>
      <c r="H65" s="89"/>
      <c r="I65" s="89"/>
      <c r="J65" s="89"/>
      <c r="K65" s="181"/>
      <c r="L65" s="80">
        <v>14</v>
      </c>
      <c r="M65" s="80">
        <v>8</v>
      </c>
      <c r="N65" s="80">
        <v>1</v>
      </c>
      <c r="O65" s="91">
        <v>0</v>
      </c>
      <c r="P65" s="92">
        <v>0</v>
      </c>
      <c r="Q65" s="93">
        <f>O65+P65</f>
        <v>0</v>
      </c>
      <c r="R65" s="81">
        <f>IFERROR(Q65/N65,"-")</f>
        <v>0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218</v>
      </c>
      <c r="C66" s="189" t="s">
        <v>58</v>
      </c>
      <c r="D66" s="189"/>
      <c r="E66" s="189" t="s">
        <v>219</v>
      </c>
      <c r="F66" s="189" t="s">
        <v>220</v>
      </c>
      <c r="G66" s="189" t="s">
        <v>61</v>
      </c>
      <c r="H66" s="89" t="s">
        <v>221</v>
      </c>
      <c r="I66" s="89" t="s">
        <v>187</v>
      </c>
      <c r="J66" s="89" t="s">
        <v>188</v>
      </c>
      <c r="K66" s="181"/>
      <c r="L66" s="80">
        <v>0</v>
      </c>
      <c r="M66" s="80">
        <v>0</v>
      </c>
      <c r="N66" s="80">
        <v>0</v>
      </c>
      <c r="O66" s="91">
        <v>1</v>
      </c>
      <c r="P66" s="92">
        <v>0</v>
      </c>
      <c r="Q66" s="93">
        <f>O66+P66</f>
        <v>1</v>
      </c>
      <c r="R66" s="81" t="str">
        <f>IFERROR(Q66/N66,"-")</f>
        <v>-</v>
      </c>
      <c r="S66" s="80">
        <v>0</v>
      </c>
      <c r="T66" s="80">
        <v>1</v>
      </c>
      <c r="U66" s="81">
        <f>IFERROR(T66/(Q66),"-")</f>
        <v>1</v>
      </c>
      <c r="V66" s="82"/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>
        <v>1</v>
      </c>
      <c r="BP66" s="120">
        <f>IF(Q66=0,"",IF(BO66=0,"",(BO66/Q66)))</f>
        <v>1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222</v>
      </c>
      <c r="C67" s="189" t="s">
        <v>58</v>
      </c>
      <c r="D67" s="189"/>
      <c r="E67" s="189" t="s">
        <v>223</v>
      </c>
      <c r="F67" s="189" t="s">
        <v>224</v>
      </c>
      <c r="G67" s="189" t="s">
        <v>73</v>
      </c>
      <c r="H67" s="89"/>
      <c r="I67" s="89" t="s">
        <v>187</v>
      </c>
      <c r="J67" s="89" t="s">
        <v>192</v>
      </c>
      <c r="K67" s="181"/>
      <c r="L67" s="80">
        <v>1</v>
      </c>
      <c r="M67" s="80">
        <v>0</v>
      </c>
      <c r="N67" s="80">
        <v>5</v>
      </c>
      <c r="O67" s="91">
        <v>0</v>
      </c>
      <c r="P67" s="92">
        <v>0</v>
      </c>
      <c r="Q67" s="93">
        <f>O67+P67</f>
        <v>0</v>
      </c>
      <c r="R67" s="81">
        <f>IFERROR(Q67/N67,"-")</f>
        <v>0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225</v>
      </c>
      <c r="C68" s="189" t="s">
        <v>58</v>
      </c>
      <c r="D68" s="189"/>
      <c r="E68" s="189" t="s">
        <v>226</v>
      </c>
      <c r="F68" s="189" t="s">
        <v>227</v>
      </c>
      <c r="G68" s="189" t="s">
        <v>61</v>
      </c>
      <c r="H68" s="89"/>
      <c r="I68" s="89" t="s">
        <v>187</v>
      </c>
      <c r="J68" s="89" t="s">
        <v>196</v>
      </c>
      <c r="K68" s="181"/>
      <c r="L68" s="80">
        <v>0</v>
      </c>
      <c r="M68" s="80">
        <v>0</v>
      </c>
      <c r="N68" s="80">
        <v>0</v>
      </c>
      <c r="O68" s="91">
        <v>0</v>
      </c>
      <c r="P68" s="92">
        <v>0</v>
      </c>
      <c r="Q68" s="93">
        <f>O68+P68</f>
        <v>0</v>
      </c>
      <c r="R68" s="81" t="str">
        <f>IFERROR(Q68/N68,"-")</f>
        <v>-</v>
      </c>
      <c r="S68" s="80">
        <v>0</v>
      </c>
      <c r="T68" s="80">
        <v>0</v>
      </c>
      <c r="U68" s="81" t="str">
        <f>IFERROR(T68/(Q68),"-")</f>
        <v>-</v>
      </c>
      <c r="V68" s="82"/>
      <c r="W68" s="83">
        <v>0</v>
      </c>
      <c r="X68" s="81" t="str">
        <f>IF(Q68=0,"-",W68/Q68)</f>
        <v>-</v>
      </c>
      <c r="Y68" s="186">
        <v>0</v>
      </c>
      <c r="Z68" s="187" t="str">
        <f>IFERROR(Y68/Q68,"-")</f>
        <v>-</v>
      </c>
      <c r="AA68" s="187" t="str">
        <f>IFERROR(Y68/W68,"-")</f>
        <v>-</v>
      </c>
      <c r="AB68" s="181"/>
      <c r="AC68" s="85"/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228</v>
      </c>
      <c r="C69" s="189" t="s">
        <v>58</v>
      </c>
      <c r="D69" s="189"/>
      <c r="E69" s="189" t="s">
        <v>229</v>
      </c>
      <c r="F69" s="189" t="s">
        <v>212</v>
      </c>
      <c r="G69" s="189" t="s">
        <v>73</v>
      </c>
      <c r="H69" s="89"/>
      <c r="I69" s="89" t="s">
        <v>187</v>
      </c>
      <c r="J69" s="190" t="s">
        <v>216</v>
      </c>
      <c r="K69" s="181"/>
      <c r="L69" s="80">
        <v>2</v>
      </c>
      <c r="M69" s="80">
        <v>0</v>
      </c>
      <c r="N69" s="80">
        <v>21</v>
      </c>
      <c r="O69" s="91">
        <v>0</v>
      </c>
      <c r="P69" s="92">
        <v>0</v>
      </c>
      <c r="Q69" s="93">
        <f>O69+P69</f>
        <v>0</v>
      </c>
      <c r="R69" s="81">
        <f>IFERROR(Q69/N69,"-")</f>
        <v>0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230</v>
      </c>
      <c r="C70" s="189" t="s">
        <v>58</v>
      </c>
      <c r="D70" s="189"/>
      <c r="E70" s="189" t="s">
        <v>104</v>
      </c>
      <c r="F70" s="189" t="s">
        <v>104</v>
      </c>
      <c r="G70" s="189" t="s">
        <v>66</v>
      </c>
      <c r="H70" s="89"/>
      <c r="I70" s="89"/>
      <c r="J70" s="89"/>
      <c r="K70" s="181"/>
      <c r="L70" s="80">
        <v>13</v>
      </c>
      <c r="M70" s="80">
        <v>9</v>
      </c>
      <c r="N70" s="80">
        <v>4</v>
      </c>
      <c r="O70" s="91">
        <v>2</v>
      </c>
      <c r="P70" s="92">
        <v>0</v>
      </c>
      <c r="Q70" s="93">
        <f>O70+P70</f>
        <v>2</v>
      </c>
      <c r="R70" s="81">
        <f>IFERROR(Q70/N70,"-")</f>
        <v>0.5</v>
      </c>
      <c r="S70" s="80">
        <v>0</v>
      </c>
      <c r="T70" s="80">
        <v>1</v>
      </c>
      <c r="U70" s="81">
        <f>IFERROR(T70/(Q70),"-")</f>
        <v>0.5</v>
      </c>
      <c r="V70" s="82"/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>
        <v>1</v>
      </c>
      <c r="AO70" s="101">
        <f>IF(Q70=0,"",IF(AN70=0,"",(AN70/Q70)))</f>
        <v>0.5</v>
      </c>
      <c r="AP70" s="100"/>
      <c r="AQ70" s="102">
        <f>IFERROR(AP70/AN70,"-")</f>
        <v>0</v>
      </c>
      <c r="AR70" s="103"/>
      <c r="AS70" s="104">
        <f>IFERROR(AR70/AN70,"-")</f>
        <v>0</v>
      </c>
      <c r="AT70" s="105"/>
      <c r="AU70" s="105"/>
      <c r="AV70" s="105"/>
      <c r="AW70" s="106">
        <v>1</v>
      </c>
      <c r="AX70" s="107">
        <f>IF(Q70=0,"",IF(AW70=0,"",(AW70/Q70)))</f>
        <v>0.5</v>
      </c>
      <c r="AY70" s="106"/>
      <c r="AZ70" s="108">
        <f>IFERROR(AY70/AW70,"-")</f>
        <v>0</v>
      </c>
      <c r="BA70" s="109"/>
      <c r="BB70" s="110">
        <f>IFERROR(BA70/AW70,"-")</f>
        <v>0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>
        <f>IF(Q70=0,"",IF(BO70=0,"",(BO70/Q70)))</f>
        <v>0</v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0.066666666666667</v>
      </c>
      <c r="B71" s="189" t="s">
        <v>231</v>
      </c>
      <c r="C71" s="189" t="s">
        <v>58</v>
      </c>
      <c r="D71" s="189"/>
      <c r="E71" s="189" t="s">
        <v>232</v>
      </c>
      <c r="F71" s="189" t="s">
        <v>233</v>
      </c>
      <c r="G71" s="189" t="s">
        <v>61</v>
      </c>
      <c r="H71" s="89" t="s">
        <v>107</v>
      </c>
      <c r="I71" s="89" t="s">
        <v>234</v>
      </c>
      <c r="J71" s="191" t="s">
        <v>235</v>
      </c>
      <c r="K71" s="181">
        <v>150000</v>
      </c>
      <c r="L71" s="80">
        <v>0</v>
      </c>
      <c r="M71" s="80">
        <v>0</v>
      </c>
      <c r="N71" s="80">
        <v>0</v>
      </c>
      <c r="O71" s="91">
        <v>7</v>
      </c>
      <c r="P71" s="92">
        <v>0</v>
      </c>
      <c r="Q71" s="93">
        <f>O71+P71</f>
        <v>7</v>
      </c>
      <c r="R71" s="81" t="str">
        <f>IFERROR(Q71/N71,"-")</f>
        <v>-</v>
      </c>
      <c r="S71" s="80">
        <v>0</v>
      </c>
      <c r="T71" s="80">
        <v>1</v>
      </c>
      <c r="U71" s="81">
        <f>IFERROR(T71/(Q71),"-")</f>
        <v>0.14285714285714</v>
      </c>
      <c r="V71" s="82">
        <f>IFERROR(K71/SUM(Q71:Q72),"-")</f>
        <v>18750</v>
      </c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>
        <f>SUM(Y71:Y72)-SUM(K71:K72)</f>
        <v>-140000</v>
      </c>
      <c r="AC71" s="85">
        <f>SUM(Y71:Y72)/SUM(K71:K72)</f>
        <v>0.066666666666667</v>
      </c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>
        <v>1</v>
      </c>
      <c r="AO71" s="101">
        <f>IF(Q71=0,"",IF(AN71=0,"",(AN71/Q71)))</f>
        <v>0.14285714285714</v>
      </c>
      <c r="AP71" s="100"/>
      <c r="AQ71" s="102">
        <f>IFERROR(AP71/AN71,"-")</f>
        <v>0</v>
      </c>
      <c r="AR71" s="103"/>
      <c r="AS71" s="104">
        <f>IFERROR(AR71/AN71,"-")</f>
        <v>0</v>
      </c>
      <c r="AT71" s="105"/>
      <c r="AU71" s="105"/>
      <c r="AV71" s="105"/>
      <c r="AW71" s="106">
        <v>1</v>
      </c>
      <c r="AX71" s="107">
        <f>IF(Q71=0,"",IF(AW71=0,"",(AW71/Q71)))</f>
        <v>0.14285714285714</v>
      </c>
      <c r="AY71" s="106"/>
      <c r="AZ71" s="108">
        <f>IFERROR(AY71/AW71,"-")</f>
        <v>0</v>
      </c>
      <c r="BA71" s="109"/>
      <c r="BB71" s="110">
        <f>IFERROR(BA71/AW71,"-")</f>
        <v>0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>
        <f>IF(Q71=0,"",IF(BO71=0,"",(BO71/Q71)))</f>
        <v>0</v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>
        <v>5</v>
      </c>
      <c r="BY71" s="127">
        <f>IF(Q71=0,"",IF(BX71=0,"",(BX71/Q71)))</f>
        <v>0.71428571428571</v>
      </c>
      <c r="BZ71" s="128"/>
      <c r="CA71" s="129">
        <f>IFERROR(BZ71/BX71,"-")</f>
        <v>0</v>
      </c>
      <c r="CB71" s="130"/>
      <c r="CC71" s="131">
        <f>IFERROR(CB71/BX71,"-")</f>
        <v>0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236</v>
      </c>
      <c r="C72" s="189" t="s">
        <v>58</v>
      </c>
      <c r="D72" s="189"/>
      <c r="E72" s="189" t="s">
        <v>232</v>
      </c>
      <c r="F72" s="189" t="s">
        <v>233</v>
      </c>
      <c r="G72" s="189" t="s">
        <v>66</v>
      </c>
      <c r="H72" s="89"/>
      <c r="I72" s="89"/>
      <c r="J72" s="89"/>
      <c r="K72" s="181"/>
      <c r="L72" s="80">
        <v>9</v>
      </c>
      <c r="M72" s="80">
        <v>9</v>
      </c>
      <c r="N72" s="80">
        <v>1</v>
      </c>
      <c r="O72" s="91">
        <v>1</v>
      </c>
      <c r="P72" s="92">
        <v>0</v>
      </c>
      <c r="Q72" s="93">
        <f>O72+P72</f>
        <v>1</v>
      </c>
      <c r="R72" s="81">
        <f>IFERROR(Q72/N72,"-")</f>
        <v>1</v>
      </c>
      <c r="S72" s="80">
        <v>0</v>
      </c>
      <c r="T72" s="80">
        <v>0</v>
      </c>
      <c r="U72" s="81">
        <f>IFERROR(T72/(Q72),"-")</f>
        <v>0</v>
      </c>
      <c r="V72" s="82"/>
      <c r="W72" s="83">
        <v>1</v>
      </c>
      <c r="X72" s="81">
        <f>IF(Q72=0,"-",W72/Q72)</f>
        <v>1</v>
      </c>
      <c r="Y72" s="186">
        <v>10000</v>
      </c>
      <c r="Z72" s="187">
        <f>IFERROR(Y72/Q72,"-")</f>
        <v>10000</v>
      </c>
      <c r="AA72" s="187">
        <f>IFERROR(Y72/W72,"-")</f>
        <v>10000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>
        <f>IF(Q72=0,"",IF(BO72=0,"",(BO72/Q72)))</f>
        <v>0</v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>
        <v>1</v>
      </c>
      <c r="BY72" s="127">
        <f>IF(Q72=0,"",IF(BX72=0,"",(BX72/Q72)))</f>
        <v>1</v>
      </c>
      <c r="BZ72" s="128">
        <v>1</v>
      </c>
      <c r="CA72" s="129">
        <f>IFERROR(BZ72/BX72,"-")</f>
        <v>1</v>
      </c>
      <c r="CB72" s="130">
        <v>10000</v>
      </c>
      <c r="CC72" s="131">
        <f>IFERROR(CB72/BX72,"-")</f>
        <v>10000</v>
      </c>
      <c r="CD72" s="132"/>
      <c r="CE72" s="132">
        <v>1</v>
      </c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1</v>
      </c>
      <c r="CQ72" s="141">
        <v>10000</v>
      </c>
      <c r="CR72" s="141">
        <v>10000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>
        <f>AC73</f>
        <v>1.4933333333333</v>
      </c>
      <c r="B73" s="189" t="s">
        <v>237</v>
      </c>
      <c r="C73" s="189" t="s">
        <v>58</v>
      </c>
      <c r="D73" s="189"/>
      <c r="E73" s="189" t="s">
        <v>88</v>
      </c>
      <c r="F73" s="189" t="s">
        <v>89</v>
      </c>
      <c r="G73" s="189" t="s">
        <v>73</v>
      </c>
      <c r="H73" s="89" t="s">
        <v>107</v>
      </c>
      <c r="I73" s="89" t="s">
        <v>234</v>
      </c>
      <c r="J73" s="190" t="s">
        <v>238</v>
      </c>
      <c r="K73" s="181">
        <v>150000</v>
      </c>
      <c r="L73" s="80">
        <v>19</v>
      </c>
      <c r="M73" s="80">
        <v>0</v>
      </c>
      <c r="N73" s="80">
        <v>51</v>
      </c>
      <c r="O73" s="91">
        <v>6</v>
      </c>
      <c r="P73" s="92">
        <v>0</v>
      </c>
      <c r="Q73" s="93">
        <f>O73+P73</f>
        <v>6</v>
      </c>
      <c r="R73" s="81">
        <f>IFERROR(Q73/N73,"-")</f>
        <v>0.11764705882353</v>
      </c>
      <c r="S73" s="80">
        <v>0</v>
      </c>
      <c r="T73" s="80">
        <v>1</v>
      </c>
      <c r="U73" s="81">
        <f>IFERROR(T73/(Q73),"-")</f>
        <v>0.16666666666667</v>
      </c>
      <c r="V73" s="82">
        <f>IFERROR(K73/SUM(Q73:Q74),"-")</f>
        <v>16666.666666667</v>
      </c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>
        <f>SUM(Y73:Y74)-SUM(K73:K74)</f>
        <v>74000</v>
      </c>
      <c r="AC73" s="85">
        <f>SUM(Y73:Y74)/SUM(K73:K74)</f>
        <v>1.4933333333333</v>
      </c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>
        <v>2</v>
      </c>
      <c r="BP73" s="120">
        <f>IF(Q73=0,"",IF(BO73=0,"",(BO73/Q73)))</f>
        <v>0.33333333333333</v>
      </c>
      <c r="BQ73" s="121"/>
      <c r="BR73" s="122">
        <f>IFERROR(BQ73/BO73,"-")</f>
        <v>0</v>
      </c>
      <c r="BS73" s="123"/>
      <c r="BT73" s="124">
        <f>IFERROR(BS73/BO73,"-")</f>
        <v>0</v>
      </c>
      <c r="BU73" s="125"/>
      <c r="BV73" s="125"/>
      <c r="BW73" s="125"/>
      <c r="BX73" s="126">
        <v>4</v>
      </c>
      <c r="BY73" s="127">
        <f>IF(Q73=0,"",IF(BX73=0,"",(BX73/Q73)))</f>
        <v>0.66666666666667</v>
      </c>
      <c r="BZ73" s="128"/>
      <c r="CA73" s="129">
        <f>IFERROR(BZ73/BX73,"-")</f>
        <v>0</v>
      </c>
      <c r="CB73" s="130"/>
      <c r="CC73" s="131">
        <f>IFERROR(CB73/BX73,"-")</f>
        <v>0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239</v>
      </c>
      <c r="C74" s="189" t="s">
        <v>58</v>
      </c>
      <c r="D74" s="189"/>
      <c r="E74" s="189" t="s">
        <v>88</v>
      </c>
      <c r="F74" s="189" t="s">
        <v>89</v>
      </c>
      <c r="G74" s="189" t="s">
        <v>66</v>
      </c>
      <c r="H74" s="89"/>
      <c r="I74" s="89"/>
      <c r="J74" s="89"/>
      <c r="K74" s="181"/>
      <c r="L74" s="80">
        <v>24</v>
      </c>
      <c r="M74" s="80">
        <v>14</v>
      </c>
      <c r="N74" s="80">
        <v>4</v>
      </c>
      <c r="O74" s="91">
        <v>3</v>
      </c>
      <c r="P74" s="92">
        <v>0</v>
      </c>
      <c r="Q74" s="93">
        <f>O74+P74</f>
        <v>3</v>
      </c>
      <c r="R74" s="81">
        <f>IFERROR(Q74/N74,"-")</f>
        <v>0.75</v>
      </c>
      <c r="S74" s="80">
        <v>2</v>
      </c>
      <c r="T74" s="80">
        <v>0</v>
      </c>
      <c r="U74" s="81">
        <f>IFERROR(T74/(Q74),"-")</f>
        <v>0</v>
      </c>
      <c r="V74" s="82"/>
      <c r="W74" s="83">
        <v>1</v>
      </c>
      <c r="X74" s="81">
        <f>IF(Q74=0,"-",W74/Q74)</f>
        <v>0.33333333333333</v>
      </c>
      <c r="Y74" s="186">
        <v>224000</v>
      </c>
      <c r="Z74" s="187">
        <f>IFERROR(Y74/Q74,"-")</f>
        <v>74666.666666667</v>
      </c>
      <c r="AA74" s="187">
        <f>IFERROR(Y74/W74,"-")</f>
        <v>224000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>
        <f>IF(Q74=0,"",IF(BF74=0,"",(BF74/Q74)))</f>
        <v>0</v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>
        <f>IF(Q74=0,"",IF(BO74=0,"",(BO74/Q74)))</f>
        <v>0</v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>
        <v>3</v>
      </c>
      <c r="BY74" s="127">
        <f>IF(Q74=0,"",IF(BX74=0,"",(BX74/Q74)))</f>
        <v>1</v>
      </c>
      <c r="BZ74" s="128">
        <v>1</v>
      </c>
      <c r="CA74" s="129">
        <f>IFERROR(BZ74/BX74,"-")</f>
        <v>0.33333333333333</v>
      </c>
      <c r="CB74" s="130">
        <v>245000</v>
      </c>
      <c r="CC74" s="131">
        <f>IFERROR(CB74/BX74,"-")</f>
        <v>81666.666666667</v>
      </c>
      <c r="CD74" s="132"/>
      <c r="CE74" s="132"/>
      <c r="CF74" s="132">
        <v>1</v>
      </c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1</v>
      </c>
      <c r="CQ74" s="141">
        <v>224000</v>
      </c>
      <c r="CR74" s="141">
        <v>245000</v>
      </c>
      <c r="CS74" s="141"/>
      <c r="CT74" s="142" t="str">
        <f>IF(AND(CR74=0,CS74=0),"",IF(AND(CR74&lt;=100000,CS74&lt;=100000),"",IF(CR74/CQ74&gt;0.7,"男高",IF(CS74/CQ74&gt;0.7,"女高",""))))</f>
        <v>男高</v>
      </c>
    </row>
    <row r="75" spans="1:99">
      <c r="A75" s="79">
        <f>AC75</f>
        <v>0</v>
      </c>
      <c r="B75" s="189" t="s">
        <v>240</v>
      </c>
      <c r="C75" s="189" t="s">
        <v>58</v>
      </c>
      <c r="D75" s="189"/>
      <c r="E75" s="189" t="s">
        <v>241</v>
      </c>
      <c r="F75" s="189" t="s">
        <v>171</v>
      </c>
      <c r="G75" s="189" t="s">
        <v>73</v>
      </c>
      <c r="H75" s="89" t="s">
        <v>62</v>
      </c>
      <c r="I75" s="89" t="s">
        <v>242</v>
      </c>
      <c r="J75" s="191" t="s">
        <v>235</v>
      </c>
      <c r="K75" s="181">
        <v>150000</v>
      </c>
      <c r="L75" s="80">
        <v>17</v>
      </c>
      <c r="M75" s="80">
        <v>0</v>
      </c>
      <c r="N75" s="80">
        <v>52</v>
      </c>
      <c r="O75" s="91">
        <v>5</v>
      </c>
      <c r="P75" s="92">
        <v>1</v>
      </c>
      <c r="Q75" s="93">
        <f>O75+P75</f>
        <v>6</v>
      </c>
      <c r="R75" s="81">
        <f>IFERROR(Q75/N75,"-")</f>
        <v>0.11538461538462</v>
      </c>
      <c r="S75" s="80">
        <v>1</v>
      </c>
      <c r="T75" s="80">
        <v>1</v>
      </c>
      <c r="U75" s="81">
        <f>IFERROR(T75/(Q75),"-")</f>
        <v>0.16666666666667</v>
      </c>
      <c r="V75" s="82">
        <f>IFERROR(K75/SUM(Q75:Q76),"-")</f>
        <v>15000</v>
      </c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>
        <f>SUM(Y75:Y76)-SUM(K75:K76)</f>
        <v>-150000</v>
      </c>
      <c r="AC75" s="85">
        <f>SUM(Y75:Y76)/SUM(K75:K76)</f>
        <v>0</v>
      </c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>
        <v>1</v>
      </c>
      <c r="BG75" s="113">
        <f>IF(Q75=0,"",IF(BF75=0,"",(BF75/Q75)))</f>
        <v>0.16666666666667</v>
      </c>
      <c r="BH75" s="112"/>
      <c r="BI75" s="114">
        <f>IFERROR(BH75/BF75,"-")</f>
        <v>0</v>
      </c>
      <c r="BJ75" s="115"/>
      <c r="BK75" s="116">
        <f>IFERROR(BJ75/BF75,"-")</f>
        <v>0</v>
      </c>
      <c r="BL75" s="117"/>
      <c r="BM75" s="117"/>
      <c r="BN75" s="117"/>
      <c r="BO75" s="119">
        <v>3</v>
      </c>
      <c r="BP75" s="120">
        <f>IF(Q75=0,"",IF(BO75=0,"",(BO75/Q75)))</f>
        <v>0.5</v>
      </c>
      <c r="BQ75" s="121"/>
      <c r="BR75" s="122">
        <f>IFERROR(BQ75/BO75,"-")</f>
        <v>0</v>
      </c>
      <c r="BS75" s="123"/>
      <c r="BT75" s="124">
        <f>IFERROR(BS75/BO75,"-")</f>
        <v>0</v>
      </c>
      <c r="BU75" s="125"/>
      <c r="BV75" s="125"/>
      <c r="BW75" s="125"/>
      <c r="BX75" s="126">
        <v>2</v>
      </c>
      <c r="BY75" s="127">
        <f>IF(Q75=0,"",IF(BX75=0,"",(BX75/Q75)))</f>
        <v>0.33333333333333</v>
      </c>
      <c r="BZ75" s="128"/>
      <c r="CA75" s="129">
        <f>IFERROR(BZ75/BX75,"-")</f>
        <v>0</v>
      </c>
      <c r="CB75" s="130"/>
      <c r="CC75" s="131">
        <f>IFERROR(CB75/BX75,"-")</f>
        <v>0</v>
      </c>
      <c r="CD75" s="132"/>
      <c r="CE75" s="132"/>
      <c r="CF75" s="132"/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243</v>
      </c>
      <c r="C76" s="189" t="s">
        <v>58</v>
      </c>
      <c r="D76" s="189"/>
      <c r="E76" s="189" t="s">
        <v>241</v>
      </c>
      <c r="F76" s="189" t="s">
        <v>171</v>
      </c>
      <c r="G76" s="189" t="s">
        <v>66</v>
      </c>
      <c r="H76" s="89"/>
      <c r="I76" s="89"/>
      <c r="J76" s="89"/>
      <c r="K76" s="181"/>
      <c r="L76" s="80">
        <v>21</v>
      </c>
      <c r="M76" s="80">
        <v>14</v>
      </c>
      <c r="N76" s="80">
        <v>17</v>
      </c>
      <c r="O76" s="91">
        <v>4</v>
      </c>
      <c r="P76" s="92">
        <v>0</v>
      </c>
      <c r="Q76" s="93">
        <f>O76+P76</f>
        <v>4</v>
      </c>
      <c r="R76" s="81">
        <f>IFERROR(Q76/N76,"-")</f>
        <v>0.23529411764706</v>
      </c>
      <c r="S76" s="80">
        <v>0</v>
      </c>
      <c r="T76" s="80">
        <v>0</v>
      </c>
      <c r="U76" s="81">
        <f>IFERROR(T76/(Q76),"-")</f>
        <v>0</v>
      </c>
      <c r="V76" s="82"/>
      <c r="W76" s="83">
        <v>0</v>
      </c>
      <c r="X76" s="81">
        <f>IF(Q76=0,"-",W76/Q76)</f>
        <v>0</v>
      </c>
      <c r="Y76" s="186">
        <v>0</v>
      </c>
      <c r="Z76" s="187">
        <f>IFERROR(Y76/Q76,"-")</f>
        <v>0</v>
      </c>
      <c r="AA76" s="187" t="str">
        <f>IFERROR(Y76/W76,"-")</f>
        <v>-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1</v>
      </c>
      <c r="BP76" s="120">
        <f>IF(Q76=0,"",IF(BO76=0,"",(BO76/Q76)))</f>
        <v>0.25</v>
      </c>
      <c r="BQ76" s="121"/>
      <c r="BR76" s="122">
        <f>IFERROR(BQ76/BO76,"-")</f>
        <v>0</v>
      </c>
      <c r="BS76" s="123"/>
      <c r="BT76" s="124">
        <f>IFERROR(BS76/BO76,"-")</f>
        <v>0</v>
      </c>
      <c r="BU76" s="125"/>
      <c r="BV76" s="125"/>
      <c r="BW76" s="125"/>
      <c r="BX76" s="126">
        <v>2</v>
      </c>
      <c r="BY76" s="127">
        <f>IF(Q76=0,"",IF(BX76=0,"",(BX76/Q76)))</f>
        <v>0.5</v>
      </c>
      <c r="BZ76" s="128"/>
      <c r="CA76" s="129">
        <f>IFERROR(BZ76/BX76,"-")</f>
        <v>0</v>
      </c>
      <c r="CB76" s="130"/>
      <c r="CC76" s="131">
        <f>IFERROR(CB76/BX76,"-")</f>
        <v>0</v>
      </c>
      <c r="CD76" s="132"/>
      <c r="CE76" s="132"/>
      <c r="CF76" s="132"/>
      <c r="CG76" s="133">
        <v>1</v>
      </c>
      <c r="CH76" s="134">
        <f>IF(Q76=0,"",IF(CG76=0,"",(CG76/Q76)))</f>
        <v>0.25</v>
      </c>
      <c r="CI76" s="135"/>
      <c r="CJ76" s="136">
        <f>IFERROR(CI76/CG76,"-")</f>
        <v>0</v>
      </c>
      <c r="CK76" s="137"/>
      <c r="CL76" s="138">
        <f>IFERROR(CK76/CG76,"-")</f>
        <v>0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>
        <f>AC77</f>
        <v>0</v>
      </c>
      <c r="B77" s="189" t="s">
        <v>244</v>
      </c>
      <c r="C77" s="189" t="s">
        <v>58</v>
      </c>
      <c r="D77" s="189"/>
      <c r="E77" s="189" t="s">
        <v>59</v>
      </c>
      <c r="F77" s="189" t="s">
        <v>60</v>
      </c>
      <c r="G77" s="189" t="s">
        <v>61</v>
      </c>
      <c r="H77" s="89" t="s">
        <v>79</v>
      </c>
      <c r="I77" s="89" t="s">
        <v>242</v>
      </c>
      <c r="J77" s="190" t="s">
        <v>245</v>
      </c>
      <c r="K77" s="181">
        <v>150000</v>
      </c>
      <c r="L77" s="80">
        <v>0</v>
      </c>
      <c r="M77" s="80">
        <v>0</v>
      </c>
      <c r="N77" s="80">
        <v>0</v>
      </c>
      <c r="O77" s="91">
        <v>5</v>
      </c>
      <c r="P77" s="92">
        <v>0</v>
      </c>
      <c r="Q77" s="93">
        <f>O77+P77</f>
        <v>5</v>
      </c>
      <c r="R77" s="81" t="str">
        <f>IFERROR(Q77/N77,"-")</f>
        <v>-</v>
      </c>
      <c r="S77" s="80">
        <v>0</v>
      </c>
      <c r="T77" s="80">
        <v>0</v>
      </c>
      <c r="U77" s="81">
        <f>IFERROR(T77/(Q77),"-")</f>
        <v>0</v>
      </c>
      <c r="V77" s="82">
        <f>IFERROR(K77/SUM(Q77:Q78),"-")</f>
        <v>30000</v>
      </c>
      <c r="W77" s="83">
        <v>0</v>
      </c>
      <c r="X77" s="81">
        <f>IF(Q77=0,"-",W77/Q77)</f>
        <v>0</v>
      </c>
      <c r="Y77" s="186">
        <v>0</v>
      </c>
      <c r="Z77" s="187">
        <f>IFERROR(Y77/Q77,"-")</f>
        <v>0</v>
      </c>
      <c r="AA77" s="187" t="str">
        <f>IFERROR(Y77/W77,"-")</f>
        <v>-</v>
      </c>
      <c r="AB77" s="181">
        <f>SUM(Y77:Y78)-SUM(K77:K78)</f>
        <v>-150000</v>
      </c>
      <c r="AC77" s="85">
        <f>SUM(Y77:Y78)/SUM(K77:K78)</f>
        <v>0</v>
      </c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>
        <v>1</v>
      </c>
      <c r="BG77" s="113">
        <f>IF(Q77=0,"",IF(BF77=0,"",(BF77/Q77)))</f>
        <v>0.2</v>
      </c>
      <c r="BH77" s="112"/>
      <c r="BI77" s="114">
        <f>IFERROR(BH77/BF77,"-")</f>
        <v>0</v>
      </c>
      <c r="BJ77" s="115"/>
      <c r="BK77" s="116">
        <f>IFERROR(BJ77/BF77,"-")</f>
        <v>0</v>
      </c>
      <c r="BL77" s="117"/>
      <c r="BM77" s="117"/>
      <c r="BN77" s="117"/>
      <c r="BO77" s="119"/>
      <c r="BP77" s="120">
        <f>IF(Q77=0,"",IF(BO77=0,"",(BO77/Q77)))</f>
        <v>0</v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>
        <v>3</v>
      </c>
      <c r="BY77" s="127">
        <f>IF(Q77=0,"",IF(BX77=0,"",(BX77/Q77)))</f>
        <v>0.6</v>
      </c>
      <c r="BZ77" s="128"/>
      <c r="CA77" s="129">
        <f>IFERROR(BZ77/BX77,"-")</f>
        <v>0</v>
      </c>
      <c r="CB77" s="130"/>
      <c r="CC77" s="131">
        <f>IFERROR(CB77/BX77,"-")</f>
        <v>0</v>
      </c>
      <c r="CD77" s="132"/>
      <c r="CE77" s="132"/>
      <c r="CF77" s="132"/>
      <c r="CG77" s="133">
        <v>1</v>
      </c>
      <c r="CH77" s="134">
        <f>IF(Q77=0,"",IF(CG77=0,"",(CG77/Q77)))</f>
        <v>0.2</v>
      </c>
      <c r="CI77" s="135"/>
      <c r="CJ77" s="136">
        <f>IFERROR(CI77/CG77,"-")</f>
        <v>0</v>
      </c>
      <c r="CK77" s="137"/>
      <c r="CL77" s="138">
        <f>IFERROR(CK77/CG77,"-")</f>
        <v>0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246</v>
      </c>
      <c r="C78" s="189" t="s">
        <v>58</v>
      </c>
      <c r="D78" s="189"/>
      <c r="E78" s="189" t="s">
        <v>59</v>
      </c>
      <c r="F78" s="189" t="s">
        <v>60</v>
      </c>
      <c r="G78" s="189" t="s">
        <v>66</v>
      </c>
      <c r="H78" s="89"/>
      <c r="I78" s="89"/>
      <c r="J78" s="89"/>
      <c r="K78" s="181"/>
      <c r="L78" s="80">
        <v>15</v>
      </c>
      <c r="M78" s="80">
        <v>10</v>
      </c>
      <c r="N78" s="80">
        <v>0</v>
      </c>
      <c r="O78" s="91">
        <v>0</v>
      </c>
      <c r="P78" s="92">
        <v>0</v>
      </c>
      <c r="Q78" s="93">
        <f>O78+P78</f>
        <v>0</v>
      </c>
      <c r="R78" s="81" t="str">
        <f>IFERROR(Q78/N78,"-")</f>
        <v>-</v>
      </c>
      <c r="S78" s="80">
        <v>0</v>
      </c>
      <c r="T78" s="80">
        <v>0</v>
      </c>
      <c r="U78" s="81" t="str">
        <f>IFERROR(T78/(Q78),"-")</f>
        <v>-</v>
      </c>
      <c r="V78" s="82"/>
      <c r="W78" s="83">
        <v>0</v>
      </c>
      <c r="X78" s="81" t="str">
        <f>IF(Q78=0,"-",W78/Q78)</f>
        <v>-</v>
      </c>
      <c r="Y78" s="186">
        <v>0</v>
      </c>
      <c r="Z78" s="187" t="str">
        <f>IFERROR(Y78/Q78,"-")</f>
        <v>-</v>
      </c>
      <c r="AA78" s="187" t="str">
        <f>IFERROR(Y78/W78,"-")</f>
        <v>-</v>
      </c>
      <c r="AB78" s="181"/>
      <c r="AC78" s="85"/>
      <c r="AD78" s="78"/>
      <c r="AE78" s="94"/>
      <c r="AF78" s="95" t="str">
        <f>IF(Q78=0,"",IF(AE78=0,"",(AE78/Q78)))</f>
        <v/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 t="str">
        <f>IF(Q78=0,"",IF(AN78=0,"",(AN78/Q78)))</f>
        <v/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 t="str">
        <f>IF(Q78=0,"",IF(AW78=0,"",(AW78/Q78)))</f>
        <v/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 t="str">
        <f>IF(Q78=0,"",IF(BF78=0,"",(BF78/Q78)))</f>
        <v/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 t="str">
        <f>IF(Q78=0,"",IF(BO78=0,"",(BO78/Q78)))</f>
        <v/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 t="str">
        <f>IF(Q78=0,"",IF(BX78=0,"",(BX78/Q78)))</f>
        <v/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 t="str">
        <f>IF(Q78=0,"",IF(CG78=0,"",(CG78/Q78)))</f>
        <v/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>
        <f>AC79</f>
        <v>0.26</v>
      </c>
      <c r="B79" s="189" t="s">
        <v>247</v>
      </c>
      <c r="C79" s="189" t="s">
        <v>58</v>
      </c>
      <c r="D79" s="189"/>
      <c r="E79" s="189" t="s">
        <v>167</v>
      </c>
      <c r="F79" s="189" t="s">
        <v>115</v>
      </c>
      <c r="G79" s="189" t="s">
        <v>61</v>
      </c>
      <c r="H79" s="89" t="s">
        <v>121</v>
      </c>
      <c r="I79" s="89" t="s">
        <v>155</v>
      </c>
      <c r="J79" s="190" t="s">
        <v>245</v>
      </c>
      <c r="K79" s="181">
        <v>50000</v>
      </c>
      <c r="L79" s="80">
        <v>0</v>
      </c>
      <c r="M79" s="80">
        <v>0</v>
      </c>
      <c r="N79" s="80">
        <v>0</v>
      </c>
      <c r="O79" s="91">
        <v>2</v>
      </c>
      <c r="P79" s="92">
        <v>0</v>
      </c>
      <c r="Q79" s="93">
        <f>O79+P79</f>
        <v>2</v>
      </c>
      <c r="R79" s="81" t="str">
        <f>IFERROR(Q79/N79,"-")</f>
        <v>-</v>
      </c>
      <c r="S79" s="80">
        <v>0</v>
      </c>
      <c r="T79" s="80">
        <v>1</v>
      </c>
      <c r="U79" s="81">
        <f>IFERROR(T79/(Q79),"-")</f>
        <v>0.5</v>
      </c>
      <c r="V79" s="82">
        <f>IFERROR(K79/SUM(Q79:Q80),"-")</f>
        <v>25000</v>
      </c>
      <c r="W79" s="83">
        <v>1</v>
      </c>
      <c r="X79" s="81">
        <f>IF(Q79=0,"-",W79/Q79)</f>
        <v>0.5</v>
      </c>
      <c r="Y79" s="186">
        <v>13000</v>
      </c>
      <c r="Z79" s="187">
        <f>IFERROR(Y79/Q79,"-")</f>
        <v>6500</v>
      </c>
      <c r="AA79" s="187">
        <f>IFERROR(Y79/W79,"-")</f>
        <v>13000</v>
      </c>
      <c r="AB79" s="181">
        <f>SUM(Y79:Y80)-SUM(K79:K80)</f>
        <v>-37000</v>
      </c>
      <c r="AC79" s="85">
        <f>SUM(Y79:Y80)/SUM(K79:K80)</f>
        <v>0.26</v>
      </c>
      <c r="AD79" s="78"/>
      <c r="AE79" s="94"/>
      <c r="AF79" s="95">
        <f>IF(Q79=0,"",IF(AE79=0,"",(AE79/Q79)))</f>
        <v>0</v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>
        <f>IF(Q79=0,"",IF(AN79=0,"",(AN79/Q79)))</f>
        <v>0</v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>
        <f>IF(Q79=0,"",IF(AW79=0,"",(AW79/Q79)))</f>
        <v>0</v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>
        <f>IF(Q79=0,"",IF(BF79=0,"",(BF79/Q79)))</f>
        <v>0</v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>
        <v>2</v>
      </c>
      <c r="BP79" s="120">
        <f>IF(Q79=0,"",IF(BO79=0,"",(BO79/Q79)))</f>
        <v>1</v>
      </c>
      <c r="BQ79" s="121">
        <v>1</v>
      </c>
      <c r="BR79" s="122">
        <f>IFERROR(BQ79/BO79,"-")</f>
        <v>0.5</v>
      </c>
      <c r="BS79" s="123">
        <v>13000</v>
      </c>
      <c r="BT79" s="124">
        <f>IFERROR(BS79/BO79,"-")</f>
        <v>6500</v>
      </c>
      <c r="BU79" s="125"/>
      <c r="BV79" s="125"/>
      <c r="BW79" s="125">
        <v>1</v>
      </c>
      <c r="BX79" s="126"/>
      <c r="BY79" s="127">
        <f>IF(Q79=0,"",IF(BX79=0,"",(BX79/Q79)))</f>
        <v>0</v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>
        <f>IF(Q79=0,"",IF(CG79=0,"",(CG79/Q79)))</f>
        <v>0</v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1</v>
      </c>
      <c r="CQ79" s="141">
        <v>13000</v>
      </c>
      <c r="CR79" s="141">
        <v>13000</v>
      </c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248</v>
      </c>
      <c r="C80" s="189" t="s">
        <v>58</v>
      </c>
      <c r="D80" s="189"/>
      <c r="E80" s="189" t="s">
        <v>167</v>
      </c>
      <c r="F80" s="189" t="s">
        <v>115</v>
      </c>
      <c r="G80" s="189" t="s">
        <v>66</v>
      </c>
      <c r="H80" s="89"/>
      <c r="I80" s="89"/>
      <c r="J80" s="89"/>
      <c r="K80" s="181"/>
      <c r="L80" s="80">
        <v>1</v>
      </c>
      <c r="M80" s="80">
        <v>1</v>
      </c>
      <c r="N80" s="80">
        <v>0</v>
      </c>
      <c r="O80" s="91">
        <v>0</v>
      </c>
      <c r="P80" s="92">
        <v>0</v>
      </c>
      <c r="Q80" s="93">
        <f>O80+P80</f>
        <v>0</v>
      </c>
      <c r="R80" s="81" t="str">
        <f>IFERROR(Q80/N80,"-")</f>
        <v>-</v>
      </c>
      <c r="S80" s="80">
        <v>0</v>
      </c>
      <c r="T80" s="80">
        <v>0</v>
      </c>
      <c r="U80" s="81" t="str">
        <f>IFERROR(T80/(Q80),"-")</f>
        <v>-</v>
      </c>
      <c r="V80" s="82"/>
      <c r="W80" s="83">
        <v>0</v>
      </c>
      <c r="X80" s="81" t="str">
        <f>IF(Q80=0,"-",W80/Q80)</f>
        <v>-</v>
      </c>
      <c r="Y80" s="186">
        <v>0</v>
      </c>
      <c r="Z80" s="187" t="str">
        <f>IFERROR(Y80/Q80,"-")</f>
        <v>-</v>
      </c>
      <c r="AA80" s="187" t="str">
        <f>IFERROR(Y80/W80,"-")</f>
        <v>-</v>
      </c>
      <c r="AB80" s="181"/>
      <c r="AC80" s="85"/>
      <c r="AD80" s="78"/>
      <c r="AE80" s="94"/>
      <c r="AF80" s="95" t="str">
        <f>IF(Q80=0,"",IF(AE80=0,"",(AE80/Q80)))</f>
        <v/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 t="str">
        <f>IF(Q80=0,"",IF(AN80=0,"",(AN80/Q80)))</f>
        <v/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 t="str">
        <f>IF(Q80=0,"",IF(AW80=0,"",(AW80/Q80)))</f>
        <v/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 t="str">
        <f>IF(Q80=0,"",IF(BF80=0,"",(BF80/Q80)))</f>
        <v/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/>
      <c r="BP80" s="120" t="str">
        <f>IF(Q80=0,"",IF(BO80=0,"",(BO80/Q80)))</f>
        <v/>
      </c>
      <c r="BQ80" s="121"/>
      <c r="BR80" s="122" t="str">
        <f>IFERROR(BQ80/BO80,"-")</f>
        <v>-</v>
      </c>
      <c r="BS80" s="123"/>
      <c r="BT80" s="124" t="str">
        <f>IFERROR(BS80/BO80,"-")</f>
        <v>-</v>
      </c>
      <c r="BU80" s="125"/>
      <c r="BV80" s="125"/>
      <c r="BW80" s="125"/>
      <c r="BX80" s="126"/>
      <c r="BY80" s="127" t="str">
        <f>IF(Q80=0,"",IF(BX80=0,"",(BX80/Q80)))</f>
        <v/>
      </c>
      <c r="BZ80" s="128"/>
      <c r="CA80" s="129" t="str">
        <f>IFERROR(BZ80/BX80,"-")</f>
        <v>-</v>
      </c>
      <c r="CB80" s="130"/>
      <c r="CC80" s="131" t="str">
        <f>IFERROR(CB80/BX80,"-")</f>
        <v>-</v>
      </c>
      <c r="CD80" s="132"/>
      <c r="CE80" s="132"/>
      <c r="CF80" s="132"/>
      <c r="CG80" s="133"/>
      <c r="CH80" s="134" t="str">
        <f>IF(Q80=0,"",IF(CG80=0,"",(CG80/Q80)))</f>
        <v/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>
        <f>AC81</f>
        <v>0</v>
      </c>
      <c r="B81" s="189" t="s">
        <v>249</v>
      </c>
      <c r="C81" s="189" t="s">
        <v>58</v>
      </c>
      <c r="D81" s="189"/>
      <c r="E81" s="189" t="s">
        <v>209</v>
      </c>
      <c r="F81" s="189" t="s">
        <v>160</v>
      </c>
      <c r="G81" s="189" t="s">
        <v>73</v>
      </c>
      <c r="H81" s="89" t="s">
        <v>121</v>
      </c>
      <c r="I81" s="89" t="s">
        <v>155</v>
      </c>
      <c r="J81" s="89" t="s">
        <v>250</v>
      </c>
      <c r="K81" s="181">
        <v>50000</v>
      </c>
      <c r="L81" s="80">
        <v>17</v>
      </c>
      <c r="M81" s="80">
        <v>0</v>
      </c>
      <c r="N81" s="80">
        <v>62</v>
      </c>
      <c r="O81" s="91">
        <v>3</v>
      </c>
      <c r="P81" s="92">
        <v>1</v>
      </c>
      <c r="Q81" s="93">
        <f>O81+P81</f>
        <v>4</v>
      </c>
      <c r="R81" s="81">
        <f>IFERROR(Q81/N81,"-")</f>
        <v>0.064516129032258</v>
      </c>
      <c r="S81" s="80">
        <v>0</v>
      </c>
      <c r="T81" s="80">
        <v>0</v>
      </c>
      <c r="U81" s="81">
        <f>IFERROR(T81/(Q81),"-")</f>
        <v>0</v>
      </c>
      <c r="V81" s="82">
        <f>IFERROR(K81/SUM(Q81:Q82),"-")</f>
        <v>12500</v>
      </c>
      <c r="W81" s="83">
        <v>0</v>
      </c>
      <c r="X81" s="81">
        <f>IF(Q81=0,"-",W81/Q81)</f>
        <v>0</v>
      </c>
      <c r="Y81" s="186">
        <v>0</v>
      </c>
      <c r="Z81" s="187">
        <f>IFERROR(Y81/Q81,"-")</f>
        <v>0</v>
      </c>
      <c r="AA81" s="187" t="str">
        <f>IFERROR(Y81/W81,"-")</f>
        <v>-</v>
      </c>
      <c r="AB81" s="181">
        <f>SUM(Y81:Y82)-SUM(K81:K82)</f>
        <v>-50000</v>
      </c>
      <c r="AC81" s="85">
        <f>SUM(Y81:Y82)/SUM(K81:K82)</f>
        <v>0</v>
      </c>
      <c r="AD81" s="78"/>
      <c r="AE81" s="94"/>
      <c r="AF81" s="95">
        <f>IF(Q81=0,"",IF(AE81=0,"",(AE81/Q81)))</f>
        <v>0</v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>
        <f>IF(Q81=0,"",IF(AN81=0,"",(AN81/Q81)))</f>
        <v>0</v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>
        <f>IF(Q81=0,"",IF(AW81=0,"",(AW81/Q81)))</f>
        <v>0</v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>
        <v>2</v>
      </c>
      <c r="BG81" s="113">
        <f>IF(Q81=0,"",IF(BF81=0,"",(BF81/Q81)))</f>
        <v>0.5</v>
      </c>
      <c r="BH81" s="112"/>
      <c r="BI81" s="114">
        <f>IFERROR(BH81/BF81,"-")</f>
        <v>0</v>
      </c>
      <c r="BJ81" s="115"/>
      <c r="BK81" s="116">
        <f>IFERROR(BJ81/BF81,"-")</f>
        <v>0</v>
      </c>
      <c r="BL81" s="117"/>
      <c r="BM81" s="117"/>
      <c r="BN81" s="117"/>
      <c r="BO81" s="119">
        <v>2</v>
      </c>
      <c r="BP81" s="120">
        <f>IF(Q81=0,"",IF(BO81=0,"",(BO81/Q81)))</f>
        <v>0.5</v>
      </c>
      <c r="BQ81" s="121"/>
      <c r="BR81" s="122">
        <f>IFERROR(BQ81/BO81,"-")</f>
        <v>0</v>
      </c>
      <c r="BS81" s="123"/>
      <c r="BT81" s="124">
        <f>IFERROR(BS81/BO81,"-")</f>
        <v>0</v>
      </c>
      <c r="BU81" s="125"/>
      <c r="BV81" s="125"/>
      <c r="BW81" s="125"/>
      <c r="BX81" s="126"/>
      <c r="BY81" s="127">
        <f>IF(Q81=0,"",IF(BX81=0,"",(BX81/Q81)))</f>
        <v>0</v>
      </c>
      <c r="BZ81" s="128"/>
      <c r="CA81" s="129" t="str">
        <f>IFERROR(BZ81/BX81,"-")</f>
        <v>-</v>
      </c>
      <c r="CB81" s="130"/>
      <c r="CC81" s="131" t="str">
        <f>IFERROR(CB81/BX81,"-")</f>
        <v>-</v>
      </c>
      <c r="CD81" s="132"/>
      <c r="CE81" s="132"/>
      <c r="CF81" s="132"/>
      <c r="CG81" s="133"/>
      <c r="CH81" s="134">
        <f>IF(Q81=0,"",IF(CG81=0,"",(CG81/Q81)))</f>
        <v>0</v>
      </c>
      <c r="CI81" s="135"/>
      <c r="CJ81" s="136" t="str">
        <f>IFERROR(CI81/CG81,"-")</f>
        <v>-</v>
      </c>
      <c r="CK81" s="137"/>
      <c r="CL81" s="138" t="str">
        <f>IFERROR(CK81/CG81,"-")</f>
        <v>-</v>
      </c>
      <c r="CM81" s="139"/>
      <c r="CN81" s="139"/>
      <c r="CO81" s="139"/>
      <c r="CP81" s="140">
        <v>0</v>
      </c>
      <c r="CQ81" s="141">
        <v>0</v>
      </c>
      <c r="CR81" s="141"/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/>
      <c r="B82" s="189" t="s">
        <v>251</v>
      </c>
      <c r="C82" s="189" t="s">
        <v>58</v>
      </c>
      <c r="D82" s="189"/>
      <c r="E82" s="189" t="s">
        <v>209</v>
      </c>
      <c r="F82" s="189" t="s">
        <v>160</v>
      </c>
      <c r="G82" s="189" t="s">
        <v>66</v>
      </c>
      <c r="H82" s="89"/>
      <c r="I82" s="89"/>
      <c r="J82" s="89"/>
      <c r="K82" s="181"/>
      <c r="L82" s="80">
        <v>26</v>
      </c>
      <c r="M82" s="80">
        <v>14</v>
      </c>
      <c r="N82" s="80">
        <v>0</v>
      </c>
      <c r="O82" s="91">
        <v>0</v>
      </c>
      <c r="P82" s="92">
        <v>0</v>
      </c>
      <c r="Q82" s="93">
        <f>O82+P82</f>
        <v>0</v>
      </c>
      <c r="R82" s="81" t="str">
        <f>IFERROR(Q82/N82,"-")</f>
        <v>-</v>
      </c>
      <c r="S82" s="80">
        <v>0</v>
      </c>
      <c r="T82" s="80">
        <v>0</v>
      </c>
      <c r="U82" s="81" t="str">
        <f>IFERROR(T82/(Q82),"-")</f>
        <v>-</v>
      </c>
      <c r="V82" s="82"/>
      <c r="W82" s="83">
        <v>0</v>
      </c>
      <c r="X82" s="81" t="str">
        <f>IF(Q82=0,"-",W82/Q82)</f>
        <v>-</v>
      </c>
      <c r="Y82" s="186">
        <v>0</v>
      </c>
      <c r="Z82" s="187" t="str">
        <f>IFERROR(Y82/Q82,"-")</f>
        <v>-</v>
      </c>
      <c r="AA82" s="187" t="str">
        <f>IFERROR(Y82/W82,"-")</f>
        <v>-</v>
      </c>
      <c r="AB82" s="181"/>
      <c r="AC82" s="85"/>
      <c r="AD82" s="78"/>
      <c r="AE82" s="94"/>
      <c r="AF82" s="95" t="str">
        <f>IF(Q82=0,"",IF(AE82=0,"",(AE82/Q82)))</f>
        <v/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/>
      <c r="AO82" s="101" t="str">
        <f>IF(Q82=0,"",IF(AN82=0,"",(AN82/Q82)))</f>
        <v/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 t="str">
        <f>IF(Q82=0,"",IF(AW82=0,"",(AW82/Q82)))</f>
        <v/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 t="str">
        <f>IF(Q82=0,"",IF(BF82=0,"",(BF82/Q82)))</f>
        <v/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/>
      <c r="BP82" s="120" t="str">
        <f>IF(Q82=0,"",IF(BO82=0,"",(BO82/Q82)))</f>
        <v/>
      </c>
      <c r="BQ82" s="121"/>
      <c r="BR82" s="122" t="str">
        <f>IFERROR(BQ82/BO82,"-")</f>
        <v>-</v>
      </c>
      <c r="BS82" s="123"/>
      <c r="BT82" s="124" t="str">
        <f>IFERROR(BS82/BO82,"-")</f>
        <v>-</v>
      </c>
      <c r="BU82" s="125"/>
      <c r="BV82" s="125"/>
      <c r="BW82" s="125"/>
      <c r="BX82" s="126"/>
      <c r="BY82" s="127" t="str">
        <f>IF(Q82=0,"",IF(BX82=0,"",(BX82/Q82)))</f>
        <v/>
      </c>
      <c r="BZ82" s="128"/>
      <c r="CA82" s="129" t="str">
        <f>IFERROR(BZ82/BX82,"-")</f>
        <v>-</v>
      </c>
      <c r="CB82" s="130"/>
      <c r="CC82" s="131" t="str">
        <f>IFERROR(CB82/BX82,"-")</f>
        <v>-</v>
      </c>
      <c r="CD82" s="132"/>
      <c r="CE82" s="132"/>
      <c r="CF82" s="132"/>
      <c r="CG82" s="133"/>
      <c r="CH82" s="134" t="str">
        <f>IF(Q82=0,"",IF(CG82=0,"",(CG82/Q82)))</f>
        <v/>
      </c>
      <c r="CI82" s="135"/>
      <c r="CJ82" s="136" t="str">
        <f>IFERROR(CI82/CG82,"-")</f>
        <v>-</v>
      </c>
      <c r="CK82" s="137"/>
      <c r="CL82" s="138" t="str">
        <f>IFERROR(CK82/CG82,"-")</f>
        <v>-</v>
      </c>
      <c r="CM82" s="139"/>
      <c r="CN82" s="139"/>
      <c r="CO82" s="139"/>
      <c r="CP82" s="140">
        <v>0</v>
      </c>
      <c r="CQ82" s="141">
        <v>0</v>
      </c>
      <c r="CR82" s="141"/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30"/>
      <c r="B83" s="86"/>
      <c r="C83" s="86"/>
      <c r="D83" s="87"/>
      <c r="E83" s="87"/>
      <c r="F83" s="87"/>
      <c r="G83" s="88"/>
      <c r="H83" s="89"/>
      <c r="I83" s="89"/>
      <c r="J83" s="89"/>
      <c r="K83" s="182"/>
      <c r="L83" s="34"/>
      <c r="M83" s="34"/>
      <c r="N83" s="31"/>
      <c r="O83" s="23"/>
      <c r="P83" s="23"/>
      <c r="Q83" s="23"/>
      <c r="R83" s="32"/>
      <c r="S83" s="32"/>
      <c r="T83" s="23"/>
      <c r="U83" s="32"/>
      <c r="V83" s="25"/>
      <c r="W83" s="25"/>
      <c r="X83" s="25"/>
      <c r="Y83" s="188"/>
      <c r="Z83" s="188"/>
      <c r="AA83" s="188"/>
      <c r="AB83" s="188"/>
      <c r="AC83" s="33"/>
      <c r="AD83" s="58"/>
      <c r="AE83" s="62"/>
      <c r="AF83" s="63"/>
      <c r="AG83" s="62"/>
      <c r="AH83" s="66"/>
      <c r="AI83" s="67"/>
      <c r="AJ83" s="68"/>
      <c r="AK83" s="69"/>
      <c r="AL83" s="69"/>
      <c r="AM83" s="69"/>
      <c r="AN83" s="62"/>
      <c r="AO83" s="63"/>
      <c r="AP83" s="62"/>
      <c r="AQ83" s="66"/>
      <c r="AR83" s="67"/>
      <c r="AS83" s="68"/>
      <c r="AT83" s="69"/>
      <c r="AU83" s="69"/>
      <c r="AV83" s="69"/>
      <c r="AW83" s="62"/>
      <c r="AX83" s="63"/>
      <c r="AY83" s="62"/>
      <c r="AZ83" s="66"/>
      <c r="BA83" s="67"/>
      <c r="BB83" s="68"/>
      <c r="BC83" s="69"/>
      <c r="BD83" s="69"/>
      <c r="BE83" s="69"/>
      <c r="BF83" s="62"/>
      <c r="BG83" s="63"/>
      <c r="BH83" s="62"/>
      <c r="BI83" s="66"/>
      <c r="BJ83" s="67"/>
      <c r="BK83" s="68"/>
      <c r="BL83" s="69"/>
      <c r="BM83" s="69"/>
      <c r="BN83" s="69"/>
      <c r="BO83" s="64"/>
      <c r="BP83" s="65"/>
      <c r="BQ83" s="62"/>
      <c r="BR83" s="66"/>
      <c r="BS83" s="67"/>
      <c r="BT83" s="68"/>
      <c r="BU83" s="69"/>
      <c r="BV83" s="69"/>
      <c r="BW83" s="69"/>
      <c r="BX83" s="64"/>
      <c r="BY83" s="65"/>
      <c r="BZ83" s="62"/>
      <c r="CA83" s="66"/>
      <c r="CB83" s="67"/>
      <c r="CC83" s="68"/>
      <c r="CD83" s="69"/>
      <c r="CE83" s="69"/>
      <c r="CF83" s="69"/>
      <c r="CG83" s="64"/>
      <c r="CH83" s="65"/>
      <c r="CI83" s="62"/>
      <c r="CJ83" s="66"/>
      <c r="CK83" s="67"/>
      <c r="CL83" s="68"/>
      <c r="CM83" s="69"/>
      <c r="CN83" s="69"/>
      <c r="CO83" s="69"/>
      <c r="CP83" s="70"/>
      <c r="CQ83" s="67"/>
      <c r="CR83" s="67"/>
      <c r="CS83" s="67"/>
      <c r="CT83" s="71"/>
    </row>
    <row r="84" spans="1:99">
      <c r="A84" s="30"/>
      <c r="B84" s="37"/>
      <c r="C84" s="37"/>
      <c r="D84" s="21"/>
      <c r="E84" s="21"/>
      <c r="F84" s="21"/>
      <c r="G84" s="22"/>
      <c r="H84" s="36"/>
      <c r="I84" s="36"/>
      <c r="J84" s="74"/>
      <c r="K84" s="183"/>
      <c r="L84" s="34"/>
      <c r="M84" s="34"/>
      <c r="N84" s="31"/>
      <c r="O84" s="23"/>
      <c r="P84" s="23"/>
      <c r="Q84" s="23"/>
      <c r="R84" s="32"/>
      <c r="S84" s="32"/>
      <c r="T84" s="23"/>
      <c r="U84" s="32"/>
      <c r="V84" s="25"/>
      <c r="W84" s="25"/>
      <c r="X84" s="25"/>
      <c r="Y84" s="188"/>
      <c r="Z84" s="188"/>
      <c r="AA84" s="188"/>
      <c r="AB84" s="188"/>
      <c r="AC84" s="33"/>
      <c r="AD84" s="60"/>
      <c r="AE84" s="62"/>
      <c r="AF84" s="63"/>
      <c r="AG84" s="62"/>
      <c r="AH84" s="66"/>
      <c r="AI84" s="67"/>
      <c r="AJ84" s="68"/>
      <c r="AK84" s="69"/>
      <c r="AL84" s="69"/>
      <c r="AM84" s="69"/>
      <c r="AN84" s="62"/>
      <c r="AO84" s="63"/>
      <c r="AP84" s="62"/>
      <c r="AQ84" s="66"/>
      <c r="AR84" s="67"/>
      <c r="AS84" s="68"/>
      <c r="AT84" s="69"/>
      <c r="AU84" s="69"/>
      <c r="AV84" s="69"/>
      <c r="AW84" s="62"/>
      <c r="AX84" s="63"/>
      <c r="AY84" s="62"/>
      <c r="AZ84" s="66"/>
      <c r="BA84" s="67"/>
      <c r="BB84" s="68"/>
      <c r="BC84" s="69"/>
      <c r="BD84" s="69"/>
      <c r="BE84" s="69"/>
      <c r="BF84" s="62"/>
      <c r="BG84" s="63"/>
      <c r="BH84" s="62"/>
      <c r="BI84" s="66"/>
      <c r="BJ84" s="67"/>
      <c r="BK84" s="68"/>
      <c r="BL84" s="69"/>
      <c r="BM84" s="69"/>
      <c r="BN84" s="69"/>
      <c r="BO84" s="64"/>
      <c r="BP84" s="65"/>
      <c r="BQ84" s="62"/>
      <c r="BR84" s="66"/>
      <c r="BS84" s="67"/>
      <c r="BT84" s="68"/>
      <c r="BU84" s="69"/>
      <c r="BV84" s="69"/>
      <c r="BW84" s="69"/>
      <c r="BX84" s="64"/>
      <c r="BY84" s="65"/>
      <c r="BZ84" s="62"/>
      <c r="CA84" s="66"/>
      <c r="CB84" s="67"/>
      <c r="CC84" s="68"/>
      <c r="CD84" s="69"/>
      <c r="CE84" s="69"/>
      <c r="CF84" s="69"/>
      <c r="CG84" s="64"/>
      <c r="CH84" s="65"/>
      <c r="CI84" s="62"/>
      <c r="CJ84" s="66"/>
      <c r="CK84" s="67"/>
      <c r="CL84" s="68"/>
      <c r="CM84" s="69"/>
      <c r="CN84" s="69"/>
      <c r="CO84" s="69"/>
      <c r="CP84" s="70"/>
      <c r="CQ84" s="67"/>
      <c r="CR84" s="67"/>
      <c r="CS84" s="67"/>
      <c r="CT84" s="71"/>
    </row>
    <row r="85" spans="1:99">
      <c r="A85" s="19">
        <f>AC85</f>
        <v>0.63876811594203</v>
      </c>
      <c r="B85" s="39"/>
      <c r="C85" s="39"/>
      <c r="D85" s="39"/>
      <c r="E85" s="39"/>
      <c r="F85" s="39"/>
      <c r="G85" s="39"/>
      <c r="H85" s="40" t="s">
        <v>252</v>
      </c>
      <c r="I85" s="40"/>
      <c r="J85" s="40"/>
      <c r="K85" s="184">
        <f>SUM(K6:K84)</f>
        <v>2760000</v>
      </c>
      <c r="L85" s="41">
        <f>SUM(L6:L84)</f>
        <v>788</v>
      </c>
      <c r="M85" s="41">
        <f>SUM(M6:M84)</f>
        <v>354</v>
      </c>
      <c r="N85" s="41">
        <f>SUM(N6:N84)</f>
        <v>889</v>
      </c>
      <c r="O85" s="41">
        <f>SUM(O6:O84)</f>
        <v>192</v>
      </c>
      <c r="P85" s="41">
        <f>SUM(P6:P84)</f>
        <v>2</v>
      </c>
      <c r="Q85" s="41">
        <f>SUM(Q6:Q84)</f>
        <v>194</v>
      </c>
      <c r="R85" s="42">
        <f>IFERROR(Q85/N85,"-")</f>
        <v>0.21822272215973</v>
      </c>
      <c r="S85" s="77">
        <f>SUM(S6:S84)</f>
        <v>14</v>
      </c>
      <c r="T85" s="77">
        <f>SUM(T6:T84)</f>
        <v>23</v>
      </c>
      <c r="U85" s="42">
        <f>IFERROR(S85/Q85,"-")</f>
        <v>0.072164948453608</v>
      </c>
      <c r="V85" s="43">
        <f>IFERROR(K85/Q85,"-")</f>
        <v>14226.804123711</v>
      </c>
      <c r="W85" s="44">
        <f>SUM(W6:W84)</f>
        <v>24</v>
      </c>
      <c r="X85" s="42">
        <f>IFERROR(W85/Q85,"-")</f>
        <v>0.12371134020619</v>
      </c>
      <c r="Y85" s="184">
        <f>SUM(Y6:Y84)</f>
        <v>1763000</v>
      </c>
      <c r="Z85" s="184">
        <f>IFERROR(Y85/Q85,"-")</f>
        <v>9087.6288659794</v>
      </c>
      <c r="AA85" s="184">
        <f>IFERROR(Y85/W85,"-")</f>
        <v>73458.333333333</v>
      </c>
      <c r="AB85" s="184">
        <f>Y85-K85</f>
        <v>-997000</v>
      </c>
      <c r="AC85" s="46">
        <f>Y85/K85</f>
        <v>0.63876811594203</v>
      </c>
      <c r="AD85" s="59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1"/>
    <mergeCell ref="K38:K41"/>
    <mergeCell ref="V38:V41"/>
    <mergeCell ref="AB38:AB41"/>
    <mergeCell ref="AC38:AC41"/>
    <mergeCell ref="A42:A45"/>
    <mergeCell ref="K42:K45"/>
    <mergeCell ref="V42:V45"/>
    <mergeCell ref="AB42:AB45"/>
    <mergeCell ref="AC42:AC45"/>
    <mergeCell ref="A46:A54"/>
    <mergeCell ref="K46:K54"/>
    <mergeCell ref="V46:V54"/>
    <mergeCell ref="AB46:AB54"/>
    <mergeCell ref="AC46:AC54"/>
    <mergeCell ref="A55:A70"/>
    <mergeCell ref="K55:K70"/>
    <mergeCell ref="V55:V70"/>
    <mergeCell ref="AB55:AB70"/>
    <mergeCell ref="AC55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  <mergeCell ref="A79:A80"/>
    <mergeCell ref="K79:K80"/>
    <mergeCell ref="V79:V80"/>
    <mergeCell ref="AB79:AB80"/>
    <mergeCell ref="AC79:AC80"/>
    <mergeCell ref="A81:A82"/>
    <mergeCell ref="K81:K82"/>
    <mergeCell ref="V81:V82"/>
    <mergeCell ref="AB81:AB82"/>
    <mergeCell ref="AC81:AC8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253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0.04</v>
      </c>
      <c r="B6" s="189" t="s">
        <v>254</v>
      </c>
      <c r="C6" s="189" t="s">
        <v>255</v>
      </c>
      <c r="D6" s="189" t="s">
        <v>256</v>
      </c>
      <c r="E6" s="189" t="s">
        <v>257</v>
      </c>
      <c r="F6" s="189"/>
      <c r="G6" s="189" t="s">
        <v>258</v>
      </c>
      <c r="H6" s="89" t="s">
        <v>259</v>
      </c>
      <c r="I6" s="89" t="s">
        <v>260</v>
      </c>
      <c r="J6" s="89" t="s">
        <v>261</v>
      </c>
      <c r="K6" s="181">
        <v>75000</v>
      </c>
      <c r="L6" s="80">
        <v>35</v>
      </c>
      <c r="M6" s="80">
        <v>0</v>
      </c>
      <c r="N6" s="80">
        <v>171</v>
      </c>
      <c r="O6" s="91">
        <v>21</v>
      </c>
      <c r="P6" s="92">
        <v>0</v>
      </c>
      <c r="Q6" s="93">
        <f>O6+P6</f>
        <v>21</v>
      </c>
      <c r="R6" s="81">
        <f>IFERROR(Q6/N6,"-")</f>
        <v>0.12280701754386</v>
      </c>
      <c r="S6" s="80">
        <v>1</v>
      </c>
      <c r="T6" s="80">
        <v>1</v>
      </c>
      <c r="U6" s="81">
        <f>IFERROR(T6/(Q6),"-")</f>
        <v>0.047619047619048</v>
      </c>
      <c r="V6" s="82">
        <f>IFERROR(K6/SUM(Q6:Q7),"-")</f>
        <v>3125</v>
      </c>
      <c r="W6" s="83">
        <v>1</v>
      </c>
      <c r="X6" s="81">
        <f>IF(Q6=0,"-",W6/Q6)</f>
        <v>0.047619047619048</v>
      </c>
      <c r="Y6" s="186">
        <v>3000</v>
      </c>
      <c r="Z6" s="187">
        <f>IFERROR(Y6/Q6,"-")</f>
        <v>142.85714285714</v>
      </c>
      <c r="AA6" s="187">
        <f>IFERROR(Y6/W6,"-")</f>
        <v>3000</v>
      </c>
      <c r="AB6" s="181">
        <f>SUM(Y6:Y7)-SUM(K6:K7)</f>
        <v>-72000</v>
      </c>
      <c r="AC6" s="85">
        <f>SUM(Y6:Y7)/SUM(K6:K7)</f>
        <v>0.04</v>
      </c>
      <c r="AD6" s="78"/>
      <c r="AE6" s="94">
        <v>4</v>
      </c>
      <c r="AF6" s="95">
        <f>IF(Q6=0,"",IF(AE6=0,"",(AE6/Q6)))</f>
        <v>0.19047619047619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8</v>
      </c>
      <c r="AO6" s="101">
        <f>IF(Q6=0,"",IF(AN6=0,"",(AN6/Q6)))</f>
        <v>0.38095238095238</v>
      </c>
      <c r="AP6" s="100">
        <v>1</v>
      </c>
      <c r="AQ6" s="102">
        <f>IFERROR(AP6/AN6,"-")</f>
        <v>0.125</v>
      </c>
      <c r="AR6" s="103">
        <v>3000</v>
      </c>
      <c r="AS6" s="104">
        <f>IFERROR(AR6/AN6,"-")</f>
        <v>375</v>
      </c>
      <c r="AT6" s="105">
        <v>1</v>
      </c>
      <c r="AU6" s="105"/>
      <c r="AV6" s="105"/>
      <c r="AW6" s="106">
        <v>4</v>
      </c>
      <c r="AX6" s="107">
        <f>IF(Q6=0,"",IF(AW6=0,"",(AW6/Q6)))</f>
        <v>0.19047619047619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0.047619047619048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0.095238095238095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0.095238095238095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3000</v>
      </c>
      <c r="CR6" s="141">
        <v>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262</v>
      </c>
      <c r="C7" s="189" t="s">
        <v>255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45</v>
      </c>
      <c r="M7" s="80">
        <v>32</v>
      </c>
      <c r="N7" s="80">
        <v>14</v>
      </c>
      <c r="O7" s="91">
        <v>3</v>
      </c>
      <c r="P7" s="92">
        <v>0</v>
      </c>
      <c r="Q7" s="93">
        <f>O7+P7</f>
        <v>3</v>
      </c>
      <c r="R7" s="81">
        <f>IFERROR(Q7/N7,"-")</f>
        <v>0.21428571428571</v>
      </c>
      <c r="S7" s="80">
        <v>1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0.33333333333333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2</v>
      </c>
      <c r="BY7" s="127">
        <f>IF(Q7=0,"",IF(BX7=0,"",(BX7/Q7)))</f>
        <v>0.66666666666667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</v>
      </c>
      <c r="B8" s="189" t="s">
        <v>263</v>
      </c>
      <c r="C8" s="189" t="s">
        <v>255</v>
      </c>
      <c r="D8" s="189" t="s">
        <v>264</v>
      </c>
      <c r="E8" s="189" t="s">
        <v>265</v>
      </c>
      <c r="F8" s="189"/>
      <c r="G8" s="189" t="s">
        <v>258</v>
      </c>
      <c r="H8" s="89" t="s">
        <v>266</v>
      </c>
      <c r="I8" s="89" t="s">
        <v>267</v>
      </c>
      <c r="J8" s="89" t="s">
        <v>268</v>
      </c>
      <c r="K8" s="181">
        <v>45000</v>
      </c>
      <c r="L8" s="80">
        <v>6</v>
      </c>
      <c r="M8" s="80">
        <v>0</v>
      </c>
      <c r="N8" s="80">
        <v>23</v>
      </c>
      <c r="O8" s="91">
        <v>1</v>
      </c>
      <c r="P8" s="92">
        <v>0</v>
      </c>
      <c r="Q8" s="93">
        <f>O8+P8</f>
        <v>1</v>
      </c>
      <c r="R8" s="81">
        <f>IFERROR(Q8/N8,"-")</f>
        <v>0.043478260869565</v>
      </c>
      <c r="S8" s="80">
        <v>0</v>
      </c>
      <c r="T8" s="80">
        <v>0</v>
      </c>
      <c r="U8" s="81">
        <f>IFERROR(T8/(Q8),"-")</f>
        <v>0</v>
      </c>
      <c r="V8" s="82">
        <f>IFERROR(K8/SUM(Q8:Q9),"-")</f>
        <v>6428.5714285714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-45000</v>
      </c>
      <c r="AC8" s="85">
        <f>SUM(Y8:Y9)/SUM(K8:K9)</f>
        <v>0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1</v>
      </c>
      <c r="BP8" s="120">
        <f>IF(Q8=0,"",IF(BO8=0,"",(BO8/Q8)))</f>
        <v>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269</v>
      </c>
      <c r="C9" s="189" t="s">
        <v>255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44</v>
      </c>
      <c r="M9" s="80">
        <v>26</v>
      </c>
      <c r="N9" s="80">
        <v>15</v>
      </c>
      <c r="O9" s="91">
        <v>6</v>
      </c>
      <c r="P9" s="92">
        <v>0</v>
      </c>
      <c r="Q9" s="93">
        <f>O9+P9</f>
        <v>6</v>
      </c>
      <c r="R9" s="81">
        <f>IFERROR(Q9/N9,"-")</f>
        <v>0.4</v>
      </c>
      <c r="S9" s="80">
        <v>2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0.16666666666667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0.16666666666667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3</v>
      </c>
      <c r="BP9" s="120">
        <f>IF(Q9=0,"",IF(BO9=0,"",(BO9/Q9)))</f>
        <v>0.5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</v>
      </c>
      <c r="BY9" s="127">
        <f>IF(Q9=0,"",IF(BX9=0,"",(BX9/Q9)))</f>
        <v>0.16666666666667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11.28</v>
      </c>
      <c r="B10" s="189" t="s">
        <v>270</v>
      </c>
      <c r="C10" s="189" t="s">
        <v>255</v>
      </c>
      <c r="D10" s="189" t="s">
        <v>271</v>
      </c>
      <c r="E10" s="189" t="s">
        <v>272</v>
      </c>
      <c r="F10" s="189"/>
      <c r="G10" s="189" t="s">
        <v>258</v>
      </c>
      <c r="H10" s="89" t="s">
        <v>273</v>
      </c>
      <c r="I10" s="89" t="s">
        <v>274</v>
      </c>
      <c r="J10" s="89" t="s">
        <v>275</v>
      </c>
      <c r="K10" s="181">
        <v>125000</v>
      </c>
      <c r="L10" s="80">
        <v>7</v>
      </c>
      <c r="M10" s="80">
        <v>0</v>
      </c>
      <c r="N10" s="80">
        <v>38</v>
      </c>
      <c r="O10" s="91">
        <v>1</v>
      </c>
      <c r="P10" s="92">
        <v>0</v>
      </c>
      <c r="Q10" s="93">
        <f>O10+P10</f>
        <v>1</v>
      </c>
      <c r="R10" s="81">
        <f>IFERROR(Q10/N10,"-")</f>
        <v>0.026315789473684</v>
      </c>
      <c r="S10" s="80">
        <v>1</v>
      </c>
      <c r="T10" s="80">
        <v>0</v>
      </c>
      <c r="U10" s="81">
        <f>IFERROR(T10/(Q10),"-")</f>
        <v>0</v>
      </c>
      <c r="V10" s="82">
        <f>IFERROR(K10/SUM(Q10:Q11),"-")</f>
        <v>20833.333333333</v>
      </c>
      <c r="W10" s="83">
        <v>1</v>
      </c>
      <c r="X10" s="81">
        <f>IF(Q10=0,"-",W10/Q10)</f>
        <v>1</v>
      </c>
      <c r="Y10" s="186">
        <v>1410000</v>
      </c>
      <c r="Z10" s="187">
        <f>IFERROR(Y10/Q10,"-")</f>
        <v>1410000</v>
      </c>
      <c r="AA10" s="187">
        <f>IFERROR(Y10/W10,"-")</f>
        <v>1410000</v>
      </c>
      <c r="AB10" s="181">
        <f>SUM(Y10:Y11)-SUM(K10:K11)</f>
        <v>1285000</v>
      </c>
      <c r="AC10" s="85">
        <f>SUM(Y10:Y11)/SUM(K10:K11)</f>
        <v>11.28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>
        <v>1</v>
      </c>
      <c r="BY10" s="127">
        <f>IF(Q10=0,"",IF(BX10=0,"",(BX10/Q10)))</f>
        <v>1</v>
      </c>
      <c r="BZ10" s="128">
        <v>1</v>
      </c>
      <c r="CA10" s="129">
        <f>IFERROR(BZ10/BX10,"-")</f>
        <v>1</v>
      </c>
      <c r="CB10" s="130">
        <v>1450000</v>
      </c>
      <c r="CC10" s="131">
        <f>IFERROR(CB10/BX10,"-")</f>
        <v>1450000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1410000</v>
      </c>
      <c r="CR10" s="141">
        <v>1450000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276</v>
      </c>
      <c r="C11" s="189" t="s">
        <v>255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55</v>
      </c>
      <c r="M11" s="80">
        <v>35</v>
      </c>
      <c r="N11" s="80">
        <v>15</v>
      </c>
      <c r="O11" s="91">
        <v>5</v>
      </c>
      <c r="P11" s="92">
        <v>0</v>
      </c>
      <c r="Q11" s="93">
        <f>O11+P11</f>
        <v>5</v>
      </c>
      <c r="R11" s="81">
        <f>IFERROR(Q11/N11,"-")</f>
        <v>0.33333333333333</v>
      </c>
      <c r="S11" s="80">
        <v>1</v>
      </c>
      <c r="T11" s="80">
        <v>1</v>
      </c>
      <c r="U11" s="81">
        <f>IFERROR(T11/(Q11),"-")</f>
        <v>0.2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0.2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2</v>
      </c>
      <c r="BG11" s="113">
        <f>IF(Q11=0,"",IF(BF11=0,"",(BF11/Q11)))</f>
        <v>0.4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2</v>
      </c>
      <c r="BP11" s="120">
        <f>IF(Q11=0,"",IF(BO11=0,"",(BO11/Q11)))</f>
        <v>0.4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</v>
      </c>
      <c r="B12" s="189" t="s">
        <v>277</v>
      </c>
      <c r="C12" s="189" t="s">
        <v>255</v>
      </c>
      <c r="D12" s="189" t="s">
        <v>264</v>
      </c>
      <c r="E12" s="189" t="s">
        <v>278</v>
      </c>
      <c r="F12" s="189"/>
      <c r="G12" s="189" t="s">
        <v>258</v>
      </c>
      <c r="H12" s="89" t="s">
        <v>279</v>
      </c>
      <c r="I12" s="89" t="s">
        <v>280</v>
      </c>
      <c r="J12" s="89" t="s">
        <v>202</v>
      </c>
      <c r="K12" s="181">
        <v>75000</v>
      </c>
      <c r="L12" s="80">
        <v>33</v>
      </c>
      <c r="M12" s="80">
        <v>0</v>
      </c>
      <c r="N12" s="80">
        <v>96</v>
      </c>
      <c r="O12" s="91">
        <v>5</v>
      </c>
      <c r="P12" s="92">
        <v>0</v>
      </c>
      <c r="Q12" s="93">
        <f>O12+P12</f>
        <v>5</v>
      </c>
      <c r="R12" s="81">
        <f>IFERROR(Q12/N12,"-")</f>
        <v>0.052083333333333</v>
      </c>
      <c r="S12" s="80">
        <v>2</v>
      </c>
      <c r="T12" s="80">
        <v>1</v>
      </c>
      <c r="U12" s="81">
        <f>IFERROR(T12/(Q12),"-")</f>
        <v>0.2</v>
      </c>
      <c r="V12" s="82">
        <f>IFERROR(K12/SUM(Q12:Q13),"-")</f>
        <v>8333.3333333333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-75000</v>
      </c>
      <c r="AC12" s="85">
        <f>SUM(Y12:Y13)/SUM(K12:K13)</f>
        <v>0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0.4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1</v>
      </c>
      <c r="BP12" s="120">
        <f>IF(Q12=0,"",IF(BO12=0,"",(BO12/Q12)))</f>
        <v>0.2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1</v>
      </c>
      <c r="BY12" s="127">
        <f>IF(Q12=0,"",IF(BX12=0,"",(BX12/Q12)))</f>
        <v>0.2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1</v>
      </c>
      <c r="CH12" s="134">
        <f>IF(Q12=0,"",IF(CG12=0,"",(CG12/Q12)))</f>
        <v>0.2</v>
      </c>
      <c r="CI12" s="135">
        <v>1</v>
      </c>
      <c r="CJ12" s="136">
        <f>IFERROR(CI12/CG12,"-")</f>
        <v>1</v>
      </c>
      <c r="CK12" s="137">
        <v>20000</v>
      </c>
      <c r="CL12" s="138">
        <f>IFERROR(CK12/CG12,"-")</f>
        <v>20000</v>
      </c>
      <c r="CM12" s="139"/>
      <c r="CN12" s="139"/>
      <c r="CO12" s="139">
        <v>1</v>
      </c>
      <c r="CP12" s="140">
        <v>0</v>
      </c>
      <c r="CQ12" s="141">
        <v>0</v>
      </c>
      <c r="CR12" s="141">
        <v>20000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281</v>
      </c>
      <c r="C13" s="189" t="s">
        <v>255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74</v>
      </c>
      <c r="M13" s="80">
        <v>48</v>
      </c>
      <c r="N13" s="80">
        <v>21</v>
      </c>
      <c r="O13" s="91">
        <v>4</v>
      </c>
      <c r="P13" s="92">
        <v>0</v>
      </c>
      <c r="Q13" s="93">
        <f>O13+P13</f>
        <v>4</v>
      </c>
      <c r="R13" s="81">
        <f>IFERROR(Q13/N13,"-")</f>
        <v>0.19047619047619</v>
      </c>
      <c r="S13" s="80">
        <v>1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0.25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1</v>
      </c>
      <c r="CH13" s="134">
        <f>IF(Q13=0,"",IF(CG13=0,"",(CG13/Q13)))</f>
        <v>0.25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4.415625</v>
      </c>
      <c r="B16" s="39"/>
      <c r="C16" s="39"/>
      <c r="D16" s="39"/>
      <c r="E16" s="39"/>
      <c r="F16" s="39"/>
      <c r="G16" s="39"/>
      <c r="H16" s="40" t="s">
        <v>282</v>
      </c>
      <c r="I16" s="40"/>
      <c r="J16" s="40"/>
      <c r="K16" s="184">
        <f>SUM(K6:K15)</f>
        <v>320000</v>
      </c>
      <c r="L16" s="41">
        <f>SUM(L6:L15)</f>
        <v>299</v>
      </c>
      <c r="M16" s="41">
        <f>SUM(M6:M15)</f>
        <v>141</v>
      </c>
      <c r="N16" s="41">
        <f>SUM(N6:N15)</f>
        <v>393</v>
      </c>
      <c r="O16" s="41">
        <f>SUM(O6:O15)</f>
        <v>46</v>
      </c>
      <c r="P16" s="41">
        <f>SUM(P6:P15)</f>
        <v>0</v>
      </c>
      <c r="Q16" s="41">
        <f>SUM(Q6:Q15)</f>
        <v>46</v>
      </c>
      <c r="R16" s="42">
        <f>IFERROR(Q16/N16,"-")</f>
        <v>0.11704834605598</v>
      </c>
      <c r="S16" s="77">
        <f>SUM(S6:S15)</f>
        <v>9</v>
      </c>
      <c r="T16" s="77">
        <f>SUM(T6:T15)</f>
        <v>3</v>
      </c>
      <c r="U16" s="42">
        <f>IFERROR(S16/Q16,"-")</f>
        <v>0.19565217391304</v>
      </c>
      <c r="V16" s="43">
        <f>IFERROR(K16/Q16,"-")</f>
        <v>6956.5217391304</v>
      </c>
      <c r="W16" s="44">
        <f>SUM(W6:W15)</f>
        <v>2</v>
      </c>
      <c r="X16" s="42">
        <f>IFERROR(W16/Q16,"-")</f>
        <v>0.043478260869565</v>
      </c>
      <c r="Y16" s="184">
        <f>SUM(Y6:Y15)</f>
        <v>1413000</v>
      </c>
      <c r="Z16" s="184">
        <f>IFERROR(Y16/Q16,"-")</f>
        <v>30717.391304348</v>
      </c>
      <c r="AA16" s="184">
        <f>IFERROR(Y16/W16,"-")</f>
        <v>706500</v>
      </c>
      <c r="AB16" s="184">
        <f>Y16-K16</f>
        <v>1093000</v>
      </c>
      <c r="AC16" s="46">
        <f>Y16/K16</f>
        <v>4.415625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283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4.752</v>
      </c>
      <c r="B6" s="189" t="s">
        <v>284</v>
      </c>
      <c r="C6" s="189" t="s">
        <v>255</v>
      </c>
      <c r="D6" s="189" t="s">
        <v>285</v>
      </c>
      <c r="E6" s="189" t="s">
        <v>286</v>
      </c>
      <c r="F6" s="189" t="s">
        <v>287</v>
      </c>
      <c r="G6" s="189" t="s">
        <v>258</v>
      </c>
      <c r="H6" s="89" t="s">
        <v>288</v>
      </c>
      <c r="I6" s="89" t="s">
        <v>289</v>
      </c>
      <c r="J6" s="190" t="s">
        <v>216</v>
      </c>
      <c r="K6" s="181">
        <v>125000</v>
      </c>
      <c r="L6" s="80">
        <v>21</v>
      </c>
      <c r="M6" s="80">
        <v>0</v>
      </c>
      <c r="N6" s="80">
        <v>162</v>
      </c>
      <c r="O6" s="91">
        <v>13</v>
      </c>
      <c r="P6" s="92">
        <v>1</v>
      </c>
      <c r="Q6" s="93">
        <f>O6+P6</f>
        <v>14</v>
      </c>
      <c r="R6" s="81">
        <f>IFERROR(Q6/N6,"-")</f>
        <v>0.08641975308642</v>
      </c>
      <c r="S6" s="80">
        <v>1</v>
      </c>
      <c r="T6" s="80">
        <v>7</v>
      </c>
      <c r="U6" s="81">
        <f>IFERROR(T6/(Q6),"-")</f>
        <v>0.5</v>
      </c>
      <c r="V6" s="82">
        <f>IFERROR(K6/SUM(Q6:Q7),"-")</f>
        <v>2604.1666666667</v>
      </c>
      <c r="W6" s="83">
        <v>1</v>
      </c>
      <c r="X6" s="81">
        <f>IF(Q6=0,"-",W6/Q6)</f>
        <v>0.071428571428571</v>
      </c>
      <c r="Y6" s="186">
        <v>575000</v>
      </c>
      <c r="Z6" s="187">
        <f>IFERROR(Y6/Q6,"-")</f>
        <v>41071.428571429</v>
      </c>
      <c r="AA6" s="187">
        <f>IFERROR(Y6/W6,"-")</f>
        <v>575000</v>
      </c>
      <c r="AB6" s="181">
        <f>SUM(Y6:Y7)-SUM(K6:K7)</f>
        <v>469000</v>
      </c>
      <c r="AC6" s="85">
        <f>SUM(Y6:Y7)/SUM(K6:K7)</f>
        <v>4.752</v>
      </c>
      <c r="AD6" s="78"/>
      <c r="AE6" s="94">
        <v>1</v>
      </c>
      <c r="AF6" s="95">
        <f>IF(Q6=0,"",IF(AE6=0,"",(AE6/Q6)))</f>
        <v>0.071428571428571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7</v>
      </c>
      <c r="AO6" s="101">
        <f>IF(Q6=0,"",IF(AN6=0,"",(AN6/Q6)))</f>
        <v>0.5</v>
      </c>
      <c r="AP6" s="100">
        <v>1</v>
      </c>
      <c r="AQ6" s="102">
        <f>IFERROR(AP6/AN6,"-")</f>
        <v>0.14285714285714</v>
      </c>
      <c r="AR6" s="103">
        <v>575000</v>
      </c>
      <c r="AS6" s="104">
        <f>IFERROR(AR6/AN6,"-")</f>
        <v>82142.857142857</v>
      </c>
      <c r="AT6" s="105"/>
      <c r="AU6" s="105"/>
      <c r="AV6" s="105">
        <v>1</v>
      </c>
      <c r="AW6" s="106">
        <v>1</v>
      </c>
      <c r="AX6" s="107">
        <f>IF(Q6=0,"",IF(AW6=0,"",(AW6/Q6)))</f>
        <v>0.071428571428571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0.14285714285714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0.071428571428571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0.14285714285714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575000</v>
      </c>
      <c r="CR6" s="141">
        <v>575000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290</v>
      </c>
      <c r="C7" s="189" t="s">
        <v>255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128</v>
      </c>
      <c r="M7" s="80">
        <v>89</v>
      </c>
      <c r="N7" s="80">
        <v>74</v>
      </c>
      <c r="O7" s="91">
        <v>34</v>
      </c>
      <c r="P7" s="92">
        <v>0</v>
      </c>
      <c r="Q7" s="93">
        <f>O7+P7</f>
        <v>34</v>
      </c>
      <c r="R7" s="81">
        <f>IFERROR(Q7/N7,"-")</f>
        <v>0.45945945945946</v>
      </c>
      <c r="S7" s="80">
        <v>3</v>
      </c>
      <c r="T7" s="80">
        <v>7</v>
      </c>
      <c r="U7" s="81">
        <f>IFERROR(T7/(Q7),"-")</f>
        <v>0.20588235294118</v>
      </c>
      <c r="V7" s="82"/>
      <c r="W7" s="83">
        <v>1</v>
      </c>
      <c r="X7" s="81">
        <f>IF(Q7=0,"-",W7/Q7)</f>
        <v>0.029411764705882</v>
      </c>
      <c r="Y7" s="186">
        <v>19000</v>
      </c>
      <c r="Z7" s="187">
        <f>IFERROR(Y7/Q7,"-")</f>
        <v>558.82352941176</v>
      </c>
      <c r="AA7" s="187">
        <f>IFERROR(Y7/W7,"-")</f>
        <v>19000</v>
      </c>
      <c r="AB7" s="181"/>
      <c r="AC7" s="85"/>
      <c r="AD7" s="78"/>
      <c r="AE7" s="94">
        <v>1</v>
      </c>
      <c r="AF7" s="95">
        <f>IF(Q7=0,"",IF(AE7=0,"",(AE7/Q7)))</f>
        <v>0.029411764705882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18</v>
      </c>
      <c r="AO7" s="101">
        <f>IF(Q7=0,"",IF(AN7=0,"",(AN7/Q7)))</f>
        <v>0.52941176470588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4</v>
      </c>
      <c r="AX7" s="107">
        <f>IF(Q7=0,"",IF(AW7=0,"",(AW7/Q7)))</f>
        <v>0.11764705882353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4</v>
      </c>
      <c r="BG7" s="113">
        <f>IF(Q7=0,"",IF(BF7=0,"",(BF7/Q7)))</f>
        <v>0.11764705882353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4</v>
      </c>
      <c r="BP7" s="120">
        <f>IF(Q7=0,"",IF(BO7=0,"",(BO7/Q7)))</f>
        <v>0.11764705882353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0.058823529411765</v>
      </c>
      <c r="BZ7" s="128">
        <v>1</v>
      </c>
      <c r="CA7" s="129">
        <f>IFERROR(BZ7/BX7,"-")</f>
        <v>0.5</v>
      </c>
      <c r="CB7" s="130">
        <v>19000</v>
      </c>
      <c r="CC7" s="131">
        <f>IFERROR(CB7/BX7,"-")</f>
        <v>9500</v>
      </c>
      <c r="CD7" s="132"/>
      <c r="CE7" s="132"/>
      <c r="CF7" s="132">
        <v>1</v>
      </c>
      <c r="CG7" s="133">
        <v>1</v>
      </c>
      <c r="CH7" s="134">
        <f>IF(Q7=0,"",IF(CG7=0,"",(CG7/Q7)))</f>
        <v>0.029411764705882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19000</v>
      </c>
      <c r="CR7" s="141">
        <v>19000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4.752</v>
      </c>
      <c r="B10" s="39"/>
      <c r="C10" s="39"/>
      <c r="D10" s="39"/>
      <c r="E10" s="39"/>
      <c r="F10" s="39"/>
      <c r="G10" s="39"/>
      <c r="H10" s="40" t="s">
        <v>291</v>
      </c>
      <c r="I10" s="40"/>
      <c r="J10" s="40"/>
      <c r="K10" s="184">
        <f>SUM(K6:K9)</f>
        <v>125000</v>
      </c>
      <c r="L10" s="41">
        <f>SUM(L6:L9)</f>
        <v>149</v>
      </c>
      <c r="M10" s="41">
        <f>SUM(M6:M9)</f>
        <v>89</v>
      </c>
      <c r="N10" s="41">
        <f>SUM(N6:N9)</f>
        <v>236</v>
      </c>
      <c r="O10" s="41">
        <f>SUM(O6:O9)</f>
        <v>47</v>
      </c>
      <c r="P10" s="41">
        <f>SUM(P6:P9)</f>
        <v>1</v>
      </c>
      <c r="Q10" s="41">
        <f>SUM(Q6:Q9)</f>
        <v>48</v>
      </c>
      <c r="R10" s="42">
        <f>IFERROR(Q10/N10,"-")</f>
        <v>0.20338983050847</v>
      </c>
      <c r="S10" s="77">
        <f>SUM(S6:S9)</f>
        <v>4</v>
      </c>
      <c r="T10" s="77">
        <f>SUM(T6:T9)</f>
        <v>14</v>
      </c>
      <c r="U10" s="42">
        <f>IFERROR(S10/Q10,"-")</f>
        <v>0.083333333333333</v>
      </c>
      <c r="V10" s="43">
        <f>IFERROR(K10/Q10,"-")</f>
        <v>2604.1666666667</v>
      </c>
      <c r="W10" s="44">
        <f>SUM(W6:W9)</f>
        <v>2</v>
      </c>
      <c r="X10" s="42">
        <f>IFERROR(W10/Q10,"-")</f>
        <v>0.041666666666667</v>
      </c>
      <c r="Y10" s="184">
        <f>SUM(Y6:Y9)</f>
        <v>594000</v>
      </c>
      <c r="Z10" s="184">
        <f>IFERROR(Y10/Q10,"-")</f>
        <v>12375</v>
      </c>
      <c r="AA10" s="184">
        <f>IFERROR(Y10/W10,"-")</f>
        <v>297000</v>
      </c>
      <c r="AB10" s="184">
        <f>Y10-K10</f>
        <v>469000</v>
      </c>
      <c r="AC10" s="46">
        <f>Y10/K10</f>
        <v>4.752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292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293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294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295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296</v>
      </c>
      <c r="C6" s="189" t="s">
        <v>297</v>
      </c>
      <c r="D6" s="189"/>
      <c r="E6" s="189" t="s">
        <v>258</v>
      </c>
      <c r="F6" s="89" t="s">
        <v>298</v>
      </c>
      <c r="G6" s="89" t="s">
        <v>299</v>
      </c>
      <c r="H6" s="181">
        <v>0</v>
      </c>
      <c r="I6" s="84">
        <v>1500</v>
      </c>
      <c r="J6" s="80">
        <v>0</v>
      </c>
      <c r="K6" s="80">
        <v>0</v>
      </c>
      <c r="L6" s="80">
        <v>4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300</v>
      </c>
      <c r="C7" s="189" t="s">
        <v>297</v>
      </c>
      <c r="D7" s="189"/>
      <c r="E7" s="189" t="s">
        <v>258</v>
      </c>
      <c r="F7" s="89" t="s">
        <v>301</v>
      </c>
      <c r="G7" s="89" t="s">
        <v>299</v>
      </c>
      <c r="H7" s="181">
        <v>0</v>
      </c>
      <c r="I7" s="84">
        <v>1500</v>
      </c>
      <c r="J7" s="80">
        <v>0</v>
      </c>
      <c r="K7" s="80">
        <v>0</v>
      </c>
      <c r="L7" s="80">
        <v>2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302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6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303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293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304</v>
      </c>
      <c r="C6" s="189" t="s">
        <v>305</v>
      </c>
      <c r="D6" s="189" t="s">
        <v>306</v>
      </c>
      <c r="E6" s="189" t="s">
        <v>307</v>
      </c>
      <c r="F6" s="89" t="s">
        <v>308</v>
      </c>
      <c r="G6" s="89" t="s">
        <v>299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2.482970888686</v>
      </c>
      <c r="B7" s="189" t="s">
        <v>309</v>
      </c>
      <c r="C7" s="189" t="s">
        <v>305</v>
      </c>
      <c r="D7" s="189" t="s">
        <v>306</v>
      </c>
      <c r="E7" s="189" t="s">
        <v>307</v>
      </c>
      <c r="F7" s="89" t="s">
        <v>310</v>
      </c>
      <c r="G7" s="89" t="s">
        <v>299</v>
      </c>
      <c r="H7" s="181">
        <v>1866216</v>
      </c>
      <c r="I7" s="80">
        <v>2254</v>
      </c>
      <c r="J7" s="80">
        <v>0</v>
      </c>
      <c r="K7" s="80">
        <v>110781</v>
      </c>
      <c r="L7" s="93">
        <v>598</v>
      </c>
      <c r="M7" s="81">
        <f>IFERROR(L7/K7,"-")</f>
        <v>0.0053980375696193</v>
      </c>
      <c r="N7" s="80">
        <v>73</v>
      </c>
      <c r="O7" s="80">
        <v>149</v>
      </c>
      <c r="P7" s="81">
        <f>IFERROR(N7/(L7),"-")</f>
        <v>0.12207357859532</v>
      </c>
      <c r="Q7" s="82">
        <f>IFERROR(H7/SUM(L7:L7),"-")</f>
        <v>3120.762541806</v>
      </c>
      <c r="R7" s="83">
        <v>84</v>
      </c>
      <c r="S7" s="81">
        <f>IF(L7=0,"-",R7/L7)</f>
        <v>0.14046822742475</v>
      </c>
      <c r="T7" s="186">
        <v>4633760</v>
      </c>
      <c r="U7" s="187">
        <f>IFERROR(T7/L7,"-")</f>
        <v>7748.762541806</v>
      </c>
      <c r="V7" s="187">
        <f>IFERROR(T7/R7,"-")</f>
        <v>55163.80952381</v>
      </c>
      <c r="W7" s="181">
        <f>SUM(T7:T7)-SUM(H7:H7)</f>
        <v>2767544</v>
      </c>
      <c r="X7" s="85">
        <f>SUM(T7:T7)/SUM(H7:H7)</f>
        <v>2.482970888686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3</v>
      </c>
      <c r="AJ7" s="101">
        <f>IF(L7=0,"",IF(AI7=0,"",(AI7/L7)))</f>
        <v>0.0050167224080268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2</v>
      </c>
      <c r="AS7" s="107">
        <f>IF(L7=0,"",IF(AR7=0,"",(AR7/L7)))</f>
        <v>0.0033444816053512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25</v>
      </c>
      <c r="BB7" s="113">
        <f>IF(L7=0,"",IF(BA7=0,"",(BA7/L7)))</f>
        <v>0.04180602006689</v>
      </c>
      <c r="BC7" s="112">
        <v>3</v>
      </c>
      <c r="BD7" s="114">
        <f>IFERROR(BC7/BA7,"-")</f>
        <v>0.12</v>
      </c>
      <c r="BE7" s="115">
        <v>27000</v>
      </c>
      <c r="BF7" s="116">
        <f>IFERROR(BE7/BA7,"-")</f>
        <v>1080</v>
      </c>
      <c r="BG7" s="117">
        <v>2</v>
      </c>
      <c r="BH7" s="117"/>
      <c r="BI7" s="117">
        <v>1</v>
      </c>
      <c r="BJ7" s="119">
        <v>241</v>
      </c>
      <c r="BK7" s="120">
        <f>IF(L7=0,"",IF(BJ7=0,"",(BJ7/L7)))</f>
        <v>0.40301003344482</v>
      </c>
      <c r="BL7" s="121">
        <v>30</v>
      </c>
      <c r="BM7" s="122">
        <f>IFERROR(BL7/BJ7,"-")</f>
        <v>0.12448132780083</v>
      </c>
      <c r="BN7" s="123">
        <v>1063900</v>
      </c>
      <c r="BO7" s="124">
        <f>IFERROR(BN7/BJ7,"-")</f>
        <v>4414.5228215768</v>
      </c>
      <c r="BP7" s="125">
        <v>6</v>
      </c>
      <c r="BQ7" s="125">
        <v>11</v>
      </c>
      <c r="BR7" s="125">
        <v>13</v>
      </c>
      <c r="BS7" s="126">
        <v>232</v>
      </c>
      <c r="BT7" s="127">
        <f>IF(L7=0,"",IF(BS7=0,"",(BS7/L7)))</f>
        <v>0.38795986622074</v>
      </c>
      <c r="BU7" s="128">
        <v>35</v>
      </c>
      <c r="BV7" s="129">
        <f>IFERROR(BU7/BS7,"-")</f>
        <v>0.15086206896552</v>
      </c>
      <c r="BW7" s="130">
        <v>2916560</v>
      </c>
      <c r="BX7" s="131">
        <f>IFERROR(BW7/BS7,"-")</f>
        <v>12571.379310345</v>
      </c>
      <c r="BY7" s="132">
        <v>11</v>
      </c>
      <c r="BZ7" s="132">
        <v>5</v>
      </c>
      <c r="CA7" s="132">
        <v>19</v>
      </c>
      <c r="CB7" s="133">
        <v>95</v>
      </c>
      <c r="CC7" s="134">
        <f>IF(L7=0,"",IF(CB7=0,"",(CB7/L7)))</f>
        <v>0.15886287625418</v>
      </c>
      <c r="CD7" s="135">
        <v>16</v>
      </c>
      <c r="CE7" s="136">
        <f>IFERROR(CD7/CB7,"-")</f>
        <v>0.16842105263158</v>
      </c>
      <c r="CF7" s="137">
        <v>626300</v>
      </c>
      <c r="CG7" s="138">
        <f>IFERROR(CF7/CB7,"-")</f>
        <v>6592.6315789474</v>
      </c>
      <c r="CH7" s="139">
        <v>6</v>
      </c>
      <c r="CI7" s="139">
        <v>2</v>
      </c>
      <c r="CJ7" s="139">
        <v>8</v>
      </c>
      <c r="CK7" s="140">
        <v>84</v>
      </c>
      <c r="CL7" s="141">
        <v>4633760</v>
      </c>
      <c r="CM7" s="141">
        <v>1282560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1.9130974072852</v>
      </c>
      <c r="B8" s="189" t="s">
        <v>311</v>
      </c>
      <c r="C8" s="189" t="s">
        <v>305</v>
      </c>
      <c r="D8" s="189" t="s">
        <v>306</v>
      </c>
      <c r="E8" s="189" t="s">
        <v>307</v>
      </c>
      <c r="F8" s="89" t="s">
        <v>312</v>
      </c>
      <c r="G8" s="89" t="s">
        <v>299</v>
      </c>
      <c r="H8" s="181">
        <v>3981078</v>
      </c>
      <c r="I8" s="80">
        <v>3075</v>
      </c>
      <c r="J8" s="80">
        <v>0</v>
      </c>
      <c r="K8" s="80">
        <v>78403</v>
      </c>
      <c r="L8" s="93">
        <v>1480</v>
      </c>
      <c r="M8" s="81">
        <f>IFERROR(L8/K8,"-")</f>
        <v>0.01887682869278</v>
      </c>
      <c r="N8" s="80">
        <v>75</v>
      </c>
      <c r="O8" s="80">
        <v>569</v>
      </c>
      <c r="P8" s="81">
        <f>IFERROR(N8/(L8),"-")</f>
        <v>0.050675675675676</v>
      </c>
      <c r="Q8" s="82">
        <f>IFERROR(H8/SUM(L8:L8),"-")</f>
        <v>2689.9175675676</v>
      </c>
      <c r="R8" s="83">
        <v>159</v>
      </c>
      <c r="S8" s="81">
        <f>IF(L8=0,"-",R8/L8)</f>
        <v>0.10743243243243</v>
      </c>
      <c r="T8" s="186">
        <v>7616190</v>
      </c>
      <c r="U8" s="187">
        <f>IFERROR(T8/L8,"-")</f>
        <v>5146.0743243243</v>
      </c>
      <c r="V8" s="187">
        <f>IFERROR(T8/R8,"-")</f>
        <v>47900.566037736</v>
      </c>
      <c r="W8" s="181">
        <f>SUM(T8:T8)-SUM(H8:H8)</f>
        <v>3635112</v>
      </c>
      <c r="X8" s="85">
        <f>SUM(T8:T8)/SUM(H8:H8)</f>
        <v>1.9130974072852</v>
      </c>
      <c r="Y8" s="78"/>
      <c r="Z8" s="94">
        <v>78</v>
      </c>
      <c r="AA8" s="95">
        <f>IF(L8=0,"",IF(Z8=0,"",(Z8/L8)))</f>
        <v>0.052702702702703</v>
      </c>
      <c r="AB8" s="94">
        <v>1</v>
      </c>
      <c r="AC8" s="96">
        <f>IFERROR(AB8/Z8,"-")</f>
        <v>0.012820512820513</v>
      </c>
      <c r="AD8" s="97">
        <v>9000</v>
      </c>
      <c r="AE8" s="98">
        <f>IFERROR(AD8/Z8,"-")</f>
        <v>115.38461538462</v>
      </c>
      <c r="AF8" s="99"/>
      <c r="AG8" s="99"/>
      <c r="AH8" s="99">
        <v>1</v>
      </c>
      <c r="AI8" s="100">
        <v>216</v>
      </c>
      <c r="AJ8" s="101">
        <f>IF(L8=0,"",IF(AI8=0,"",(AI8/L8)))</f>
        <v>0.14594594594595</v>
      </c>
      <c r="AK8" s="100">
        <v>12</v>
      </c>
      <c r="AL8" s="102">
        <f>IFERROR(AK8/AI8,"-")</f>
        <v>0.055555555555556</v>
      </c>
      <c r="AM8" s="103">
        <v>89000</v>
      </c>
      <c r="AN8" s="104">
        <f>IFERROR(AM8/AI8,"-")</f>
        <v>412.03703703704</v>
      </c>
      <c r="AO8" s="105">
        <v>8</v>
      </c>
      <c r="AP8" s="105"/>
      <c r="AQ8" s="105">
        <v>4</v>
      </c>
      <c r="AR8" s="106">
        <v>191</v>
      </c>
      <c r="AS8" s="107">
        <f>IF(L8=0,"",IF(AR8=0,"",(AR8/L8)))</f>
        <v>0.12905405405405</v>
      </c>
      <c r="AT8" s="106">
        <v>14</v>
      </c>
      <c r="AU8" s="108">
        <f>IFERROR(AT8/AR8,"-")</f>
        <v>0.073298429319372</v>
      </c>
      <c r="AV8" s="109">
        <v>96510</v>
      </c>
      <c r="AW8" s="110">
        <f>IFERROR(AV8/AR8,"-")</f>
        <v>505.28795811518</v>
      </c>
      <c r="AX8" s="111">
        <v>8</v>
      </c>
      <c r="AY8" s="111">
        <v>2</v>
      </c>
      <c r="AZ8" s="111">
        <v>4</v>
      </c>
      <c r="BA8" s="112">
        <v>377</v>
      </c>
      <c r="BB8" s="113">
        <f>IF(L8=0,"",IF(BA8=0,"",(BA8/L8)))</f>
        <v>0.25472972972973</v>
      </c>
      <c r="BC8" s="112">
        <v>30</v>
      </c>
      <c r="BD8" s="114">
        <f>IFERROR(BC8/BA8,"-")</f>
        <v>0.079575596816976</v>
      </c>
      <c r="BE8" s="115">
        <v>430000</v>
      </c>
      <c r="BF8" s="116">
        <f>IFERROR(BE8/BA8,"-")</f>
        <v>1140.5835543767</v>
      </c>
      <c r="BG8" s="117">
        <v>15</v>
      </c>
      <c r="BH8" s="117">
        <v>4</v>
      </c>
      <c r="BI8" s="117">
        <v>11</v>
      </c>
      <c r="BJ8" s="119">
        <v>418</v>
      </c>
      <c r="BK8" s="120">
        <f>IF(L8=0,"",IF(BJ8=0,"",(BJ8/L8)))</f>
        <v>0.28243243243243</v>
      </c>
      <c r="BL8" s="121">
        <v>63</v>
      </c>
      <c r="BM8" s="122">
        <f>IFERROR(BL8/BJ8,"-")</f>
        <v>0.15071770334928</v>
      </c>
      <c r="BN8" s="123">
        <v>2787680</v>
      </c>
      <c r="BO8" s="124">
        <f>IFERROR(BN8/BJ8,"-")</f>
        <v>6669.0909090909</v>
      </c>
      <c r="BP8" s="125">
        <v>32</v>
      </c>
      <c r="BQ8" s="125">
        <v>12</v>
      </c>
      <c r="BR8" s="125">
        <v>19</v>
      </c>
      <c r="BS8" s="126">
        <v>165</v>
      </c>
      <c r="BT8" s="127">
        <f>IF(L8=0,"",IF(BS8=0,"",(BS8/L8)))</f>
        <v>0.11148648648649</v>
      </c>
      <c r="BU8" s="128">
        <v>30</v>
      </c>
      <c r="BV8" s="129">
        <f>IFERROR(BU8/BS8,"-")</f>
        <v>0.18181818181818</v>
      </c>
      <c r="BW8" s="130">
        <v>3531000</v>
      </c>
      <c r="BX8" s="131">
        <f>IFERROR(BW8/BS8,"-")</f>
        <v>21400</v>
      </c>
      <c r="BY8" s="132">
        <v>13</v>
      </c>
      <c r="BZ8" s="132">
        <v>2</v>
      </c>
      <c r="CA8" s="132">
        <v>15</v>
      </c>
      <c r="CB8" s="133">
        <v>35</v>
      </c>
      <c r="CC8" s="134">
        <f>IF(L8=0,"",IF(CB8=0,"",(CB8/L8)))</f>
        <v>0.023648648648649</v>
      </c>
      <c r="CD8" s="135">
        <v>9</v>
      </c>
      <c r="CE8" s="136">
        <f>IFERROR(CD8/CB8,"-")</f>
        <v>0.25714285714286</v>
      </c>
      <c r="CF8" s="137">
        <v>673000</v>
      </c>
      <c r="CG8" s="138">
        <f>IFERROR(CF8/CB8,"-")</f>
        <v>19228.571428571</v>
      </c>
      <c r="CH8" s="139">
        <v>2</v>
      </c>
      <c r="CI8" s="139">
        <v>2</v>
      </c>
      <c r="CJ8" s="139">
        <v>5</v>
      </c>
      <c r="CK8" s="140">
        <v>159</v>
      </c>
      <c r="CL8" s="141">
        <v>7616190</v>
      </c>
      <c r="CM8" s="141">
        <v>1390000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313</v>
      </c>
      <c r="C9" s="189" t="s">
        <v>305</v>
      </c>
      <c r="D9" s="189" t="s">
        <v>306</v>
      </c>
      <c r="E9" s="189" t="s">
        <v>307</v>
      </c>
      <c r="F9" s="89" t="s">
        <v>314</v>
      </c>
      <c r="G9" s="89" t="s">
        <v>299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3.2618431852428</v>
      </c>
      <c r="B10" s="189" t="s">
        <v>315</v>
      </c>
      <c r="C10" s="189" t="s">
        <v>305</v>
      </c>
      <c r="D10" s="189" t="s">
        <v>306</v>
      </c>
      <c r="E10" s="189" t="s">
        <v>307</v>
      </c>
      <c r="F10" s="89" t="s">
        <v>316</v>
      </c>
      <c r="G10" s="89" t="s">
        <v>299</v>
      </c>
      <c r="H10" s="181">
        <v>1469326</v>
      </c>
      <c r="I10" s="80">
        <v>1330</v>
      </c>
      <c r="J10" s="80">
        <v>0</v>
      </c>
      <c r="K10" s="80">
        <v>121954</v>
      </c>
      <c r="L10" s="93">
        <v>396</v>
      </c>
      <c r="M10" s="81">
        <f>IFERROR(L10/K10,"-")</f>
        <v>0.003247125965528</v>
      </c>
      <c r="N10" s="80">
        <v>45</v>
      </c>
      <c r="O10" s="80">
        <v>80</v>
      </c>
      <c r="P10" s="81">
        <f>IFERROR(N10/(L10),"-")</f>
        <v>0.11363636363636</v>
      </c>
      <c r="Q10" s="82">
        <f>IFERROR(H10/SUM(L10:L10),"-")</f>
        <v>3710.4191919192</v>
      </c>
      <c r="R10" s="83">
        <v>49</v>
      </c>
      <c r="S10" s="81">
        <f>IF(L10=0,"-",R10/L10)</f>
        <v>0.12373737373737</v>
      </c>
      <c r="T10" s="186">
        <v>4792711</v>
      </c>
      <c r="U10" s="187">
        <f>IFERROR(T10/L10,"-")</f>
        <v>12102.805555556</v>
      </c>
      <c r="V10" s="187">
        <f>IFERROR(T10/R10,"-")</f>
        <v>97810.428571429</v>
      </c>
      <c r="W10" s="181">
        <f>SUM(T10:T10)-SUM(H10:H10)</f>
        <v>3323385</v>
      </c>
      <c r="X10" s="85">
        <f>SUM(T10:T10)/SUM(H10:H10)</f>
        <v>3.2618431852428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>
        <f>IF(L10=0,"",IF(AI10=0,"",(AI10/L10)))</f>
        <v>0</v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>
        <v>2</v>
      </c>
      <c r="AS10" s="107">
        <f>IF(L10=0,"",IF(AR10=0,"",(AR10/L10)))</f>
        <v>0.0050505050505051</v>
      </c>
      <c r="AT10" s="106"/>
      <c r="AU10" s="108">
        <f>IFERROR(AT10/AR10,"-")</f>
        <v>0</v>
      </c>
      <c r="AV10" s="109"/>
      <c r="AW10" s="110">
        <f>IFERROR(AV10/AR10,"-")</f>
        <v>0</v>
      </c>
      <c r="AX10" s="111"/>
      <c r="AY10" s="111"/>
      <c r="AZ10" s="111"/>
      <c r="BA10" s="112">
        <v>28</v>
      </c>
      <c r="BB10" s="113">
        <f>IF(L10=0,"",IF(BA10=0,"",(BA10/L10)))</f>
        <v>0.070707070707071</v>
      </c>
      <c r="BC10" s="112">
        <v>2</v>
      </c>
      <c r="BD10" s="114">
        <f>IFERROR(BC10/BA10,"-")</f>
        <v>0.071428571428571</v>
      </c>
      <c r="BE10" s="115">
        <v>14200</v>
      </c>
      <c r="BF10" s="116">
        <f>IFERROR(BE10/BA10,"-")</f>
        <v>507.14285714286</v>
      </c>
      <c r="BG10" s="117">
        <v>1</v>
      </c>
      <c r="BH10" s="117"/>
      <c r="BI10" s="117">
        <v>1</v>
      </c>
      <c r="BJ10" s="119">
        <v>104</v>
      </c>
      <c r="BK10" s="120">
        <f>IF(L10=0,"",IF(BJ10=0,"",(BJ10/L10)))</f>
        <v>0.26262626262626</v>
      </c>
      <c r="BL10" s="121">
        <v>10</v>
      </c>
      <c r="BM10" s="122">
        <f>IFERROR(BL10/BJ10,"-")</f>
        <v>0.096153846153846</v>
      </c>
      <c r="BN10" s="123">
        <v>1465000</v>
      </c>
      <c r="BO10" s="124">
        <f>IFERROR(BN10/BJ10,"-")</f>
        <v>14086.538461538</v>
      </c>
      <c r="BP10" s="125">
        <v>2</v>
      </c>
      <c r="BQ10" s="125">
        <v>2</v>
      </c>
      <c r="BR10" s="125">
        <v>6</v>
      </c>
      <c r="BS10" s="126">
        <v>170</v>
      </c>
      <c r="BT10" s="127">
        <f>IF(L10=0,"",IF(BS10=0,"",(BS10/L10)))</f>
        <v>0.42929292929293</v>
      </c>
      <c r="BU10" s="128">
        <v>21</v>
      </c>
      <c r="BV10" s="129">
        <f>IFERROR(BU10/BS10,"-")</f>
        <v>0.12352941176471</v>
      </c>
      <c r="BW10" s="130">
        <v>545000</v>
      </c>
      <c r="BX10" s="131">
        <f>IFERROR(BW10/BS10,"-")</f>
        <v>3205.8823529412</v>
      </c>
      <c r="BY10" s="132">
        <v>7</v>
      </c>
      <c r="BZ10" s="132">
        <v>6</v>
      </c>
      <c r="CA10" s="132">
        <v>8</v>
      </c>
      <c r="CB10" s="133">
        <v>92</v>
      </c>
      <c r="CC10" s="134">
        <f>IF(L10=0,"",IF(CB10=0,"",(CB10/L10)))</f>
        <v>0.23232323232323</v>
      </c>
      <c r="CD10" s="135">
        <v>16</v>
      </c>
      <c r="CE10" s="136">
        <f>IFERROR(CD10/CB10,"-")</f>
        <v>0.17391304347826</v>
      </c>
      <c r="CF10" s="137">
        <v>2768511</v>
      </c>
      <c r="CG10" s="138">
        <f>IFERROR(CF10/CB10,"-")</f>
        <v>30092.510869565</v>
      </c>
      <c r="CH10" s="139">
        <v>7</v>
      </c>
      <c r="CI10" s="139">
        <v>1</v>
      </c>
      <c r="CJ10" s="139">
        <v>8</v>
      </c>
      <c r="CK10" s="140">
        <v>49</v>
      </c>
      <c r="CL10" s="141">
        <v>4792711</v>
      </c>
      <c r="CM10" s="141">
        <v>1307508</v>
      </c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30"/>
      <c r="B11" s="86"/>
      <c r="C11" s="86"/>
      <c r="D11" s="87"/>
      <c r="E11" s="88"/>
      <c r="F11" s="89"/>
      <c r="G11" s="89"/>
      <c r="H11" s="182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58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1"/>
      <c r="L12" s="31"/>
      <c r="M12" s="33"/>
      <c r="N12" s="33"/>
      <c r="O12" s="31"/>
      <c r="P12" s="33"/>
      <c r="Q12" s="25"/>
      <c r="R12" s="25"/>
      <c r="S12" s="25"/>
      <c r="T12" s="188"/>
      <c r="U12" s="188"/>
      <c r="V12" s="188"/>
      <c r="W12" s="188"/>
      <c r="X12" s="33"/>
      <c r="Y12" s="60"/>
      <c r="Z12" s="62"/>
      <c r="AA12" s="63"/>
      <c r="AB12" s="62"/>
      <c r="AC12" s="66"/>
      <c r="AD12" s="67"/>
      <c r="AE12" s="68"/>
      <c r="AF12" s="69"/>
      <c r="AG12" s="69"/>
      <c r="AH12" s="69"/>
      <c r="AI12" s="62"/>
      <c r="AJ12" s="63"/>
      <c r="AK12" s="62"/>
      <c r="AL12" s="66"/>
      <c r="AM12" s="67"/>
      <c r="AN12" s="68"/>
      <c r="AO12" s="69"/>
      <c r="AP12" s="69"/>
      <c r="AQ12" s="69"/>
      <c r="AR12" s="62"/>
      <c r="AS12" s="63"/>
      <c r="AT12" s="62"/>
      <c r="AU12" s="66"/>
      <c r="AV12" s="67"/>
      <c r="AW12" s="68"/>
      <c r="AX12" s="69"/>
      <c r="AY12" s="69"/>
      <c r="AZ12" s="69"/>
      <c r="BA12" s="62"/>
      <c r="BB12" s="63"/>
      <c r="BC12" s="62"/>
      <c r="BD12" s="66"/>
      <c r="BE12" s="67"/>
      <c r="BF12" s="68"/>
      <c r="BG12" s="69"/>
      <c r="BH12" s="69"/>
      <c r="BI12" s="69"/>
      <c r="BJ12" s="64"/>
      <c r="BK12" s="65"/>
      <c r="BL12" s="62"/>
      <c r="BM12" s="66"/>
      <c r="BN12" s="67"/>
      <c r="BO12" s="68"/>
      <c r="BP12" s="69"/>
      <c r="BQ12" s="69"/>
      <c r="BR12" s="69"/>
      <c r="BS12" s="64"/>
      <c r="BT12" s="65"/>
      <c r="BU12" s="62"/>
      <c r="BV12" s="66"/>
      <c r="BW12" s="67"/>
      <c r="BX12" s="68"/>
      <c r="BY12" s="69"/>
      <c r="BZ12" s="69"/>
      <c r="CA12" s="69"/>
      <c r="CB12" s="64"/>
      <c r="CC12" s="65"/>
      <c r="CD12" s="62"/>
      <c r="CE12" s="66"/>
      <c r="CF12" s="67"/>
      <c r="CG12" s="68"/>
      <c r="CH12" s="69"/>
      <c r="CI12" s="69"/>
      <c r="CJ12" s="69"/>
      <c r="CK12" s="70"/>
      <c r="CL12" s="67"/>
      <c r="CM12" s="67"/>
      <c r="CN12" s="67"/>
      <c r="CO12" s="71"/>
    </row>
    <row r="13" spans="1:95">
      <c r="A13" s="19">
        <f>Z13</f>
        <v/>
      </c>
      <c r="B13" s="41"/>
      <c r="C13" s="41"/>
      <c r="D13" s="41"/>
      <c r="E13" s="41"/>
      <c r="F13" s="40" t="s">
        <v>317</v>
      </c>
      <c r="G13" s="40"/>
      <c r="H13" s="184"/>
      <c r="I13" s="41">
        <f>SUM(I6:I12)</f>
        <v>6659</v>
      </c>
      <c r="J13" s="41">
        <f>SUM(J6:J12)</f>
        <v>0</v>
      </c>
      <c r="K13" s="41">
        <f>SUM(K6:K12)</f>
        <v>311138</v>
      </c>
      <c r="L13" s="41">
        <f>SUM(L6:L12)</f>
        <v>2474</v>
      </c>
      <c r="M13" s="42">
        <f>IFERROR(L13/K13,"-")</f>
        <v>0.0079514556241925</v>
      </c>
      <c r="N13" s="77">
        <f>SUM(N6:N12)</f>
        <v>193</v>
      </c>
      <c r="O13" s="77">
        <f>SUM(O6:O12)</f>
        <v>798</v>
      </c>
      <c r="P13" s="42">
        <f>IFERROR(N13/L13,"-")</f>
        <v>0.078011317704123</v>
      </c>
      <c r="Q13" s="43">
        <f>IFERROR(H13/L13,"-")</f>
        <v>0</v>
      </c>
      <c r="R13" s="44">
        <f>SUM(R6:R12)</f>
        <v>292</v>
      </c>
      <c r="S13" s="42">
        <f>IFERROR(R13/L13,"-")</f>
        <v>0.11802748585287</v>
      </c>
      <c r="T13" s="184">
        <f>SUM(T6:T12)</f>
        <v>17042661</v>
      </c>
      <c r="U13" s="184">
        <f>IFERROR(T13/L13,"-")</f>
        <v>6888.706952304</v>
      </c>
      <c r="V13" s="184">
        <f>IFERROR(T13/R13,"-")</f>
        <v>58365.27739726</v>
      </c>
      <c r="W13" s="184">
        <f>T13-H13</f>
        <v>17042661</v>
      </c>
      <c r="X13" s="46" t="str">
        <f>T13/H13</f>
        <v>0</v>
      </c>
      <c r="Y13" s="59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