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<sst xmlns="http://schemas.openxmlformats.org/spreadsheetml/2006/main" uniqueCount="275">
  <si>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</si>
  <si>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</si>
  <si>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</si>
  <si>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</si>
  <si>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</si>
  <si>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</si>
  <si>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</si>
  <si>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</si>
  <si>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</si>
  <si>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</si>
  <si>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</si>
  <si>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</si>
  <si>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</si>
  <si>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</si>
  <si>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</si>
  <si>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</si>
  <si>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</si>
  <si>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</si>
  <si>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</si>
  <si>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</si>
  <si>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</si>
  <si>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</si>
  <si>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</si>
  <si>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</si>
  <si>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</si>
  <si>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</si>
  <si>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</si>
  <si>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</si>
  <si>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</si>
  <si>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</si>
  <si>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</si>
  <si>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</si>
  <si>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</si>
  <si>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</si>
  <si>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</si>
  <si>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</si>
  <si>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</si>
  <si>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</si>
  <si>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</si>
  <si>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</si>
  <si>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</si>
  <si>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</si>
  <si>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</si>
  <si>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</si>
  <si>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</si>
  <si>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</si>
  <si>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</si>
  <si>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</si>
  <si>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</si>
  <si>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</si>
  <si>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</si>
  <si>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</si>
  <si>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</si>
  <si>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</si>
  <si>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</si>
  <si>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</si>
  <si>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</si>
  <si>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ln_ink606</t>
  </si>
  <si>
    <t>インターカラー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</si>
  <si>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</si>
  <si>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</si>
  <si>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</si>
  <si>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</si>
  <si>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</si>
  <si>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</si>
  <si>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ic3655</t>
  </si>
  <si>
    <t>空電</t>
  </si>
  <si>
    <t>ln_ink607</t>
  </si>
  <si>
    <t>半5段つかみ15段</t>
  </si>
  <si>
    <t>ic3656</t>
  </si>
  <si>
    <t>ln_ink608</t>
  </si>
  <si>
    <t>催促メッセージ版(LINEver)（藤井レイラ）</t>
  </si>
  <si>
    <t>男性争奪戦勃発</t>
  </si>
  <si>
    <t>16～31日</t>
  </si>
  <si>
    <t>ic3657</t>
  </si>
  <si>
    <t>ln_ink609</t>
  </si>
  <si>
    <t>ic3658</t>
  </si>
  <si>
    <t>ln_ink610</t>
  </si>
  <si>
    <t>サンスポ関西</t>
  </si>
  <si>
    <t>ic3659</t>
  </si>
  <si>
    <t>ln_ink611</t>
  </si>
  <si>
    <t>ic3660</t>
  </si>
  <si>
    <t>ln_ink612</t>
  </si>
  <si>
    <t>ic3661</t>
  </si>
  <si>
    <t>ln_ink613</t>
  </si>
  <si>
    <t>ic3662</t>
  </si>
  <si>
    <t>ln_ink614</t>
  </si>
  <si>
    <t>女優大版１(LINEver)（藤井レイラ）</t>
  </si>
  <si>
    <t>出会い探しは</t>
  </si>
  <si>
    <t>デイリースポーツ関西</t>
  </si>
  <si>
    <t>全5段・半5段つかみスライド</t>
  </si>
  <si>
    <t>11/1～</t>
  </si>
  <si>
    <t>ln_ink615</t>
  </si>
  <si>
    <t>老人ホーム版(LINEver)（晶エリー）</t>
  </si>
  <si>
    <t>お相手待ちの女性が出ました(LINEver)</t>
  </si>
  <si>
    <t>ic3663</t>
  </si>
  <si>
    <t>デリヘル版2（高宮菜々子）</t>
  </si>
  <si>
    <t>もう50代の熟女だけど</t>
  </si>
  <si>
    <t>lp07</t>
  </si>
  <si>
    <t>ln_ink616</t>
  </si>
  <si>
    <t>雑誌版SPA(LINEver)（藤井レイラ）</t>
  </si>
  <si>
    <t>マカより効果的エロい熟女が誘ってくる魅力的なサイト</t>
  </si>
  <si>
    <t>ln_ink617</t>
  </si>
  <si>
    <t>ダラメナシ会話版(LINEver)（藤井レイラ）</t>
  </si>
  <si>
    <t>匿名だから女女性が積極的</t>
  </si>
  <si>
    <t>ic3664</t>
  </si>
  <si>
    <t>(空電共通)</t>
  </si>
  <si>
    <t>ln_ink618</t>
  </si>
  <si>
    <t>QRお股版(LINEver)（高宮菜々子）</t>
  </si>
  <si>
    <t>女性会員急増!!</t>
  </si>
  <si>
    <t>東スポ</t>
  </si>
  <si>
    <t>1C中面全5段</t>
  </si>
  <si>
    <t>11月11日(土)</t>
  </si>
  <si>
    <t>ln_ink619</t>
  </si>
  <si>
    <t>中京スポーツ</t>
  </si>
  <si>
    <t>11月07日(火)</t>
  </si>
  <si>
    <t>ln_ink620</t>
  </si>
  <si>
    <t>大スポ</t>
  </si>
  <si>
    <t>11月10日(金)</t>
  </si>
  <si>
    <t>ln_ink621</t>
  </si>
  <si>
    <t>九スポ</t>
  </si>
  <si>
    <t>11月06日(月)</t>
  </si>
  <si>
    <t>ic3665</t>
  </si>
  <si>
    <t>空電 (共通)</t>
  </si>
  <si>
    <t>ln_ink622</t>
  </si>
  <si>
    <t>男性会員が足りません</t>
  </si>
  <si>
    <t>11月28日(火)</t>
  </si>
  <si>
    <t>ln_ink623</t>
  </si>
  <si>
    <t>11月21日(火)</t>
  </si>
  <si>
    <t>ln_ink624</t>
  </si>
  <si>
    <t>11月24日(金)</t>
  </si>
  <si>
    <t>ln_ink625</t>
  </si>
  <si>
    <t>11月25日(土)</t>
  </si>
  <si>
    <t>ic3666</t>
  </si>
  <si>
    <t>ln_ink626</t>
  </si>
  <si>
    <t>スポーツ報知関東</t>
  </si>
  <si>
    <t>全5段つかみ4回</t>
  </si>
  <si>
    <t>ln_ink627</t>
  </si>
  <si>
    <t>枯れ専女子版（LINEver)（藤井レイラ）</t>
  </si>
  <si>
    <t>日本の出会い系番付第1位に推薦します</t>
  </si>
  <si>
    <t>ic3667</t>
  </si>
  <si>
    <t>デリヘル版3（高宮菜々子）</t>
  </si>
  <si>
    <t>70歳までの出会いお手伝い</t>
  </si>
  <si>
    <t>ln_ink628</t>
  </si>
  <si>
    <t>ic3668</t>
  </si>
  <si>
    <t>ln_ink629</t>
  </si>
  <si>
    <t>半2段つかみ10段保証</t>
  </si>
  <si>
    <t>10段保証</t>
  </si>
  <si>
    <t>ln_ink630</t>
  </si>
  <si>
    <t>雑誌版SPA(LINEver)（晶エリー）</t>
  </si>
  <si>
    <t>え?LINEでこんなに出会えんのダメ元で始めたはずが</t>
  </si>
  <si>
    <t>ic3669</t>
  </si>
  <si>
    <t>興奮版（高宮菜々子）</t>
  </si>
  <si>
    <t>学生いませんギャルもいません熟女熟女熟女熟女</t>
  </si>
  <si>
    <t>ln_ink631</t>
  </si>
  <si>
    <t>いろいろな疑問版(LINEver)（藤井レイラ）</t>
  </si>
  <si>
    <t>登録すればわかります</t>
  </si>
  <si>
    <t>ic3671</t>
  </si>
  <si>
    <t>ln_ink632</t>
  </si>
  <si>
    <t>スポニチ関東</t>
  </si>
  <si>
    <t>半2段つかみ20段保証</t>
  </si>
  <si>
    <t>20段保証</t>
  </si>
  <si>
    <t>ic3672</t>
  </si>
  <si>
    <t>再婚&amp;理解者版（高宮菜々子）</t>
  </si>
  <si>
    <t>再婚&amp;理解者</t>
  </si>
  <si>
    <t>ln_ink633</t>
  </si>
  <si>
    <t>ln_ink634</t>
  </si>
  <si>
    <t>ic3673</t>
  </si>
  <si>
    <t>ln_ink635</t>
  </si>
  <si>
    <t>ニッカン関西</t>
  </si>
  <si>
    <t>半2段つかみ１0段保証</t>
  </si>
  <si>
    <t>1～10日</t>
  </si>
  <si>
    <t>ic3674</t>
  </si>
  <si>
    <t>胸の上広告版（藤井レイラ）</t>
  </si>
  <si>
    <t>11～20日</t>
  </si>
  <si>
    <t>ln_ink636</t>
  </si>
  <si>
    <t>デリヘル版3(LINEver)（高宮菜々子）</t>
  </si>
  <si>
    <t>LINEで出会いお手伝い70歳代男性</t>
  </si>
  <si>
    <t>21～31日</t>
  </si>
  <si>
    <t>ic3675</t>
  </si>
  <si>
    <t>ln_ink637</t>
  </si>
  <si>
    <t>右女9版(ヘスティア)(LINEver)（高宮菜々子）</t>
  </si>
  <si>
    <t>学生いませんギャルもいません熟女熟女熟女熟女(LINEver)</t>
  </si>
  <si>
    <t>全5段</t>
  </si>
  <si>
    <t>11月18日(土)</t>
  </si>
  <si>
    <t>ic3676</t>
  </si>
  <si>
    <t>ln_ink638</t>
  </si>
  <si>
    <t>ランキング版(LINEver)（複数）</t>
  </si>
  <si>
    <t>月間逆指名ランキング</t>
  </si>
  <si>
    <t>スポニチ関西</t>
  </si>
  <si>
    <t>ic3677</t>
  </si>
  <si>
    <t>ln_ink639</t>
  </si>
  <si>
    <t>1C終面全5段</t>
  </si>
  <si>
    <t>11月04日(土)</t>
  </si>
  <si>
    <t>ic3678</t>
  </si>
  <si>
    <t>ln_ink640</t>
  </si>
  <si>
    <t>11月19日(日)</t>
  </si>
  <si>
    <t>ic3679</t>
  </si>
  <si>
    <t>ln_ink641</t>
  </si>
  <si>
    <t>記事(ノーマル)(LINEver)（）</t>
  </si>
  <si>
    <t>ディリー46ビンビンな出会いがLINEから始まる。中年男性よ、たち上がれ！</t>
  </si>
  <si>
    <t>4C記事枠</t>
  </si>
  <si>
    <t>11月05日(日)</t>
  </si>
  <si>
    <t>ln_ink642</t>
  </si>
  <si>
    <t>記事(黄)(LINEver)（）</t>
  </si>
  <si>
    <t>ディリー47男根世代の男に熟女が夢中になってる神サイト</t>
  </si>
  <si>
    <t>11月12日(日)</t>
  </si>
  <si>
    <t>ln_ink643</t>
  </si>
  <si>
    <t>記事(赤)(LINEver)（）</t>
  </si>
  <si>
    <t>ディリー48孤独な中年に使って欲しい。世話好き美熟女とのLINEで理想の出会い</t>
  </si>
  <si>
    <t>ln_ink644</t>
  </si>
  <si>
    <t>記事(青)(LINEver)（）</t>
  </si>
  <si>
    <t>ディリー49「やっぱりナマが好き」美熟女が赤裸々告白。純異性交遊を楽しめるサイト</t>
  </si>
  <si>
    <t>11月26日(日)</t>
  </si>
  <si>
    <t>ic3680</t>
  </si>
  <si>
    <t>共通</t>
  </si>
  <si>
    <t>新聞 TOTAL</t>
  </si>
  <si>
    <t>●雑誌 広告</t>
  </si>
  <si>
    <t>ln_ink605</t>
  </si>
  <si>
    <t>日本ジャーナル出版</t>
  </si>
  <si>
    <t>雑誌エロ版(LINEver)（--）</t>
  </si>
  <si>
    <t>中高年に送る究極の出会い系</t>
  </si>
  <si>
    <t>週刊実話</t>
  </si>
  <si>
    <t>4C1P</t>
  </si>
  <si>
    <t>11月30日(木)</t>
  </si>
  <si>
    <t>za249</t>
  </si>
  <si>
    <t>ln_adn033</t>
  </si>
  <si>
    <t>アドライヴ</t>
  </si>
  <si>
    <t>1Pゴージャス(高宮菜々子さん)_LINE版</t>
  </si>
  <si>
    <t>週刊実話増刊「実話ザ・タブー」</t>
  </si>
  <si>
    <t>表4</t>
  </si>
  <si>
    <t>11月22日(水)</t>
  </si>
  <si>
    <t>ad842</t>
  </si>
  <si>
    <t>ln_rpn010</t>
  </si>
  <si>
    <t>おまとめパック</t>
  </si>
  <si>
    <t>11月01日(水)</t>
  </si>
  <si>
    <t>ln_rpn011</t>
  </si>
  <si>
    <t>ln_rpn012</t>
  </si>
  <si>
    <t>rp010</t>
  </si>
  <si>
    <t>rp011</t>
  </si>
  <si>
    <t>rp012</t>
  </si>
  <si>
    <t>雑誌 TOTAL</t>
  </si>
  <si>
    <t>●DVD 広告</t>
  </si>
  <si>
    <t>pa624</t>
  </si>
  <si>
    <t>三和出版</t>
  </si>
  <si>
    <t>DVD4コマ-ヘスティア</t>
  </si>
  <si>
    <t>A4、CVS日版PB</t>
  </si>
  <si>
    <t>人妻日和</t>
  </si>
  <si>
    <t>DVD袋表4C</t>
  </si>
  <si>
    <t>pa625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</si>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</sst>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4.4852941176471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13</v>
      </c>
      <c r="P6" s="92">
        <v>0</v>
      </c>
      <c r="Q6" s="93">
        <f>O6+P6</f>
        <v>13</v>
      </c>
      <c r="R6" s="81" t="str">
        <f>IFERROR(Q6/N6,"-")</f>
        <v>-</v>
      </c>
      <c r="S6" s="80">
        <v>1</v>
      </c>
      <c r="T6" s="80">
        <v>1</v>
      </c>
      <c r="U6" s="81">
        <f>IFERROR(T6/(Q6),"-")</f>
        <v>0.076923076923077</v>
      </c>
      <c r="V6" s="82">
        <f>IFERROR(K6/SUM(Q6:Q21),"-")</f>
        <v>10967.741935484</v>
      </c>
      <c r="W6" s="83">
        <v>1</v>
      </c>
      <c r="X6" s="81">
        <f>IF(Q6=0,"-",W6/Q6)</f>
        <v>0.076923076923077</v>
      </c>
      <c r="Y6" s="186">
        <v>1521000</v>
      </c>
      <c r="Z6" s="187">
        <f>IFERROR(Y6/Q6,"-")</f>
        <v>117000</v>
      </c>
      <c r="AA6" s="187">
        <f>IFERROR(Y6/W6,"-")</f>
        <v>1521000</v>
      </c>
      <c r="AB6" s="181">
        <f>SUM(Y6:Y21)-SUM(K6:K21)</f>
        <v>1185000</v>
      </c>
      <c r="AC6" s="85">
        <f>SUM(Y6:Y21)/SUM(K6:K21)</f>
        <v>4.4852941176471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0.076923076923077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5</v>
      </c>
      <c r="BP6" s="120">
        <f>IF(Q6=0,"",IF(BO6=0,"",(BO6/Q6)))</f>
        <v>0.38461538461538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0.30769230769231</v>
      </c>
      <c r="BZ6" s="128">
        <v>1</v>
      </c>
      <c r="CA6" s="129">
        <f>IFERROR(BZ6/BX6,"-")</f>
        <v>0.25</v>
      </c>
      <c r="CB6" s="130">
        <v>1521000</v>
      </c>
      <c r="CC6" s="131">
        <f>IFERROR(CB6/BX6,"-")</f>
        <v>380250</v>
      </c>
      <c r="CD6" s="132"/>
      <c r="CE6" s="132"/>
      <c r="CF6" s="132">
        <v>1</v>
      </c>
      <c r="CG6" s="133">
        <v>3</v>
      </c>
      <c r="CH6" s="134">
        <f>IF(Q6=0,"",IF(CG6=0,"",(CG6/Q6)))</f>
        <v>0.23076923076923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1521000</v>
      </c>
      <c r="CR6" s="141">
        <v>1521000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26</v>
      </c>
      <c r="M7" s="80">
        <v>14</v>
      </c>
      <c r="N7" s="80">
        <v>1</v>
      </c>
      <c r="O7" s="91">
        <v>1</v>
      </c>
      <c r="P7" s="92">
        <v>0</v>
      </c>
      <c r="Q7" s="93">
        <f>O7+P7</f>
        <v>1</v>
      </c>
      <c r="R7" s="81">
        <f>IFERROR(Q7/N7,"-")</f>
        <v>1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6</v>
      </c>
      <c r="P10" s="92">
        <v>0</v>
      </c>
      <c r="Q10" s="93">
        <f>O10+P10</f>
        <v>6</v>
      </c>
      <c r="R10" s="81" t="str">
        <f>IFERROR(Q10/N10,"-")</f>
        <v>-</v>
      </c>
      <c r="S10" s="80">
        <v>0</v>
      </c>
      <c r="T10" s="80">
        <v>4</v>
      </c>
      <c r="U10" s="81">
        <f>IFERROR(T10/(Q10),"-")</f>
        <v>0.66666666666667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0.16666666666667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2</v>
      </c>
      <c r="BY10" s="127">
        <f>IF(Q10=0,"",IF(BX10=0,"",(BX10/Q10)))</f>
        <v>0.33333333333333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0.16666666666667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9</v>
      </c>
      <c r="M11" s="80">
        <v>7</v>
      </c>
      <c r="N11" s="80">
        <v>1</v>
      </c>
      <c r="O11" s="91">
        <v>1</v>
      </c>
      <c r="P11" s="92">
        <v>0</v>
      </c>
      <c r="Q11" s="93">
        <f>O11+P11</f>
        <v>1</v>
      </c>
      <c r="R11" s="81">
        <f>IFERROR(Q11/N11,"-")</f>
        <v>1</v>
      </c>
      <c r="S11" s="80">
        <v>0</v>
      </c>
      <c r="T11" s="80">
        <v>1</v>
      </c>
      <c r="U11" s="81">
        <f>IFERROR(T11/(Q11),"-")</f>
        <v>1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0</v>
      </c>
      <c r="T14" s="80">
        <v>1</v>
      </c>
      <c r="U14" s="81">
        <f>IFERROR(T14/(Q14),"-")</f>
        <v>0.16666666666667</v>
      </c>
      <c r="V14" s="82"/>
      <c r="W14" s="83">
        <v>1</v>
      </c>
      <c r="X14" s="81">
        <f>IF(Q14=0,"-",W14/Q14)</f>
        <v>0.16666666666667</v>
      </c>
      <c r="Y14" s="186">
        <v>4000</v>
      </c>
      <c r="Z14" s="187">
        <f>IFERROR(Y14/Q14,"-")</f>
        <v>666.66666666667</v>
      </c>
      <c r="AA14" s="187">
        <f>IFERROR(Y14/W14,"-")</f>
        <v>4000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0.33333333333333</v>
      </c>
      <c r="BZ14" s="128">
        <v>1</v>
      </c>
      <c r="CA14" s="129">
        <f>IFERROR(BZ14/BX14,"-")</f>
        <v>0.5</v>
      </c>
      <c r="CB14" s="130">
        <v>4000</v>
      </c>
      <c r="CC14" s="131">
        <f>IFERROR(CB14/BX14,"-")</f>
        <v>2000</v>
      </c>
      <c r="CD14" s="132"/>
      <c r="CE14" s="132">
        <v>1</v>
      </c>
      <c r="CF14" s="132"/>
      <c r="CG14" s="133">
        <v>2</v>
      </c>
      <c r="CH14" s="134">
        <f>IF(Q14=0,"",IF(CG14=0,"",(CG14/Q14)))</f>
        <v>0.33333333333333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4000</v>
      </c>
      <c r="CR14" s="141">
        <v>4000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30</v>
      </c>
      <c r="M15" s="80">
        <v>16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3</v>
      </c>
      <c r="P18" s="92">
        <v>0</v>
      </c>
      <c r="Q18" s="93">
        <f>O18+P18</f>
        <v>3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0.33333333333333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2</v>
      </c>
      <c r="BY18" s="127">
        <f>IF(Q18=0,"",IF(BX18=0,"",(BX18/Q18)))</f>
        <v>0.66666666666667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39</v>
      </c>
      <c r="M19" s="80">
        <v>15</v>
      </c>
      <c r="N19" s="80">
        <v>5</v>
      </c>
      <c r="O19" s="91">
        <v>1</v>
      </c>
      <c r="P19" s="92">
        <v>0</v>
      </c>
      <c r="Q19" s="93">
        <f>O19+P19</f>
        <v>1</v>
      </c>
      <c r="R19" s="81">
        <f>IFERROR(Q19/N19,"-")</f>
        <v>0.2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1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5</v>
      </c>
      <c r="M21" s="80">
        <v>4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3.4222222222222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270000</v>
      </c>
      <c r="L22" s="80">
        <v>0</v>
      </c>
      <c r="M22" s="80">
        <v>0</v>
      </c>
      <c r="N22" s="80">
        <v>0</v>
      </c>
      <c r="O22" s="91">
        <v>28</v>
      </c>
      <c r="P22" s="92">
        <v>0</v>
      </c>
      <c r="Q22" s="93">
        <f>O22+P22</f>
        <v>28</v>
      </c>
      <c r="R22" s="81" t="str">
        <f>IFERROR(Q22/N22,"-")</f>
        <v>-</v>
      </c>
      <c r="S22" s="80">
        <v>0</v>
      </c>
      <c r="T22" s="80">
        <v>5</v>
      </c>
      <c r="U22" s="81">
        <f>IFERROR(T22/(Q22),"-")</f>
        <v>0.17857142857143</v>
      </c>
      <c r="V22" s="82">
        <f>IFERROR(K22/SUM(Q22:Q27),"-")</f>
        <v>5625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654000</v>
      </c>
      <c r="AC22" s="85">
        <f>SUM(Y22:Y27)/SUM(K22:K27)</f>
        <v>3.4222222222222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6</v>
      </c>
      <c r="AO22" s="101">
        <f>IF(Q22=0,"",IF(AN22=0,"",(AN22/Q22)))</f>
        <v>0.21428571428571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3</v>
      </c>
      <c r="AX22" s="107">
        <f>IF(Q22=0,"",IF(AW22=0,"",(AW22/Q22)))</f>
        <v>0.10714285714286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7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7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4</v>
      </c>
      <c r="BY22" s="127">
        <f>IF(Q22=0,"",IF(BX22=0,"",(BX22/Q22)))</f>
        <v>0.14285714285714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0.035714285714286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9</v>
      </c>
      <c r="P23" s="92">
        <v>0</v>
      </c>
      <c r="Q23" s="93">
        <f>O23+P23</f>
        <v>9</v>
      </c>
      <c r="R23" s="81" t="str">
        <f>IFERROR(Q23/N23,"-")</f>
        <v>-</v>
      </c>
      <c r="S23" s="80">
        <v>0</v>
      </c>
      <c r="T23" s="80">
        <v>2</v>
      </c>
      <c r="U23" s="81">
        <f>IFERROR(T23/(Q23),"-")</f>
        <v>0.22222222222222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>
        <v>1</v>
      </c>
      <c r="AF23" s="95">
        <f>IF(Q23=0,"",IF(AE23=0,"",(AE23/Q23)))</f>
        <v>0.11111111111111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2</v>
      </c>
      <c r="AX23" s="107">
        <f>IF(Q23=0,"",IF(AW23=0,"",(AW23/Q23)))</f>
        <v>0.22222222222222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0.11111111111111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2</v>
      </c>
      <c r="BP23" s="120">
        <f>IF(Q23=0,"",IF(BO23=0,"",(BO23/Q23)))</f>
        <v>0.22222222222222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0.22222222222222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1</v>
      </c>
      <c r="CH23" s="134">
        <f>IF(Q23=0,"",IF(CG23=0,"",(CG23/Q23)))</f>
        <v>0.11111111111111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98</v>
      </c>
      <c r="H24" s="89"/>
      <c r="I24" s="89" t="s">
        <v>90</v>
      </c>
      <c r="J24" s="89"/>
      <c r="K24" s="181"/>
      <c r="L24" s="80">
        <v>14</v>
      </c>
      <c r="M24" s="80">
        <v>0</v>
      </c>
      <c r="N24" s="80">
        <v>44</v>
      </c>
      <c r="O24" s="91">
        <v>2</v>
      </c>
      <c r="P24" s="92">
        <v>0</v>
      </c>
      <c r="Q24" s="93">
        <f>O24+P24</f>
        <v>2</v>
      </c>
      <c r="R24" s="81">
        <f>IFERROR(Q24/N24,"-")</f>
        <v>0.045454545454545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1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100</v>
      </c>
      <c r="F25" s="189" t="s">
        <v>101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1</v>
      </c>
      <c r="P25" s="92">
        <v>0</v>
      </c>
      <c r="Q25" s="93">
        <f>O25+P25</f>
        <v>1</v>
      </c>
      <c r="R25" s="81" t="str">
        <f>IFERROR(Q25/N25,"-")</f>
        <v>-</v>
      </c>
      <c r="S25" s="80">
        <v>1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1</v>
      </c>
      <c r="Y25" s="186">
        <v>904000</v>
      </c>
      <c r="Z25" s="187">
        <f>IFERROR(Y25/Q25,"-")</f>
        <v>904000</v>
      </c>
      <c r="AA25" s="187">
        <f>IFERROR(Y25/W25,"-")</f>
        <v>904000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1</v>
      </c>
      <c r="CH25" s="134">
        <f>IF(Q25=0,"",IF(CG25=0,"",(CG25/Q25)))</f>
        <v>1</v>
      </c>
      <c r="CI25" s="135">
        <v>1</v>
      </c>
      <c r="CJ25" s="136">
        <f>IFERROR(CI25/CG25,"-")</f>
        <v>1</v>
      </c>
      <c r="CK25" s="137">
        <v>904000</v>
      </c>
      <c r="CL25" s="138">
        <f>IFERROR(CK25/CG25,"-")</f>
        <v>904000</v>
      </c>
      <c r="CM25" s="139"/>
      <c r="CN25" s="139"/>
      <c r="CO25" s="139">
        <v>1</v>
      </c>
      <c r="CP25" s="140">
        <v>1</v>
      </c>
      <c r="CQ25" s="141">
        <v>904000</v>
      </c>
      <c r="CR25" s="141">
        <v>904000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102</v>
      </c>
      <c r="C26" s="189" t="s">
        <v>58</v>
      </c>
      <c r="D26" s="189"/>
      <c r="E26" s="189" t="s">
        <v>103</v>
      </c>
      <c r="F26" s="189" t="s">
        <v>104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2</v>
      </c>
      <c r="P26" s="92">
        <v>0</v>
      </c>
      <c r="Q26" s="93">
        <f>O26+P26</f>
        <v>2</v>
      </c>
      <c r="R26" s="81" t="str">
        <f>IFERROR(Q26/N26,"-")</f>
        <v>-</v>
      </c>
      <c r="S26" s="80">
        <v>0</v>
      </c>
      <c r="T26" s="80">
        <v>1</v>
      </c>
      <c r="U26" s="81">
        <f>IFERROR(T26/(Q26),"-")</f>
        <v>0.5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1</v>
      </c>
      <c r="BP26" s="120">
        <f>IF(Q26=0,"",IF(BO26=0,"",(BO26/Q26)))</f>
        <v>0.5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106</v>
      </c>
      <c r="F27" s="189" t="s">
        <v>106</v>
      </c>
      <c r="G27" s="189" t="s">
        <v>66</v>
      </c>
      <c r="H27" s="89"/>
      <c r="I27" s="89"/>
      <c r="J27" s="89"/>
      <c r="K27" s="181"/>
      <c r="L27" s="80">
        <v>61</v>
      </c>
      <c r="M27" s="80">
        <v>37</v>
      </c>
      <c r="N27" s="80">
        <v>11</v>
      </c>
      <c r="O27" s="91">
        <v>6</v>
      </c>
      <c r="P27" s="92">
        <v>0</v>
      </c>
      <c r="Q27" s="93">
        <f>O27+P27</f>
        <v>6</v>
      </c>
      <c r="R27" s="81">
        <f>IFERROR(Q27/N27,"-")</f>
        <v>0.54545454545455</v>
      </c>
      <c r="S27" s="80">
        <v>0</v>
      </c>
      <c r="T27" s="80">
        <v>1</v>
      </c>
      <c r="U27" s="81">
        <f>IFERROR(T27/(Q27),"-")</f>
        <v>0.16666666666667</v>
      </c>
      <c r="V27" s="82"/>
      <c r="W27" s="83">
        <v>1</v>
      </c>
      <c r="X27" s="81">
        <f>IF(Q27=0,"-",W27/Q27)</f>
        <v>0.16666666666667</v>
      </c>
      <c r="Y27" s="186">
        <v>20000</v>
      </c>
      <c r="Z27" s="187">
        <f>IFERROR(Y27/Q27,"-")</f>
        <v>3333.3333333333</v>
      </c>
      <c r="AA27" s="187">
        <f>IFERROR(Y27/W27,"-")</f>
        <v>20000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0.33333333333333</v>
      </c>
      <c r="BQ27" s="121">
        <v>1</v>
      </c>
      <c r="BR27" s="122">
        <f>IFERROR(BQ27/BO27,"-")</f>
        <v>0.5</v>
      </c>
      <c r="BS27" s="123">
        <v>20000</v>
      </c>
      <c r="BT27" s="124">
        <f>IFERROR(BS27/BO27,"-")</f>
        <v>10000</v>
      </c>
      <c r="BU27" s="125"/>
      <c r="BV27" s="125"/>
      <c r="BW27" s="125">
        <v>1</v>
      </c>
      <c r="BX27" s="126">
        <v>2</v>
      </c>
      <c r="BY27" s="127">
        <f>IF(Q27=0,"",IF(BX27=0,"",(BX27/Q27)))</f>
        <v>0.33333333333333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2</v>
      </c>
      <c r="CH27" s="134">
        <f>IF(Q27=0,"",IF(CG27=0,"",(CG27/Q27)))</f>
        <v>0.33333333333333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1</v>
      </c>
      <c r="CQ27" s="141">
        <v>20000</v>
      </c>
      <c r="CR27" s="141">
        <v>20000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0.0045454545454545</v>
      </c>
      <c r="B28" s="189" t="s">
        <v>107</v>
      </c>
      <c r="C28" s="189" t="s">
        <v>58</v>
      </c>
      <c r="D28" s="189"/>
      <c r="E28" s="189" t="s">
        <v>108</v>
      </c>
      <c r="F28" s="189" t="s">
        <v>109</v>
      </c>
      <c r="G28" s="189" t="s">
        <v>61</v>
      </c>
      <c r="H28" s="89" t="s">
        <v>110</v>
      </c>
      <c r="I28" s="89" t="s">
        <v>111</v>
      </c>
      <c r="J28" s="190" t="s">
        <v>112</v>
      </c>
      <c r="K28" s="181">
        <v>220000</v>
      </c>
      <c r="L28" s="80">
        <v>0</v>
      </c>
      <c r="M28" s="80">
        <v>0</v>
      </c>
      <c r="N28" s="80">
        <v>0</v>
      </c>
      <c r="O28" s="91">
        <v>6</v>
      </c>
      <c r="P28" s="92">
        <v>0</v>
      </c>
      <c r="Q28" s="93">
        <f>O28+P28</f>
        <v>6</v>
      </c>
      <c r="R28" s="81" t="str">
        <f>IFERROR(Q28/N28,"-")</f>
        <v>-</v>
      </c>
      <c r="S28" s="80">
        <v>0</v>
      </c>
      <c r="T28" s="80">
        <v>2</v>
      </c>
      <c r="U28" s="81">
        <f>IFERROR(T28/(Q28),"-")</f>
        <v>0.33333333333333</v>
      </c>
      <c r="V28" s="82">
        <f>IFERROR(K28/SUM(Q28:Q37),"-")</f>
        <v>6285.7142857143</v>
      </c>
      <c r="W28" s="83">
        <v>1</v>
      </c>
      <c r="X28" s="81">
        <f>IF(Q28=0,"-",W28/Q28)</f>
        <v>0.16666666666667</v>
      </c>
      <c r="Y28" s="186">
        <v>1000</v>
      </c>
      <c r="Z28" s="187">
        <f>IFERROR(Y28/Q28,"-")</f>
        <v>166.66666666667</v>
      </c>
      <c r="AA28" s="187">
        <f>IFERROR(Y28/W28,"-")</f>
        <v>1000</v>
      </c>
      <c r="AB28" s="181">
        <f>SUM(Y28:Y37)-SUM(K28:K37)</f>
        <v>-219000</v>
      </c>
      <c r="AC28" s="85">
        <f>SUM(Y28:Y37)/SUM(K28:K37)</f>
        <v>0.0045454545454545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0.33333333333333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3</v>
      </c>
      <c r="BY28" s="127">
        <f>IF(Q28=0,"",IF(BX28=0,"",(BX28/Q28)))</f>
        <v>0.5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0.16666666666667</v>
      </c>
      <c r="CI28" s="135">
        <v>1</v>
      </c>
      <c r="CJ28" s="136">
        <f>IFERROR(CI28/CG28,"-")</f>
        <v>1</v>
      </c>
      <c r="CK28" s="137">
        <v>1000</v>
      </c>
      <c r="CL28" s="138">
        <f>IFERROR(CK28/CG28,"-")</f>
        <v>1000</v>
      </c>
      <c r="CM28" s="139">
        <v>1</v>
      </c>
      <c r="CN28" s="139"/>
      <c r="CO28" s="139"/>
      <c r="CP28" s="140">
        <v>1</v>
      </c>
      <c r="CQ28" s="141">
        <v>1000</v>
      </c>
      <c r="CR28" s="141">
        <v>1000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108</v>
      </c>
      <c r="F29" s="189" t="s">
        <v>109</v>
      </c>
      <c r="G29" s="189" t="s">
        <v>61</v>
      </c>
      <c r="H29" s="89" t="s">
        <v>114</v>
      </c>
      <c r="I29" s="89" t="s">
        <v>111</v>
      </c>
      <c r="J29" s="89" t="s">
        <v>115</v>
      </c>
      <c r="K29" s="181"/>
      <c r="L29" s="80">
        <v>0</v>
      </c>
      <c r="M29" s="80">
        <v>0</v>
      </c>
      <c r="N29" s="80">
        <v>0</v>
      </c>
      <c r="O29" s="91">
        <v>2</v>
      </c>
      <c r="P29" s="92">
        <v>0</v>
      </c>
      <c r="Q29" s="93">
        <f>O29+P29</f>
        <v>2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0.5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116</v>
      </c>
      <c r="C30" s="189" t="s">
        <v>58</v>
      </c>
      <c r="D30" s="189"/>
      <c r="E30" s="189" t="s">
        <v>108</v>
      </c>
      <c r="F30" s="189" t="s">
        <v>109</v>
      </c>
      <c r="G30" s="189" t="s">
        <v>61</v>
      </c>
      <c r="H30" s="89" t="s">
        <v>117</v>
      </c>
      <c r="I30" s="89" t="s">
        <v>111</v>
      </c>
      <c r="J30" s="89" t="s">
        <v>118</v>
      </c>
      <c r="K30" s="181"/>
      <c r="L30" s="80">
        <v>0</v>
      </c>
      <c r="M30" s="80">
        <v>0</v>
      </c>
      <c r="N30" s="80">
        <v>0</v>
      </c>
      <c r="O30" s="91">
        <v>6</v>
      </c>
      <c r="P30" s="92">
        <v>0</v>
      </c>
      <c r="Q30" s="93">
        <f>O30+P30</f>
        <v>6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3</v>
      </c>
      <c r="BG30" s="113">
        <f>IF(Q30=0,"",IF(BF30=0,"",(BF30/Q30)))</f>
        <v>0.5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3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119</v>
      </c>
      <c r="C31" s="189" t="s">
        <v>58</v>
      </c>
      <c r="D31" s="189"/>
      <c r="E31" s="189" t="s">
        <v>108</v>
      </c>
      <c r="F31" s="189" t="s">
        <v>109</v>
      </c>
      <c r="G31" s="189" t="s">
        <v>61</v>
      </c>
      <c r="H31" s="89" t="s">
        <v>120</v>
      </c>
      <c r="I31" s="89" t="s">
        <v>111</v>
      </c>
      <c r="J31" s="89" t="s">
        <v>121</v>
      </c>
      <c r="K31" s="181"/>
      <c r="L31" s="80">
        <v>0</v>
      </c>
      <c r="M31" s="80">
        <v>0</v>
      </c>
      <c r="N31" s="80">
        <v>0</v>
      </c>
      <c r="O31" s="91">
        <v>6</v>
      </c>
      <c r="P31" s="92">
        <v>0</v>
      </c>
      <c r="Q31" s="93">
        <f>O31+P31</f>
        <v>6</v>
      </c>
      <c r="R31" s="81" t="str">
        <f>IFERROR(Q31/N31,"-")</f>
        <v>-</v>
      </c>
      <c r="S31" s="80">
        <v>0</v>
      </c>
      <c r="T31" s="80">
        <v>1</v>
      </c>
      <c r="U31" s="81">
        <f>IFERROR(T31/(Q31),"-")</f>
        <v>0.16666666666667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2</v>
      </c>
      <c r="AO31" s="101">
        <f>IF(Q31=0,"",IF(AN31=0,"",(AN31/Q31)))</f>
        <v>0.33333333333333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0.16666666666667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0.33333333333333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106</v>
      </c>
      <c r="F32" s="189" t="s">
        <v>106</v>
      </c>
      <c r="G32" s="189" t="s">
        <v>66</v>
      </c>
      <c r="H32" s="89" t="s">
        <v>123</v>
      </c>
      <c r="I32" s="89"/>
      <c r="J32" s="89"/>
      <c r="K32" s="181"/>
      <c r="L32" s="80">
        <v>29</v>
      </c>
      <c r="M32" s="80">
        <v>18</v>
      </c>
      <c r="N32" s="80">
        <v>10</v>
      </c>
      <c r="O32" s="91">
        <v>3</v>
      </c>
      <c r="P32" s="92">
        <v>0</v>
      </c>
      <c r="Q32" s="93">
        <f>O32+P32</f>
        <v>3</v>
      </c>
      <c r="R32" s="81">
        <f>IFERROR(Q32/N32,"-")</f>
        <v>0.3</v>
      </c>
      <c r="S32" s="80">
        <v>0</v>
      </c>
      <c r="T32" s="80">
        <v>1</v>
      </c>
      <c r="U32" s="81">
        <f>IFERROR(T32/(Q32),"-")</f>
        <v>0.33333333333333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0.33333333333333</v>
      </c>
      <c r="BH32" s="112">
        <v>1</v>
      </c>
      <c r="BI32" s="114">
        <f>IFERROR(BH32/BF32,"-")</f>
        <v>1</v>
      </c>
      <c r="BJ32" s="115">
        <v>3000</v>
      </c>
      <c r="BK32" s="116">
        <f>IFERROR(BJ32/BF32,"-")</f>
        <v>3000</v>
      </c>
      <c r="BL32" s="117">
        <v>1</v>
      </c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0.33333333333333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0.33333333333333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124</v>
      </c>
      <c r="C33" s="189" t="s">
        <v>58</v>
      </c>
      <c r="D33" s="189"/>
      <c r="E33" s="189" t="s">
        <v>108</v>
      </c>
      <c r="F33" s="189" t="s">
        <v>125</v>
      </c>
      <c r="G33" s="189" t="s">
        <v>61</v>
      </c>
      <c r="H33" s="89" t="s">
        <v>110</v>
      </c>
      <c r="I33" s="89" t="s">
        <v>111</v>
      </c>
      <c r="J33" s="89" t="s">
        <v>126</v>
      </c>
      <c r="K33" s="181"/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/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/>
      <c r="AC33" s="85"/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108</v>
      </c>
      <c r="F34" s="189" t="s">
        <v>125</v>
      </c>
      <c r="G34" s="189" t="s">
        <v>61</v>
      </c>
      <c r="H34" s="89" t="s">
        <v>114</v>
      </c>
      <c r="I34" s="89" t="s">
        <v>111</v>
      </c>
      <c r="J34" s="89" t="s">
        <v>128</v>
      </c>
      <c r="K34" s="181"/>
      <c r="L34" s="80">
        <v>0</v>
      </c>
      <c r="M34" s="80">
        <v>0</v>
      </c>
      <c r="N34" s="80">
        <v>0</v>
      </c>
      <c r="O34" s="91">
        <v>3</v>
      </c>
      <c r="P34" s="92">
        <v>0</v>
      </c>
      <c r="Q34" s="93">
        <f>O34+P34</f>
        <v>3</v>
      </c>
      <c r="R34" s="81" t="str">
        <f>IFERROR(Q34/N34,"-")</f>
        <v>-</v>
      </c>
      <c r="S34" s="80">
        <v>1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>
        <v>1</v>
      </c>
      <c r="AX34" s="107">
        <f>IF(Q34=0,"",IF(AW34=0,"",(AW34/Q34)))</f>
        <v>0.33333333333333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2</v>
      </c>
      <c r="BY34" s="127">
        <f>IF(Q34=0,"",IF(BX34=0,"",(BX34/Q34)))</f>
        <v>0.66666666666667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129</v>
      </c>
      <c r="C35" s="189" t="s">
        <v>58</v>
      </c>
      <c r="D35" s="189"/>
      <c r="E35" s="189" t="s">
        <v>108</v>
      </c>
      <c r="F35" s="189" t="s">
        <v>125</v>
      </c>
      <c r="G35" s="189" t="s">
        <v>61</v>
      </c>
      <c r="H35" s="89" t="s">
        <v>117</v>
      </c>
      <c r="I35" s="89" t="s">
        <v>111</v>
      </c>
      <c r="J35" s="89" t="s">
        <v>130</v>
      </c>
      <c r="K35" s="181"/>
      <c r="L35" s="80">
        <v>0</v>
      </c>
      <c r="M35" s="80">
        <v>0</v>
      </c>
      <c r="N35" s="80">
        <v>0</v>
      </c>
      <c r="O35" s="91">
        <v>7</v>
      </c>
      <c r="P35" s="92">
        <v>0</v>
      </c>
      <c r="Q35" s="93">
        <f>O35+P35</f>
        <v>7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2</v>
      </c>
      <c r="BP35" s="120">
        <f>IF(Q35=0,"",IF(BO35=0,"",(BO35/Q35)))</f>
        <v>0.28571428571429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4</v>
      </c>
      <c r="BY35" s="127">
        <f>IF(Q35=0,"",IF(BX35=0,"",(BX35/Q35)))</f>
        <v>0.57142857142857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0.14285714285714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131</v>
      </c>
      <c r="C36" s="189" t="s">
        <v>58</v>
      </c>
      <c r="D36" s="189"/>
      <c r="E36" s="189" t="s">
        <v>108</v>
      </c>
      <c r="F36" s="189" t="s">
        <v>125</v>
      </c>
      <c r="G36" s="189" t="s">
        <v>61</v>
      </c>
      <c r="H36" s="89" t="s">
        <v>120</v>
      </c>
      <c r="I36" s="89" t="s">
        <v>111</v>
      </c>
      <c r="J36" s="190" t="s">
        <v>132</v>
      </c>
      <c r="K36" s="181"/>
      <c r="L36" s="80">
        <v>0</v>
      </c>
      <c r="M36" s="80">
        <v>0</v>
      </c>
      <c r="N36" s="80">
        <v>0</v>
      </c>
      <c r="O36" s="91">
        <v>1</v>
      </c>
      <c r="P36" s="92">
        <v>0</v>
      </c>
      <c r="Q36" s="93">
        <f>O36+P36</f>
        <v>1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1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133</v>
      </c>
      <c r="C37" s="189" t="s">
        <v>58</v>
      </c>
      <c r="D37" s="189"/>
      <c r="E37" s="189" t="s">
        <v>106</v>
      </c>
      <c r="F37" s="189" t="s">
        <v>106</v>
      </c>
      <c r="G37" s="189" t="s">
        <v>66</v>
      </c>
      <c r="H37" s="89" t="s">
        <v>123</v>
      </c>
      <c r="I37" s="89"/>
      <c r="J37" s="89"/>
      <c r="K37" s="181"/>
      <c r="L37" s="80">
        <v>17</v>
      </c>
      <c r="M37" s="80">
        <v>9</v>
      </c>
      <c r="N37" s="80">
        <v>4</v>
      </c>
      <c r="O37" s="91">
        <v>1</v>
      </c>
      <c r="P37" s="92">
        <v>0</v>
      </c>
      <c r="Q37" s="93">
        <f>O37+P37</f>
        <v>1</v>
      </c>
      <c r="R37" s="81">
        <f>IFERROR(Q37/N37,"-")</f>
        <v>0.25</v>
      </c>
      <c r="S37" s="80">
        <v>0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1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1.6787234042553</v>
      </c>
      <c r="B38" s="189" t="s">
        <v>134</v>
      </c>
      <c r="C38" s="189" t="s">
        <v>58</v>
      </c>
      <c r="D38" s="189"/>
      <c r="E38" s="189" t="s">
        <v>93</v>
      </c>
      <c r="F38" s="189" t="s">
        <v>94</v>
      </c>
      <c r="G38" s="189" t="s">
        <v>61</v>
      </c>
      <c r="H38" s="89" t="s">
        <v>135</v>
      </c>
      <c r="I38" s="89" t="s">
        <v>136</v>
      </c>
      <c r="J38" s="89"/>
      <c r="K38" s="181">
        <v>470000</v>
      </c>
      <c r="L38" s="80">
        <v>0</v>
      </c>
      <c r="M38" s="80">
        <v>0</v>
      </c>
      <c r="N38" s="80">
        <v>0</v>
      </c>
      <c r="O38" s="91">
        <v>17</v>
      </c>
      <c r="P38" s="92">
        <v>1</v>
      </c>
      <c r="Q38" s="93">
        <f>O38+P38</f>
        <v>18</v>
      </c>
      <c r="R38" s="81" t="str">
        <f>IFERROR(Q38/N38,"-")</f>
        <v>-</v>
      </c>
      <c r="S38" s="80">
        <v>1</v>
      </c>
      <c r="T38" s="80">
        <v>2</v>
      </c>
      <c r="U38" s="81">
        <f>IFERROR(T38/(Q38),"-")</f>
        <v>0.11111111111111</v>
      </c>
      <c r="V38" s="82">
        <f>IFERROR(K38/SUM(Q38:Q42),"-")</f>
        <v>11463.414634146</v>
      </c>
      <c r="W38" s="83">
        <v>1</v>
      </c>
      <c r="X38" s="81">
        <f>IF(Q38=0,"-",W38/Q38)</f>
        <v>0.055555555555556</v>
      </c>
      <c r="Y38" s="186">
        <v>5000</v>
      </c>
      <c r="Z38" s="187">
        <f>IFERROR(Y38/Q38,"-")</f>
        <v>277.77777777778</v>
      </c>
      <c r="AA38" s="187">
        <f>IFERROR(Y38/W38,"-")</f>
        <v>5000</v>
      </c>
      <c r="AB38" s="181">
        <f>SUM(Y38:Y42)-SUM(K38:K42)</f>
        <v>319000</v>
      </c>
      <c r="AC38" s="85">
        <f>SUM(Y38:Y42)/SUM(K38:K42)</f>
        <v>1.6787234042553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3</v>
      </c>
      <c r="BG38" s="113">
        <f>IF(Q38=0,"",IF(BF38=0,"",(BF38/Q38)))</f>
        <v>0.16666666666667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7</v>
      </c>
      <c r="BP38" s="120">
        <f>IF(Q38=0,"",IF(BO38=0,"",(BO38/Q38)))</f>
        <v>0.38888888888889</v>
      </c>
      <c r="BQ38" s="121">
        <v>1</v>
      </c>
      <c r="BR38" s="122">
        <f>IFERROR(BQ38/BO38,"-")</f>
        <v>0.14285714285714</v>
      </c>
      <c r="BS38" s="123">
        <v>5000</v>
      </c>
      <c r="BT38" s="124">
        <f>IFERROR(BS38/BO38,"-")</f>
        <v>714.28571428571</v>
      </c>
      <c r="BU38" s="125">
        <v>1</v>
      </c>
      <c r="BV38" s="125"/>
      <c r="BW38" s="125"/>
      <c r="BX38" s="126">
        <v>4</v>
      </c>
      <c r="BY38" s="127">
        <f>IF(Q38=0,"",IF(BX38=0,"",(BX38/Q38)))</f>
        <v>0.22222222222222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4</v>
      </c>
      <c r="CH38" s="134">
        <f>IF(Q38=0,"",IF(CG38=0,"",(CG38/Q38)))</f>
        <v>0.22222222222222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1</v>
      </c>
      <c r="CQ38" s="141">
        <v>5000</v>
      </c>
      <c r="CR38" s="141">
        <v>5000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137</v>
      </c>
      <c r="C39" s="189" t="s">
        <v>58</v>
      </c>
      <c r="D39" s="189"/>
      <c r="E39" s="189" t="s">
        <v>138</v>
      </c>
      <c r="F39" s="189" t="s">
        <v>139</v>
      </c>
      <c r="G39" s="189" t="s">
        <v>61</v>
      </c>
      <c r="H39" s="89"/>
      <c r="I39" s="89" t="s">
        <v>136</v>
      </c>
      <c r="J39" s="89"/>
      <c r="K39" s="181"/>
      <c r="L39" s="80">
        <v>0</v>
      </c>
      <c r="M39" s="80">
        <v>0</v>
      </c>
      <c r="N39" s="80">
        <v>0</v>
      </c>
      <c r="O39" s="91">
        <v>8</v>
      </c>
      <c r="P39" s="92">
        <v>0</v>
      </c>
      <c r="Q39" s="93">
        <f>O39+P39</f>
        <v>8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1</v>
      </c>
      <c r="X39" s="81">
        <f>IF(Q39=0,"-",W39/Q39)</f>
        <v>0.125</v>
      </c>
      <c r="Y39" s="186">
        <v>6000</v>
      </c>
      <c r="Z39" s="187">
        <f>IFERROR(Y39/Q39,"-")</f>
        <v>750</v>
      </c>
      <c r="AA39" s="187">
        <f>IFERROR(Y39/W39,"-")</f>
        <v>6000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2</v>
      </c>
      <c r="BG39" s="113">
        <f>IF(Q39=0,"",IF(BF39=0,"",(BF39/Q39)))</f>
        <v>0.25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2</v>
      </c>
      <c r="BY39" s="127">
        <f>IF(Q39=0,"",IF(BX39=0,"",(BX39/Q39)))</f>
        <v>0.25</v>
      </c>
      <c r="BZ39" s="128">
        <v>1</v>
      </c>
      <c r="CA39" s="129">
        <f>IFERROR(BZ39/BX39,"-")</f>
        <v>0.5</v>
      </c>
      <c r="CB39" s="130">
        <v>6000</v>
      </c>
      <c r="CC39" s="131">
        <f>IFERROR(CB39/BX39,"-")</f>
        <v>3000</v>
      </c>
      <c r="CD39" s="132"/>
      <c r="CE39" s="132">
        <v>1</v>
      </c>
      <c r="CF39" s="132"/>
      <c r="CG39" s="133">
        <v>4</v>
      </c>
      <c r="CH39" s="134">
        <f>IF(Q39=0,"",IF(CG39=0,"",(CG39/Q39)))</f>
        <v>0.5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1</v>
      </c>
      <c r="CQ39" s="141">
        <v>6000</v>
      </c>
      <c r="CR39" s="141">
        <v>6000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140</v>
      </c>
      <c r="C40" s="189" t="s">
        <v>58</v>
      </c>
      <c r="D40" s="189"/>
      <c r="E40" s="189" t="s">
        <v>141</v>
      </c>
      <c r="F40" s="189" t="s">
        <v>142</v>
      </c>
      <c r="G40" s="189" t="s">
        <v>98</v>
      </c>
      <c r="H40" s="89"/>
      <c r="I40" s="89" t="s">
        <v>136</v>
      </c>
      <c r="J40" s="89"/>
      <c r="K40" s="181"/>
      <c r="L40" s="80">
        <v>9</v>
      </c>
      <c r="M40" s="80">
        <v>0</v>
      </c>
      <c r="N40" s="80">
        <v>40</v>
      </c>
      <c r="O40" s="91">
        <v>3</v>
      </c>
      <c r="P40" s="92">
        <v>0</v>
      </c>
      <c r="Q40" s="93">
        <f>O40+P40</f>
        <v>3</v>
      </c>
      <c r="R40" s="81">
        <f>IFERROR(Q40/N40,"-")</f>
        <v>0.075</v>
      </c>
      <c r="S40" s="80">
        <v>1</v>
      </c>
      <c r="T40" s="80">
        <v>0</v>
      </c>
      <c r="U40" s="81">
        <f>IFERROR(T40/(Q40),"-")</f>
        <v>0</v>
      </c>
      <c r="V40" s="82"/>
      <c r="W40" s="83">
        <v>1</v>
      </c>
      <c r="X40" s="81">
        <f>IF(Q40=0,"-",W40/Q40)</f>
        <v>0.33333333333333</v>
      </c>
      <c r="Y40" s="186">
        <v>775000</v>
      </c>
      <c r="Z40" s="187">
        <f>IFERROR(Y40/Q40,"-")</f>
        <v>258333.33333333</v>
      </c>
      <c r="AA40" s="187">
        <f>IFERROR(Y40/W40,"-")</f>
        <v>775000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3</v>
      </c>
      <c r="BP40" s="120">
        <f>IF(Q40=0,"",IF(BO40=0,"",(BO40/Q40)))</f>
        <v>1</v>
      </c>
      <c r="BQ40" s="121">
        <v>1</v>
      </c>
      <c r="BR40" s="122">
        <f>IFERROR(BQ40/BO40,"-")</f>
        <v>0.33333333333333</v>
      </c>
      <c r="BS40" s="123">
        <v>775000</v>
      </c>
      <c r="BT40" s="124">
        <f>IFERROR(BS40/BO40,"-")</f>
        <v>258333.33333333</v>
      </c>
      <c r="BU40" s="125"/>
      <c r="BV40" s="125"/>
      <c r="BW40" s="125">
        <v>1</v>
      </c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775000</v>
      </c>
      <c r="CR40" s="141">
        <v>775000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/>
      <c r="B41" s="189" t="s">
        <v>143</v>
      </c>
      <c r="C41" s="189" t="s">
        <v>58</v>
      </c>
      <c r="D41" s="189"/>
      <c r="E41" s="189" t="s">
        <v>103</v>
      </c>
      <c r="F41" s="189" t="s">
        <v>104</v>
      </c>
      <c r="G41" s="189" t="s">
        <v>61</v>
      </c>
      <c r="H41" s="89"/>
      <c r="I41" s="89" t="s">
        <v>136</v>
      </c>
      <c r="J41" s="89"/>
      <c r="K41" s="181"/>
      <c r="L41" s="80">
        <v>0</v>
      </c>
      <c r="M41" s="80">
        <v>0</v>
      </c>
      <c r="N41" s="80">
        <v>0</v>
      </c>
      <c r="O41" s="91">
        <v>6</v>
      </c>
      <c r="P41" s="92">
        <v>0</v>
      </c>
      <c r="Q41" s="93">
        <f>O41+P41</f>
        <v>6</v>
      </c>
      <c r="R41" s="81" t="str">
        <f>IFERROR(Q41/N41,"-")</f>
        <v>-</v>
      </c>
      <c r="S41" s="80">
        <v>0</v>
      </c>
      <c r="T41" s="80">
        <v>1</v>
      </c>
      <c r="U41" s="81">
        <f>IFERROR(T41/(Q41),"-")</f>
        <v>0.16666666666667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0.16666666666667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3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2</v>
      </c>
      <c r="BY41" s="127">
        <f>IF(Q41=0,"",IF(BX41=0,"",(BX41/Q41)))</f>
        <v>0.33333333333333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144</v>
      </c>
      <c r="C42" s="189" t="s">
        <v>58</v>
      </c>
      <c r="D42" s="189"/>
      <c r="E42" s="189" t="s">
        <v>106</v>
      </c>
      <c r="F42" s="189" t="s">
        <v>106</v>
      </c>
      <c r="G42" s="189" t="s">
        <v>66</v>
      </c>
      <c r="H42" s="89"/>
      <c r="I42" s="89"/>
      <c r="J42" s="89"/>
      <c r="K42" s="181"/>
      <c r="L42" s="80">
        <v>70</v>
      </c>
      <c r="M42" s="80">
        <v>40</v>
      </c>
      <c r="N42" s="80">
        <v>7</v>
      </c>
      <c r="O42" s="91">
        <v>6</v>
      </c>
      <c r="P42" s="92">
        <v>0</v>
      </c>
      <c r="Q42" s="93">
        <f>O42+P42</f>
        <v>6</v>
      </c>
      <c r="R42" s="81">
        <f>IFERROR(Q42/N42,"-")</f>
        <v>0.85714285714286</v>
      </c>
      <c r="S42" s="80">
        <v>2</v>
      </c>
      <c r="T42" s="80">
        <v>1</v>
      </c>
      <c r="U42" s="81">
        <f>IFERROR(T42/(Q42),"-")</f>
        <v>0.16666666666667</v>
      </c>
      <c r="V42" s="82"/>
      <c r="W42" s="83">
        <v>1</v>
      </c>
      <c r="X42" s="81">
        <f>IF(Q42=0,"-",W42/Q42)</f>
        <v>0.16666666666667</v>
      </c>
      <c r="Y42" s="186">
        <v>3000</v>
      </c>
      <c r="Z42" s="187">
        <f>IFERROR(Y42/Q42,"-")</f>
        <v>500</v>
      </c>
      <c r="AA42" s="187">
        <f>IFERROR(Y42/W42,"-")</f>
        <v>3000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3</v>
      </c>
      <c r="BP42" s="120">
        <f>IF(Q42=0,"",IF(BO42=0,"",(BO42/Q42)))</f>
        <v>0.5</v>
      </c>
      <c r="BQ42" s="121">
        <v>1</v>
      </c>
      <c r="BR42" s="122">
        <f>IFERROR(BQ42/BO42,"-")</f>
        <v>0.33333333333333</v>
      </c>
      <c r="BS42" s="123">
        <v>8000</v>
      </c>
      <c r="BT42" s="124">
        <f>IFERROR(BS42/BO42,"-")</f>
        <v>2666.6666666667</v>
      </c>
      <c r="BU42" s="125"/>
      <c r="BV42" s="125">
        <v>1</v>
      </c>
      <c r="BW42" s="125"/>
      <c r="BX42" s="126">
        <v>2</v>
      </c>
      <c r="BY42" s="127">
        <f>IF(Q42=0,"",IF(BX42=0,"",(BX42/Q42)))</f>
        <v>0.33333333333333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>
        <v>1</v>
      </c>
      <c r="CH42" s="134">
        <f>IF(Q42=0,"",IF(CG42=0,"",(CG42/Q42)))</f>
        <v>0.16666666666667</v>
      </c>
      <c r="CI42" s="135">
        <v>1</v>
      </c>
      <c r="CJ42" s="136">
        <f>IFERROR(CI42/CG42,"-")</f>
        <v>1</v>
      </c>
      <c r="CK42" s="137">
        <v>3000</v>
      </c>
      <c r="CL42" s="138">
        <f>IFERROR(CK42/CG42,"-")</f>
        <v>3000</v>
      </c>
      <c r="CM42" s="139">
        <v>1</v>
      </c>
      <c r="CN42" s="139"/>
      <c r="CO42" s="139"/>
      <c r="CP42" s="140">
        <v>1</v>
      </c>
      <c r="CQ42" s="141">
        <v>3000</v>
      </c>
      <c r="CR42" s="141">
        <v>8000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0.17530769230769</v>
      </c>
      <c r="B43" s="189" t="s">
        <v>145</v>
      </c>
      <c r="C43" s="189" t="s">
        <v>58</v>
      </c>
      <c r="D43" s="189"/>
      <c r="E43" s="189" t="s">
        <v>87</v>
      </c>
      <c r="F43" s="189" t="s">
        <v>88</v>
      </c>
      <c r="G43" s="189" t="s">
        <v>61</v>
      </c>
      <c r="H43" s="89" t="s">
        <v>135</v>
      </c>
      <c r="I43" s="89" t="s">
        <v>146</v>
      </c>
      <c r="J43" s="89" t="s">
        <v>147</v>
      </c>
      <c r="K43" s="181">
        <v>260000</v>
      </c>
      <c r="L43" s="80">
        <v>0</v>
      </c>
      <c r="M43" s="80">
        <v>0</v>
      </c>
      <c r="N43" s="80">
        <v>0</v>
      </c>
      <c r="O43" s="91">
        <v>4</v>
      </c>
      <c r="P43" s="92">
        <v>0</v>
      </c>
      <c r="Q43" s="93">
        <f>O43+P43</f>
        <v>4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>
        <f>IFERROR(K43/SUM(Q43:Q47),"-")</f>
        <v>8387.0967741935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SUM(Y43:Y47)-SUM(K43:K47)</f>
        <v>-214420</v>
      </c>
      <c r="AC43" s="85">
        <f>SUM(Y43:Y47)/SUM(K43:K47)</f>
        <v>0.17530769230769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0.25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3</v>
      </c>
      <c r="BY43" s="127">
        <f>IF(Q43=0,"",IF(BX43=0,"",(BX43/Q43)))</f>
        <v>0.75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148</v>
      </c>
      <c r="C44" s="189" t="s">
        <v>58</v>
      </c>
      <c r="D44" s="189"/>
      <c r="E44" s="189" t="s">
        <v>149</v>
      </c>
      <c r="F44" s="189" t="s">
        <v>150</v>
      </c>
      <c r="G44" s="189" t="s">
        <v>61</v>
      </c>
      <c r="H44" s="89"/>
      <c r="I44" s="89" t="s">
        <v>146</v>
      </c>
      <c r="J44" s="89"/>
      <c r="K44" s="181"/>
      <c r="L44" s="80">
        <v>0</v>
      </c>
      <c r="M44" s="80">
        <v>0</v>
      </c>
      <c r="N44" s="80">
        <v>0</v>
      </c>
      <c r="O44" s="91">
        <v>8</v>
      </c>
      <c r="P44" s="92">
        <v>0</v>
      </c>
      <c r="Q44" s="93">
        <f>O44+P44</f>
        <v>8</v>
      </c>
      <c r="R44" s="81" t="str">
        <f>IFERROR(Q44/N44,"-")</f>
        <v>-</v>
      </c>
      <c r="S44" s="80">
        <v>1</v>
      </c>
      <c r="T44" s="80">
        <v>0</v>
      </c>
      <c r="U44" s="81">
        <f>IFERROR(T44/(Q44),"-")</f>
        <v>0</v>
      </c>
      <c r="V44" s="82"/>
      <c r="W44" s="83">
        <v>1</v>
      </c>
      <c r="X44" s="81">
        <f>IF(Q44=0,"-",W44/Q44)</f>
        <v>0.125</v>
      </c>
      <c r="Y44" s="186">
        <v>10000</v>
      </c>
      <c r="Z44" s="187">
        <f>IFERROR(Y44/Q44,"-")</f>
        <v>1250</v>
      </c>
      <c r="AA44" s="187">
        <f>IFERROR(Y44/W44,"-")</f>
        <v>10000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0.125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0.125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3</v>
      </c>
      <c r="BP44" s="120">
        <f>IF(Q44=0,"",IF(BO44=0,"",(BO44/Q44)))</f>
        <v>0.375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3</v>
      </c>
      <c r="BY44" s="127">
        <f>IF(Q44=0,"",IF(BX44=0,"",(BX44/Q44)))</f>
        <v>0.375</v>
      </c>
      <c r="BZ44" s="128">
        <v>1</v>
      </c>
      <c r="CA44" s="129">
        <f>IFERROR(BZ44/BX44,"-")</f>
        <v>0.33333333333333</v>
      </c>
      <c r="CB44" s="130">
        <v>10000</v>
      </c>
      <c r="CC44" s="131">
        <f>IFERROR(CB44/BX44,"-")</f>
        <v>3333.3333333333</v>
      </c>
      <c r="CD44" s="132"/>
      <c r="CE44" s="132">
        <v>1</v>
      </c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10000</v>
      </c>
      <c r="CR44" s="141">
        <v>10000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151</v>
      </c>
      <c r="C45" s="189" t="s">
        <v>58</v>
      </c>
      <c r="D45" s="189"/>
      <c r="E45" s="189" t="s">
        <v>152</v>
      </c>
      <c r="F45" s="189" t="s">
        <v>153</v>
      </c>
      <c r="G45" s="189" t="s">
        <v>98</v>
      </c>
      <c r="H45" s="89"/>
      <c r="I45" s="89" t="s">
        <v>146</v>
      </c>
      <c r="J45" s="89"/>
      <c r="K45" s="181"/>
      <c r="L45" s="80">
        <v>15</v>
      </c>
      <c r="M45" s="80">
        <v>0</v>
      </c>
      <c r="N45" s="80">
        <v>49</v>
      </c>
      <c r="O45" s="91">
        <v>6</v>
      </c>
      <c r="P45" s="92">
        <v>0</v>
      </c>
      <c r="Q45" s="93">
        <f>O45+P45</f>
        <v>6</v>
      </c>
      <c r="R45" s="81">
        <f>IFERROR(Q45/N45,"-")</f>
        <v>0.12244897959184</v>
      </c>
      <c r="S45" s="80">
        <v>1</v>
      </c>
      <c r="T45" s="80">
        <v>0</v>
      </c>
      <c r="U45" s="81">
        <f>IFERROR(T45/(Q45),"-")</f>
        <v>0</v>
      </c>
      <c r="V45" s="82"/>
      <c r="W45" s="83">
        <v>1</v>
      </c>
      <c r="X45" s="81">
        <f>IF(Q45=0,"-",W45/Q45)</f>
        <v>0.16666666666667</v>
      </c>
      <c r="Y45" s="186">
        <v>580</v>
      </c>
      <c r="Z45" s="187">
        <f>IFERROR(Y45/Q45,"-")</f>
        <v>96.666666666667</v>
      </c>
      <c r="AA45" s="187">
        <f>IFERROR(Y45/W45,"-")</f>
        <v>580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0.16666666666667</v>
      </c>
      <c r="BH45" s="112">
        <v>1</v>
      </c>
      <c r="BI45" s="114">
        <f>IFERROR(BH45/BF45,"-")</f>
        <v>1</v>
      </c>
      <c r="BJ45" s="115">
        <v>580</v>
      </c>
      <c r="BK45" s="116">
        <f>IFERROR(BJ45/BF45,"-")</f>
        <v>580</v>
      </c>
      <c r="BL45" s="117">
        <v>1</v>
      </c>
      <c r="BM45" s="117"/>
      <c r="BN45" s="117"/>
      <c r="BO45" s="119">
        <v>1</v>
      </c>
      <c r="BP45" s="120">
        <f>IF(Q45=0,"",IF(BO45=0,"",(BO45/Q45)))</f>
        <v>0.16666666666667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3</v>
      </c>
      <c r="BY45" s="127">
        <f>IF(Q45=0,"",IF(BX45=0,"",(BX45/Q45)))</f>
        <v>0.5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>
        <v>1</v>
      </c>
      <c r="CH45" s="134">
        <f>IF(Q45=0,"",IF(CG45=0,"",(CG45/Q45)))</f>
        <v>0.16666666666667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1</v>
      </c>
      <c r="CQ45" s="141">
        <v>580</v>
      </c>
      <c r="CR45" s="141">
        <v>580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154</v>
      </c>
      <c r="C46" s="189" t="s">
        <v>58</v>
      </c>
      <c r="D46" s="189"/>
      <c r="E46" s="189" t="s">
        <v>155</v>
      </c>
      <c r="F46" s="189" t="s">
        <v>156</v>
      </c>
      <c r="G46" s="189" t="s">
        <v>61</v>
      </c>
      <c r="H46" s="89"/>
      <c r="I46" s="89" t="s">
        <v>146</v>
      </c>
      <c r="J46" s="89"/>
      <c r="K46" s="181"/>
      <c r="L46" s="80">
        <v>0</v>
      </c>
      <c r="M46" s="80">
        <v>0</v>
      </c>
      <c r="N46" s="80">
        <v>0</v>
      </c>
      <c r="O46" s="91">
        <v>4</v>
      </c>
      <c r="P46" s="92">
        <v>0</v>
      </c>
      <c r="Q46" s="93">
        <f>O46+P46</f>
        <v>4</v>
      </c>
      <c r="R46" s="81" t="str">
        <f>IFERROR(Q46/N46,"-")</f>
        <v>-</v>
      </c>
      <c r="S46" s="80">
        <v>1</v>
      </c>
      <c r="T46" s="80">
        <v>1</v>
      </c>
      <c r="U46" s="81">
        <f>IFERROR(T46/(Q46),"-")</f>
        <v>0.25</v>
      </c>
      <c r="V46" s="82"/>
      <c r="W46" s="83">
        <v>1</v>
      </c>
      <c r="X46" s="81">
        <f>IF(Q46=0,"-",W46/Q46)</f>
        <v>0.25</v>
      </c>
      <c r="Y46" s="186">
        <v>10000</v>
      </c>
      <c r="Z46" s="187">
        <f>IFERROR(Y46/Q46,"-")</f>
        <v>2500</v>
      </c>
      <c r="AA46" s="187">
        <f>IFERROR(Y46/W46,"-")</f>
        <v>10000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0.25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2</v>
      </c>
      <c r="BY46" s="127">
        <f>IF(Q46=0,"",IF(BX46=0,"",(BX46/Q46)))</f>
        <v>0.5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>
        <v>1</v>
      </c>
      <c r="CH46" s="134">
        <f>IF(Q46=0,"",IF(CG46=0,"",(CG46/Q46)))</f>
        <v>0.25</v>
      </c>
      <c r="CI46" s="135">
        <v>1</v>
      </c>
      <c r="CJ46" s="136">
        <f>IFERROR(CI46/CG46,"-")</f>
        <v>1</v>
      </c>
      <c r="CK46" s="137">
        <v>10000</v>
      </c>
      <c r="CL46" s="138">
        <f>IFERROR(CK46/CG46,"-")</f>
        <v>10000</v>
      </c>
      <c r="CM46" s="139"/>
      <c r="CN46" s="139">
        <v>1</v>
      </c>
      <c r="CO46" s="139"/>
      <c r="CP46" s="140">
        <v>1</v>
      </c>
      <c r="CQ46" s="141">
        <v>10000</v>
      </c>
      <c r="CR46" s="141">
        <v>10000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157</v>
      </c>
      <c r="C47" s="189" t="s">
        <v>58</v>
      </c>
      <c r="D47" s="189"/>
      <c r="E47" s="189" t="s">
        <v>106</v>
      </c>
      <c r="F47" s="189" t="s">
        <v>106</v>
      </c>
      <c r="G47" s="189" t="s">
        <v>66</v>
      </c>
      <c r="H47" s="89"/>
      <c r="I47" s="89"/>
      <c r="J47" s="89"/>
      <c r="K47" s="181"/>
      <c r="L47" s="80">
        <v>67</v>
      </c>
      <c r="M47" s="80">
        <v>36</v>
      </c>
      <c r="N47" s="80">
        <v>16</v>
      </c>
      <c r="O47" s="91">
        <v>9</v>
      </c>
      <c r="P47" s="92">
        <v>0</v>
      </c>
      <c r="Q47" s="93">
        <f>O47+P47</f>
        <v>9</v>
      </c>
      <c r="R47" s="81">
        <f>IFERROR(Q47/N47,"-")</f>
        <v>0.5625</v>
      </c>
      <c r="S47" s="80">
        <v>3</v>
      </c>
      <c r="T47" s="80">
        <v>0</v>
      </c>
      <c r="U47" s="81">
        <f>IFERROR(T47/(Q47),"-")</f>
        <v>0</v>
      </c>
      <c r="V47" s="82"/>
      <c r="W47" s="83">
        <v>3</v>
      </c>
      <c r="X47" s="81">
        <f>IF(Q47=0,"-",W47/Q47)</f>
        <v>0.33333333333333</v>
      </c>
      <c r="Y47" s="186">
        <v>25000</v>
      </c>
      <c r="Z47" s="187">
        <f>IFERROR(Y47/Q47,"-")</f>
        <v>2777.7777777778</v>
      </c>
      <c r="AA47" s="187">
        <f>IFERROR(Y47/W47,"-")</f>
        <v>8333.3333333333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2</v>
      </c>
      <c r="BP47" s="120">
        <f>IF(Q47=0,"",IF(BO47=0,"",(BO47/Q47)))</f>
        <v>0.22222222222222</v>
      </c>
      <c r="BQ47" s="121">
        <v>1</v>
      </c>
      <c r="BR47" s="122">
        <f>IFERROR(BQ47/BO47,"-")</f>
        <v>0.5</v>
      </c>
      <c r="BS47" s="123">
        <v>3000</v>
      </c>
      <c r="BT47" s="124">
        <f>IFERROR(BS47/BO47,"-")</f>
        <v>1500</v>
      </c>
      <c r="BU47" s="125">
        <v>1</v>
      </c>
      <c r="BV47" s="125"/>
      <c r="BW47" s="125"/>
      <c r="BX47" s="126">
        <v>6</v>
      </c>
      <c r="BY47" s="127">
        <f>IF(Q47=0,"",IF(BX47=0,"",(BX47/Q47)))</f>
        <v>0.66666666666667</v>
      </c>
      <c r="BZ47" s="128">
        <v>2</v>
      </c>
      <c r="CA47" s="129">
        <f>IFERROR(BZ47/BX47,"-")</f>
        <v>0.33333333333333</v>
      </c>
      <c r="CB47" s="130">
        <v>22000</v>
      </c>
      <c r="CC47" s="131">
        <f>IFERROR(CB47/BX47,"-")</f>
        <v>3666.6666666667</v>
      </c>
      <c r="CD47" s="132"/>
      <c r="CE47" s="132">
        <v>1</v>
      </c>
      <c r="CF47" s="132">
        <v>1</v>
      </c>
      <c r="CG47" s="133">
        <v>1</v>
      </c>
      <c r="CH47" s="134">
        <f>IF(Q47=0,"",IF(CG47=0,"",(CG47/Q47)))</f>
        <v>0.11111111111111</v>
      </c>
      <c r="CI47" s="135">
        <v>1</v>
      </c>
      <c r="CJ47" s="136">
        <f>IFERROR(CI47/CG47,"-")</f>
        <v>1</v>
      </c>
      <c r="CK47" s="137">
        <v>18000</v>
      </c>
      <c r="CL47" s="138">
        <f>IFERROR(CK47/CG47,"-")</f>
        <v>18000</v>
      </c>
      <c r="CM47" s="139"/>
      <c r="CN47" s="139"/>
      <c r="CO47" s="139">
        <v>1</v>
      </c>
      <c r="CP47" s="140">
        <v>3</v>
      </c>
      <c r="CQ47" s="141">
        <v>25000</v>
      </c>
      <c r="CR47" s="141">
        <v>18000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0.24</v>
      </c>
      <c r="B48" s="189" t="s">
        <v>158</v>
      </c>
      <c r="C48" s="189" t="s">
        <v>58</v>
      </c>
      <c r="D48" s="189"/>
      <c r="E48" s="189" t="s">
        <v>155</v>
      </c>
      <c r="F48" s="189" t="s">
        <v>156</v>
      </c>
      <c r="G48" s="189" t="s">
        <v>61</v>
      </c>
      <c r="H48" s="89" t="s">
        <v>159</v>
      </c>
      <c r="I48" s="89" t="s">
        <v>160</v>
      </c>
      <c r="J48" s="89" t="s">
        <v>161</v>
      </c>
      <c r="K48" s="181">
        <v>400000</v>
      </c>
      <c r="L48" s="80">
        <v>0</v>
      </c>
      <c r="M48" s="80">
        <v>0</v>
      </c>
      <c r="N48" s="80">
        <v>0</v>
      </c>
      <c r="O48" s="91">
        <v>4</v>
      </c>
      <c r="P48" s="92">
        <v>0</v>
      </c>
      <c r="Q48" s="93">
        <f>O48+P48</f>
        <v>4</v>
      </c>
      <c r="R48" s="81" t="str">
        <f>IFERROR(Q48/N48,"-")</f>
        <v>-</v>
      </c>
      <c r="S48" s="80">
        <v>0</v>
      </c>
      <c r="T48" s="80">
        <v>1</v>
      </c>
      <c r="U48" s="81">
        <f>IFERROR(T48/(Q48),"-")</f>
        <v>0.25</v>
      </c>
      <c r="V48" s="82">
        <f>IFERROR(K48/SUM(Q48:Q52),"-")</f>
        <v>11111.111111111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SUM(Y48:Y52)-SUM(K48:K52)</f>
        <v>-304000</v>
      </c>
      <c r="AC48" s="85">
        <f>SUM(Y48:Y52)/SUM(K48:K52)</f>
        <v>0.24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0.25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3</v>
      </c>
      <c r="BY48" s="127">
        <f>IF(Q48=0,"",IF(BX48=0,"",(BX48/Q48)))</f>
        <v>0.75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162</v>
      </c>
      <c r="C49" s="189" t="s">
        <v>58</v>
      </c>
      <c r="D49" s="189"/>
      <c r="E49" s="189" t="s">
        <v>163</v>
      </c>
      <c r="F49" s="189" t="s">
        <v>164</v>
      </c>
      <c r="G49" s="189" t="s">
        <v>98</v>
      </c>
      <c r="H49" s="89"/>
      <c r="I49" s="89" t="s">
        <v>160</v>
      </c>
      <c r="J49" s="89"/>
      <c r="K49" s="181"/>
      <c r="L49" s="80">
        <v>17</v>
      </c>
      <c r="M49" s="80">
        <v>0</v>
      </c>
      <c r="N49" s="80">
        <v>52</v>
      </c>
      <c r="O49" s="91">
        <v>8</v>
      </c>
      <c r="P49" s="92">
        <v>0</v>
      </c>
      <c r="Q49" s="93">
        <f>O49+P49</f>
        <v>8</v>
      </c>
      <c r="R49" s="81">
        <f>IFERROR(Q49/N49,"-")</f>
        <v>0.15384615384615</v>
      </c>
      <c r="S49" s="80">
        <v>1</v>
      </c>
      <c r="T49" s="80">
        <v>2</v>
      </c>
      <c r="U49" s="81">
        <f>IFERROR(T49/(Q49),"-")</f>
        <v>0.25</v>
      </c>
      <c r="V49" s="82"/>
      <c r="W49" s="83">
        <v>1</v>
      </c>
      <c r="X49" s="81">
        <f>IF(Q49=0,"-",W49/Q49)</f>
        <v>0.125</v>
      </c>
      <c r="Y49" s="186">
        <v>53000</v>
      </c>
      <c r="Z49" s="187">
        <f>IFERROR(Y49/Q49,"-")</f>
        <v>6625</v>
      </c>
      <c r="AA49" s="187">
        <f>IFERROR(Y49/W49,"-")</f>
        <v>53000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4</v>
      </c>
      <c r="BP49" s="120">
        <f>IF(Q49=0,"",IF(BO49=0,"",(BO49/Q49)))</f>
        <v>0.5</v>
      </c>
      <c r="BQ49" s="121">
        <v>1</v>
      </c>
      <c r="BR49" s="122">
        <f>IFERROR(BQ49/BO49,"-")</f>
        <v>0.25</v>
      </c>
      <c r="BS49" s="123">
        <v>53000</v>
      </c>
      <c r="BT49" s="124">
        <f>IFERROR(BS49/BO49,"-")</f>
        <v>13250</v>
      </c>
      <c r="BU49" s="125"/>
      <c r="BV49" s="125"/>
      <c r="BW49" s="125">
        <v>1</v>
      </c>
      <c r="BX49" s="126">
        <v>3</v>
      </c>
      <c r="BY49" s="127">
        <f>IF(Q49=0,"",IF(BX49=0,"",(BX49/Q49)))</f>
        <v>0.375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>
        <v>1</v>
      </c>
      <c r="CH49" s="134">
        <f>IF(Q49=0,"",IF(CG49=0,"",(CG49/Q49)))</f>
        <v>0.125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1</v>
      </c>
      <c r="CQ49" s="141">
        <v>53000</v>
      </c>
      <c r="CR49" s="141">
        <v>53000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165</v>
      </c>
      <c r="C50" s="189" t="s">
        <v>58</v>
      </c>
      <c r="D50" s="189"/>
      <c r="E50" s="189" t="s">
        <v>87</v>
      </c>
      <c r="F50" s="189" t="s">
        <v>88</v>
      </c>
      <c r="G50" s="189" t="s">
        <v>61</v>
      </c>
      <c r="H50" s="89"/>
      <c r="I50" s="89" t="s">
        <v>160</v>
      </c>
      <c r="J50" s="89"/>
      <c r="K50" s="181"/>
      <c r="L50" s="80">
        <v>0</v>
      </c>
      <c r="M50" s="80">
        <v>0</v>
      </c>
      <c r="N50" s="80">
        <v>0</v>
      </c>
      <c r="O50" s="91">
        <v>7</v>
      </c>
      <c r="P50" s="92">
        <v>1</v>
      </c>
      <c r="Q50" s="93">
        <f>O50+P50</f>
        <v>8</v>
      </c>
      <c r="R50" s="81" t="str">
        <f>IFERROR(Q50/N50,"-")</f>
        <v>-</v>
      </c>
      <c r="S50" s="80">
        <v>0</v>
      </c>
      <c r="T50" s="80">
        <v>3</v>
      </c>
      <c r="U50" s="81">
        <f>IFERROR(T50/(Q50),"-")</f>
        <v>0.375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>
        <v>2</v>
      </c>
      <c r="AX50" s="107">
        <f>IF(Q50=0,"",IF(AW50=0,"",(AW50/Q50)))</f>
        <v>0.25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>
        <v>2</v>
      </c>
      <c r="BG50" s="113">
        <f>IF(Q50=0,"",IF(BF50=0,"",(BF50/Q50)))</f>
        <v>0.25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>
        <v>2</v>
      </c>
      <c r="BY50" s="127">
        <f>IF(Q50=0,"",IF(BX50=0,"",(BX50/Q50)))</f>
        <v>0.25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2</v>
      </c>
      <c r="CH50" s="134">
        <f>IF(Q50=0,"",IF(CG50=0,"",(CG50/Q50)))</f>
        <v>0.25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166</v>
      </c>
      <c r="C51" s="189" t="s">
        <v>58</v>
      </c>
      <c r="D51" s="189"/>
      <c r="E51" s="189" t="s">
        <v>149</v>
      </c>
      <c r="F51" s="189" t="s">
        <v>150</v>
      </c>
      <c r="G51" s="189" t="s">
        <v>61</v>
      </c>
      <c r="H51" s="89"/>
      <c r="I51" s="89" t="s">
        <v>160</v>
      </c>
      <c r="J51" s="89"/>
      <c r="K51" s="181"/>
      <c r="L51" s="80">
        <v>0</v>
      </c>
      <c r="M51" s="80">
        <v>0</v>
      </c>
      <c r="N51" s="80">
        <v>0</v>
      </c>
      <c r="O51" s="91">
        <v>9</v>
      </c>
      <c r="P51" s="92">
        <v>0</v>
      </c>
      <c r="Q51" s="93">
        <f>O51+P51</f>
        <v>9</v>
      </c>
      <c r="R51" s="81" t="str">
        <f>IFERROR(Q51/N51,"-")</f>
        <v>-</v>
      </c>
      <c r="S51" s="80">
        <v>1</v>
      </c>
      <c r="T51" s="80">
        <v>1</v>
      </c>
      <c r="U51" s="81">
        <f>IFERROR(T51/(Q51),"-")</f>
        <v>0.11111111111111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4</v>
      </c>
      <c r="BP51" s="120">
        <f>IF(Q51=0,"",IF(BO51=0,"",(BO51/Q51)))</f>
        <v>0.44444444444444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3</v>
      </c>
      <c r="BY51" s="127">
        <f>IF(Q51=0,"",IF(BX51=0,"",(BX51/Q51)))</f>
        <v>0.33333333333333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>
        <v>2</v>
      </c>
      <c r="CH51" s="134">
        <f>IF(Q51=0,"",IF(CG51=0,"",(CG51/Q51)))</f>
        <v>0.22222222222222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167</v>
      </c>
      <c r="C52" s="189" t="s">
        <v>58</v>
      </c>
      <c r="D52" s="189"/>
      <c r="E52" s="189" t="s">
        <v>106</v>
      </c>
      <c r="F52" s="189" t="s">
        <v>106</v>
      </c>
      <c r="G52" s="189" t="s">
        <v>66</v>
      </c>
      <c r="H52" s="89"/>
      <c r="I52" s="89"/>
      <c r="J52" s="89"/>
      <c r="K52" s="181"/>
      <c r="L52" s="80">
        <v>66</v>
      </c>
      <c r="M52" s="80">
        <v>30</v>
      </c>
      <c r="N52" s="80">
        <v>20</v>
      </c>
      <c r="O52" s="91">
        <v>7</v>
      </c>
      <c r="P52" s="92">
        <v>0</v>
      </c>
      <c r="Q52" s="93">
        <f>O52+P52</f>
        <v>7</v>
      </c>
      <c r="R52" s="81">
        <f>IFERROR(Q52/N52,"-")</f>
        <v>0.35</v>
      </c>
      <c r="S52" s="80">
        <v>1</v>
      </c>
      <c r="T52" s="80">
        <v>0</v>
      </c>
      <c r="U52" s="81">
        <f>IFERROR(T52/(Q52),"-")</f>
        <v>0</v>
      </c>
      <c r="V52" s="82"/>
      <c r="W52" s="83">
        <v>2</v>
      </c>
      <c r="X52" s="81">
        <f>IF(Q52=0,"-",W52/Q52)</f>
        <v>0.28571428571429</v>
      </c>
      <c r="Y52" s="186">
        <v>43000</v>
      </c>
      <c r="Z52" s="187">
        <f>IFERROR(Y52/Q52,"-")</f>
        <v>6142.8571428571</v>
      </c>
      <c r="AA52" s="187">
        <f>IFERROR(Y52/W52,"-")</f>
        <v>21500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1</v>
      </c>
      <c r="AO52" s="101">
        <f>IF(Q52=0,"",IF(AN52=0,"",(AN52/Q52)))</f>
        <v>0.14285714285714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0.14285714285714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2</v>
      </c>
      <c r="BP52" s="120">
        <f>IF(Q52=0,"",IF(BO52=0,"",(BO52/Q52)))</f>
        <v>0.28571428571429</v>
      </c>
      <c r="BQ52" s="121">
        <v>1</v>
      </c>
      <c r="BR52" s="122">
        <f>IFERROR(BQ52/BO52,"-")</f>
        <v>0.5</v>
      </c>
      <c r="BS52" s="123">
        <v>3000</v>
      </c>
      <c r="BT52" s="124">
        <f>IFERROR(BS52/BO52,"-")</f>
        <v>1500</v>
      </c>
      <c r="BU52" s="125">
        <v>1</v>
      </c>
      <c r="BV52" s="125"/>
      <c r="BW52" s="125"/>
      <c r="BX52" s="126">
        <v>2</v>
      </c>
      <c r="BY52" s="127">
        <f>IF(Q52=0,"",IF(BX52=0,"",(BX52/Q52)))</f>
        <v>0.28571428571429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>
        <v>1</v>
      </c>
      <c r="CH52" s="134">
        <f>IF(Q52=0,"",IF(CG52=0,"",(CG52/Q52)))</f>
        <v>0.14285714285714</v>
      </c>
      <c r="CI52" s="135">
        <v>1</v>
      </c>
      <c r="CJ52" s="136">
        <f>IFERROR(CI52/CG52,"-")</f>
        <v>1</v>
      </c>
      <c r="CK52" s="137">
        <v>40000</v>
      </c>
      <c r="CL52" s="138">
        <f>IFERROR(CK52/CG52,"-")</f>
        <v>40000</v>
      </c>
      <c r="CM52" s="139"/>
      <c r="CN52" s="139"/>
      <c r="CO52" s="139">
        <v>1</v>
      </c>
      <c r="CP52" s="140">
        <v>2</v>
      </c>
      <c r="CQ52" s="141">
        <v>43000</v>
      </c>
      <c r="CR52" s="141">
        <v>40000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0.1</v>
      </c>
      <c r="B53" s="189" t="s">
        <v>168</v>
      </c>
      <c r="C53" s="189" t="s">
        <v>58</v>
      </c>
      <c r="D53" s="189"/>
      <c r="E53" s="189" t="s">
        <v>149</v>
      </c>
      <c r="F53" s="189" t="s">
        <v>150</v>
      </c>
      <c r="G53" s="189" t="s">
        <v>61</v>
      </c>
      <c r="H53" s="89" t="s">
        <v>169</v>
      </c>
      <c r="I53" s="89" t="s">
        <v>170</v>
      </c>
      <c r="J53" s="89" t="s">
        <v>171</v>
      </c>
      <c r="K53" s="181">
        <v>260000</v>
      </c>
      <c r="L53" s="80">
        <v>0</v>
      </c>
      <c r="M53" s="80">
        <v>0</v>
      </c>
      <c r="N53" s="80">
        <v>0</v>
      </c>
      <c r="O53" s="91">
        <v>7</v>
      </c>
      <c r="P53" s="92">
        <v>0</v>
      </c>
      <c r="Q53" s="93">
        <f>O53+P53</f>
        <v>7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>
        <f>IFERROR(K53/SUM(Q53:Q56),"-")</f>
        <v>12380.952380952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SUM(Y53:Y56)-SUM(K53:K56)</f>
        <v>-234000</v>
      </c>
      <c r="AC53" s="85">
        <f>SUM(Y53:Y56)/SUM(K53:K56)</f>
        <v>0.1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>
        <v>1</v>
      </c>
      <c r="AO53" s="101">
        <f>IF(Q53=0,"",IF(AN53=0,"",(AN53/Q53)))</f>
        <v>0.14285714285714</v>
      </c>
      <c r="AP53" s="100"/>
      <c r="AQ53" s="102">
        <f>IFERROR(AP53/AN53,"-")</f>
        <v>0</v>
      </c>
      <c r="AR53" s="103"/>
      <c r="AS53" s="104">
        <f>IFERROR(AR53/AN53,"-")</f>
        <v>0</v>
      </c>
      <c r="AT53" s="105"/>
      <c r="AU53" s="105"/>
      <c r="AV53" s="105"/>
      <c r="AW53" s="106">
        <v>1</v>
      </c>
      <c r="AX53" s="107">
        <f>IF(Q53=0,"",IF(AW53=0,"",(AW53/Q53)))</f>
        <v>0.14285714285714</v>
      </c>
      <c r="AY53" s="106"/>
      <c r="AZ53" s="108">
        <f>IFERROR(AY53/AW53,"-")</f>
        <v>0</v>
      </c>
      <c r="BA53" s="109"/>
      <c r="BB53" s="110">
        <f>IFERROR(BA53/AW53,"-")</f>
        <v>0</v>
      </c>
      <c r="BC53" s="111"/>
      <c r="BD53" s="111"/>
      <c r="BE53" s="111"/>
      <c r="BF53" s="112">
        <v>2</v>
      </c>
      <c r="BG53" s="113">
        <f>IF(Q53=0,"",IF(BF53=0,"",(BF53/Q53)))</f>
        <v>0.28571428571429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2</v>
      </c>
      <c r="BP53" s="120">
        <f>IF(Q53=0,"",IF(BO53=0,"",(BO53/Q53)))</f>
        <v>0.28571428571429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1</v>
      </c>
      <c r="BY53" s="127">
        <f>IF(Q53=0,"",IF(BX53=0,"",(BX53/Q53)))</f>
        <v>0.14285714285714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172</v>
      </c>
      <c r="C54" s="189" t="s">
        <v>58</v>
      </c>
      <c r="D54" s="189"/>
      <c r="E54" s="189" t="s">
        <v>173</v>
      </c>
      <c r="F54" s="189" t="s">
        <v>142</v>
      </c>
      <c r="G54" s="189" t="s">
        <v>98</v>
      </c>
      <c r="H54" s="89"/>
      <c r="I54" s="89" t="s">
        <v>170</v>
      </c>
      <c r="J54" s="89" t="s">
        <v>174</v>
      </c>
      <c r="K54" s="181"/>
      <c r="L54" s="80">
        <v>6</v>
      </c>
      <c r="M54" s="80">
        <v>0</v>
      </c>
      <c r="N54" s="80">
        <v>29</v>
      </c>
      <c r="O54" s="91">
        <v>2</v>
      </c>
      <c r="P54" s="92">
        <v>0</v>
      </c>
      <c r="Q54" s="93">
        <f>O54+P54</f>
        <v>2</v>
      </c>
      <c r="R54" s="81">
        <f>IFERROR(Q54/N54,"-")</f>
        <v>0.068965517241379</v>
      </c>
      <c r="S54" s="80">
        <v>0</v>
      </c>
      <c r="T54" s="80">
        <v>2</v>
      </c>
      <c r="U54" s="81">
        <f>IFERROR(T54/(Q54),"-")</f>
        <v>1</v>
      </c>
      <c r="V54" s="82"/>
      <c r="W54" s="83">
        <v>1</v>
      </c>
      <c r="X54" s="81">
        <f>IF(Q54=0,"-",W54/Q54)</f>
        <v>0.5</v>
      </c>
      <c r="Y54" s="186">
        <v>26000</v>
      </c>
      <c r="Z54" s="187">
        <f>IFERROR(Y54/Q54,"-")</f>
        <v>13000</v>
      </c>
      <c r="AA54" s="187">
        <f>IFERROR(Y54/W54,"-")</f>
        <v>26000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0.5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0.5</v>
      </c>
      <c r="BZ54" s="128">
        <v>1</v>
      </c>
      <c r="CA54" s="129">
        <f>IFERROR(BZ54/BX54,"-")</f>
        <v>1</v>
      </c>
      <c r="CB54" s="130">
        <v>26000</v>
      </c>
      <c r="CC54" s="131">
        <f>IFERROR(CB54/BX54,"-")</f>
        <v>26000</v>
      </c>
      <c r="CD54" s="132"/>
      <c r="CE54" s="132"/>
      <c r="CF54" s="132">
        <v>1</v>
      </c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26000</v>
      </c>
      <c r="CR54" s="141">
        <v>26000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175</v>
      </c>
      <c r="C55" s="189" t="s">
        <v>58</v>
      </c>
      <c r="D55" s="189"/>
      <c r="E55" s="189" t="s">
        <v>176</v>
      </c>
      <c r="F55" s="189" t="s">
        <v>177</v>
      </c>
      <c r="G55" s="189" t="s">
        <v>61</v>
      </c>
      <c r="H55" s="89"/>
      <c r="I55" s="89" t="s">
        <v>170</v>
      </c>
      <c r="J55" s="89" t="s">
        <v>178</v>
      </c>
      <c r="K55" s="181"/>
      <c r="L55" s="80">
        <v>0</v>
      </c>
      <c r="M55" s="80">
        <v>0</v>
      </c>
      <c r="N55" s="80">
        <v>0</v>
      </c>
      <c r="O55" s="91">
        <v>6</v>
      </c>
      <c r="P55" s="92">
        <v>0</v>
      </c>
      <c r="Q55" s="93">
        <f>O55+P55</f>
        <v>6</v>
      </c>
      <c r="R55" s="81" t="str">
        <f>IFERROR(Q55/N55,"-")</f>
        <v>-</v>
      </c>
      <c r="S55" s="80">
        <v>0</v>
      </c>
      <c r="T55" s="80">
        <v>3</v>
      </c>
      <c r="U55" s="81">
        <f>IFERROR(T55/(Q55),"-")</f>
        <v>0.5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>
        <v>1</v>
      </c>
      <c r="AO55" s="101">
        <f>IF(Q55=0,"",IF(AN55=0,"",(AN55/Q55)))</f>
        <v>0.16666666666667</v>
      </c>
      <c r="AP55" s="100"/>
      <c r="AQ55" s="102">
        <f>IFERROR(AP55/AN55,"-")</f>
        <v>0</v>
      </c>
      <c r="AR55" s="103"/>
      <c r="AS55" s="104">
        <f>IFERROR(AR55/AN55,"-")</f>
        <v>0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1</v>
      </c>
      <c r="BG55" s="113">
        <f>IF(Q55=0,"",IF(BF55=0,"",(BF55/Q55)))</f>
        <v>0.16666666666667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>
        <v>1</v>
      </c>
      <c r="BP55" s="120">
        <f>IF(Q55=0,"",IF(BO55=0,"",(BO55/Q55)))</f>
        <v>0.16666666666667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2</v>
      </c>
      <c r="BY55" s="127">
        <f>IF(Q55=0,"",IF(BX55=0,"",(BX55/Q55)))</f>
        <v>0.33333333333333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>
        <v>1</v>
      </c>
      <c r="CH55" s="134">
        <f>IF(Q55=0,"",IF(CG55=0,"",(CG55/Q55)))</f>
        <v>0.16666666666667</v>
      </c>
      <c r="CI55" s="135"/>
      <c r="CJ55" s="136">
        <f>IFERROR(CI55/CG55,"-")</f>
        <v>0</v>
      </c>
      <c r="CK55" s="137"/>
      <c r="CL55" s="138">
        <f>IFERROR(CK55/CG55,"-")</f>
        <v>0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179</v>
      </c>
      <c r="C56" s="189" t="s">
        <v>58</v>
      </c>
      <c r="D56" s="189"/>
      <c r="E56" s="189" t="s">
        <v>106</v>
      </c>
      <c r="F56" s="189" t="s">
        <v>106</v>
      </c>
      <c r="G56" s="189" t="s">
        <v>66</v>
      </c>
      <c r="H56" s="89"/>
      <c r="I56" s="89"/>
      <c r="J56" s="89"/>
      <c r="K56" s="181"/>
      <c r="L56" s="80">
        <v>50</v>
      </c>
      <c r="M56" s="80">
        <v>28</v>
      </c>
      <c r="N56" s="80">
        <v>8</v>
      </c>
      <c r="O56" s="91">
        <v>6</v>
      </c>
      <c r="P56" s="92">
        <v>0</v>
      </c>
      <c r="Q56" s="93">
        <f>O56+P56</f>
        <v>6</v>
      </c>
      <c r="R56" s="81">
        <f>IFERROR(Q56/N56,"-")</f>
        <v>0.75</v>
      </c>
      <c r="S56" s="80">
        <v>1</v>
      </c>
      <c r="T56" s="80">
        <v>1</v>
      </c>
      <c r="U56" s="81">
        <f>IFERROR(T56/(Q56),"-")</f>
        <v>0.16666666666667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2</v>
      </c>
      <c r="BG56" s="113">
        <f>IF(Q56=0,"",IF(BF56=0,"",(BF56/Q56)))</f>
        <v>0.33333333333333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1</v>
      </c>
      <c r="BP56" s="120">
        <f>IF(Q56=0,"",IF(BO56=0,"",(BO56/Q56)))</f>
        <v>0.16666666666667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0.16666666666667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>
        <v>2</v>
      </c>
      <c r="CH56" s="134">
        <f>IF(Q56=0,"",IF(CG56=0,"",(CG56/Q56)))</f>
        <v>0.33333333333333</v>
      </c>
      <c r="CI56" s="135">
        <v>2</v>
      </c>
      <c r="CJ56" s="136">
        <f>IFERROR(CI56/CG56,"-")</f>
        <v>1</v>
      </c>
      <c r="CK56" s="137">
        <v>16000</v>
      </c>
      <c r="CL56" s="138">
        <f>IFERROR(CK56/CG56,"-")</f>
        <v>8000</v>
      </c>
      <c r="CM56" s="139">
        <v>1</v>
      </c>
      <c r="CN56" s="139">
        <v>1</v>
      </c>
      <c r="CO56" s="139"/>
      <c r="CP56" s="140">
        <v>0</v>
      </c>
      <c r="CQ56" s="141">
        <v>0</v>
      </c>
      <c r="CR56" s="141">
        <v>11000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0.041666666666667</v>
      </c>
      <c r="B57" s="189" t="s">
        <v>180</v>
      </c>
      <c r="C57" s="189" t="s">
        <v>58</v>
      </c>
      <c r="D57" s="189"/>
      <c r="E57" s="189" t="s">
        <v>181</v>
      </c>
      <c r="F57" s="189" t="s">
        <v>182</v>
      </c>
      <c r="G57" s="189" t="s">
        <v>61</v>
      </c>
      <c r="H57" s="89" t="s">
        <v>159</v>
      </c>
      <c r="I57" s="89" t="s">
        <v>183</v>
      </c>
      <c r="J57" s="190" t="s">
        <v>184</v>
      </c>
      <c r="K57" s="181">
        <v>120000</v>
      </c>
      <c r="L57" s="80">
        <v>0</v>
      </c>
      <c r="M57" s="80">
        <v>0</v>
      </c>
      <c r="N57" s="80">
        <v>0</v>
      </c>
      <c r="O57" s="91">
        <v>13</v>
      </c>
      <c r="P57" s="92">
        <v>0</v>
      </c>
      <c r="Q57" s="93">
        <f>O57+P57</f>
        <v>13</v>
      </c>
      <c r="R57" s="81" t="str">
        <f>IFERROR(Q57/N57,"-")</f>
        <v>-</v>
      </c>
      <c r="S57" s="80">
        <v>0</v>
      </c>
      <c r="T57" s="80">
        <v>2</v>
      </c>
      <c r="U57" s="81">
        <f>IFERROR(T57/(Q57),"-")</f>
        <v>0.15384615384615</v>
      </c>
      <c r="V57" s="82">
        <f>IFERROR(K57/SUM(Q57:Q58),"-")</f>
        <v>8571.4285714286</v>
      </c>
      <c r="W57" s="83">
        <v>1</v>
      </c>
      <c r="X57" s="81">
        <f>IF(Q57=0,"-",W57/Q57)</f>
        <v>0.076923076923077</v>
      </c>
      <c r="Y57" s="186">
        <v>5000</v>
      </c>
      <c r="Z57" s="187">
        <f>IFERROR(Y57/Q57,"-")</f>
        <v>384.61538461538</v>
      </c>
      <c r="AA57" s="187">
        <f>IFERROR(Y57/W57,"-")</f>
        <v>5000</v>
      </c>
      <c r="AB57" s="181">
        <f>SUM(Y57:Y58)-SUM(K57:K58)</f>
        <v>-115000</v>
      </c>
      <c r="AC57" s="85">
        <f>SUM(Y57:Y58)/SUM(K57:K58)</f>
        <v>0.041666666666667</v>
      </c>
      <c r="AD57" s="78"/>
      <c r="AE57" s="94">
        <v>1</v>
      </c>
      <c r="AF57" s="95">
        <f>IF(Q57=0,"",IF(AE57=0,"",(AE57/Q57)))</f>
        <v>0.076923076923077</v>
      </c>
      <c r="AG57" s="94"/>
      <c r="AH57" s="96">
        <f>IFERROR(AG57/AE57,"-")</f>
        <v>0</v>
      </c>
      <c r="AI57" s="97"/>
      <c r="AJ57" s="98">
        <f>IFERROR(AI57/AE57,"-")</f>
        <v>0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>
        <v>2</v>
      </c>
      <c r="AX57" s="107">
        <f>IF(Q57=0,"",IF(AW57=0,"",(AW57/Q57)))</f>
        <v>0.15384615384615</v>
      </c>
      <c r="AY57" s="106"/>
      <c r="AZ57" s="108">
        <f>IFERROR(AY57/AW57,"-")</f>
        <v>0</v>
      </c>
      <c r="BA57" s="109"/>
      <c r="BB57" s="110">
        <f>IFERROR(BA57/AW57,"-")</f>
        <v>0</v>
      </c>
      <c r="BC57" s="111"/>
      <c r="BD57" s="111"/>
      <c r="BE57" s="111"/>
      <c r="BF57" s="112">
        <v>2</v>
      </c>
      <c r="BG57" s="113">
        <f>IF(Q57=0,"",IF(BF57=0,"",(BF57/Q57)))</f>
        <v>0.15384615384615</v>
      </c>
      <c r="BH57" s="112">
        <v>1</v>
      </c>
      <c r="BI57" s="114">
        <f>IFERROR(BH57/BF57,"-")</f>
        <v>0.5</v>
      </c>
      <c r="BJ57" s="115">
        <v>5000</v>
      </c>
      <c r="BK57" s="116">
        <f>IFERROR(BJ57/BF57,"-")</f>
        <v>2500</v>
      </c>
      <c r="BL57" s="117">
        <v>1</v>
      </c>
      <c r="BM57" s="117"/>
      <c r="BN57" s="117"/>
      <c r="BO57" s="119">
        <v>4</v>
      </c>
      <c r="BP57" s="120">
        <f>IF(Q57=0,"",IF(BO57=0,"",(BO57/Q57)))</f>
        <v>0.30769230769231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2</v>
      </c>
      <c r="BY57" s="127">
        <f>IF(Q57=0,"",IF(BX57=0,"",(BX57/Q57)))</f>
        <v>0.15384615384615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2</v>
      </c>
      <c r="CH57" s="134">
        <f>IF(Q57=0,"",IF(CG57=0,"",(CG57/Q57)))</f>
        <v>0.15384615384615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1</v>
      </c>
      <c r="CQ57" s="141">
        <v>5000</v>
      </c>
      <c r="CR57" s="141">
        <v>5000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185</v>
      </c>
      <c r="C58" s="189" t="s">
        <v>58</v>
      </c>
      <c r="D58" s="189"/>
      <c r="E58" s="189" t="s">
        <v>181</v>
      </c>
      <c r="F58" s="189" t="s">
        <v>182</v>
      </c>
      <c r="G58" s="189" t="s">
        <v>66</v>
      </c>
      <c r="H58" s="89"/>
      <c r="I58" s="89"/>
      <c r="J58" s="89"/>
      <c r="K58" s="181"/>
      <c r="L58" s="80">
        <v>10</v>
      </c>
      <c r="M58" s="80">
        <v>9</v>
      </c>
      <c r="N58" s="80">
        <v>8</v>
      </c>
      <c r="O58" s="91">
        <v>1</v>
      </c>
      <c r="P58" s="92">
        <v>0</v>
      </c>
      <c r="Q58" s="93">
        <f>O58+P58</f>
        <v>1</v>
      </c>
      <c r="R58" s="81">
        <f>IFERROR(Q58/N58,"-")</f>
        <v>0.125</v>
      </c>
      <c r="S58" s="80">
        <v>0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>
        <v>1</v>
      </c>
      <c r="BY58" s="127">
        <f>IF(Q58=0,"",IF(BX58=0,"",(BX58/Q58)))</f>
        <v>1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</v>
      </c>
      <c r="B59" s="189" t="s">
        <v>186</v>
      </c>
      <c r="C59" s="189" t="s">
        <v>58</v>
      </c>
      <c r="D59" s="189"/>
      <c r="E59" s="189" t="s">
        <v>187</v>
      </c>
      <c r="F59" s="189" t="s">
        <v>188</v>
      </c>
      <c r="G59" s="189" t="s">
        <v>61</v>
      </c>
      <c r="H59" s="89" t="s">
        <v>189</v>
      </c>
      <c r="I59" s="89" t="s">
        <v>183</v>
      </c>
      <c r="J59" s="190" t="s">
        <v>132</v>
      </c>
      <c r="K59" s="181">
        <v>150000</v>
      </c>
      <c r="L59" s="80">
        <v>0</v>
      </c>
      <c r="M59" s="80">
        <v>0</v>
      </c>
      <c r="N59" s="80">
        <v>0</v>
      </c>
      <c r="O59" s="91">
        <v>1</v>
      </c>
      <c r="P59" s="92">
        <v>0</v>
      </c>
      <c r="Q59" s="93">
        <f>O59+P59</f>
        <v>1</v>
      </c>
      <c r="R59" s="81" t="str">
        <f>IFERROR(Q59/N59,"-")</f>
        <v>-</v>
      </c>
      <c r="S59" s="80">
        <v>0</v>
      </c>
      <c r="T59" s="80">
        <v>0</v>
      </c>
      <c r="U59" s="81">
        <f>IFERROR(T59/(Q59),"-")</f>
        <v>0</v>
      </c>
      <c r="V59" s="82">
        <f>IFERROR(K59/SUM(Q59:Q60),"-")</f>
        <v>150000</v>
      </c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>
        <f>SUM(Y59:Y60)-SUM(K59:K60)</f>
        <v>-150000</v>
      </c>
      <c r="AC59" s="85">
        <f>SUM(Y59:Y60)/SUM(K59:K60)</f>
        <v>0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>
        <v>1</v>
      </c>
      <c r="BY59" s="127">
        <f>IF(Q59=0,"",IF(BX59=0,"",(BX59/Q59)))</f>
        <v>1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190</v>
      </c>
      <c r="C60" s="189" t="s">
        <v>58</v>
      </c>
      <c r="D60" s="189"/>
      <c r="E60" s="189" t="s">
        <v>187</v>
      </c>
      <c r="F60" s="189" t="s">
        <v>188</v>
      </c>
      <c r="G60" s="189" t="s">
        <v>66</v>
      </c>
      <c r="H60" s="89"/>
      <c r="I60" s="89"/>
      <c r="J60" s="89"/>
      <c r="K60" s="181"/>
      <c r="L60" s="80">
        <v>9</v>
      </c>
      <c r="M60" s="80">
        <v>7</v>
      </c>
      <c r="N60" s="80">
        <v>0</v>
      </c>
      <c r="O60" s="91">
        <v>0</v>
      </c>
      <c r="P60" s="92">
        <v>0</v>
      </c>
      <c r="Q60" s="93">
        <f>O60+P60</f>
        <v>0</v>
      </c>
      <c r="R60" s="81" t="str">
        <f>IFERROR(Q60/N60,"-")</f>
        <v>-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0.14</v>
      </c>
      <c r="B61" s="189" t="s">
        <v>191</v>
      </c>
      <c r="C61" s="189" t="s">
        <v>58</v>
      </c>
      <c r="D61" s="189"/>
      <c r="E61" s="189" t="s">
        <v>93</v>
      </c>
      <c r="F61" s="189" t="s">
        <v>94</v>
      </c>
      <c r="G61" s="189" t="s">
        <v>61</v>
      </c>
      <c r="H61" s="89" t="s">
        <v>62</v>
      </c>
      <c r="I61" s="89" t="s">
        <v>192</v>
      </c>
      <c r="J61" s="190" t="s">
        <v>193</v>
      </c>
      <c r="K61" s="181">
        <v>150000</v>
      </c>
      <c r="L61" s="80">
        <v>0</v>
      </c>
      <c r="M61" s="80">
        <v>0</v>
      </c>
      <c r="N61" s="80">
        <v>0</v>
      </c>
      <c r="O61" s="91">
        <v>7</v>
      </c>
      <c r="P61" s="92">
        <v>0</v>
      </c>
      <c r="Q61" s="93">
        <f>O61+P61</f>
        <v>7</v>
      </c>
      <c r="R61" s="81" t="str">
        <f>IFERROR(Q61/N61,"-")</f>
        <v>-</v>
      </c>
      <c r="S61" s="80">
        <v>1</v>
      </c>
      <c r="T61" s="80">
        <v>1</v>
      </c>
      <c r="U61" s="81">
        <f>IFERROR(T61/(Q61),"-")</f>
        <v>0.14285714285714</v>
      </c>
      <c r="V61" s="82">
        <f>IFERROR(K61/SUM(Q61:Q62),"-")</f>
        <v>18750</v>
      </c>
      <c r="W61" s="83">
        <v>3</v>
      </c>
      <c r="X61" s="81">
        <f>IF(Q61=0,"-",W61/Q61)</f>
        <v>0.42857142857143</v>
      </c>
      <c r="Y61" s="186">
        <v>21000</v>
      </c>
      <c r="Z61" s="187">
        <f>IFERROR(Y61/Q61,"-")</f>
        <v>3000</v>
      </c>
      <c r="AA61" s="187">
        <f>IFERROR(Y61/W61,"-")</f>
        <v>7000</v>
      </c>
      <c r="AB61" s="181">
        <f>SUM(Y61:Y62)-SUM(K61:K62)</f>
        <v>-129000</v>
      </c>
      <c r="AC61" s="85">
        <f>SUM(Y61:Y62)/SUM(K61:K62)</f>
        <v>0.14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>
        <v>1</v>
      </c>
      <c r="AO61" s="101">
        <f>IF(Q61=0,"",IF(AN61=0,"",(AN61/Q61)))</f>
        <v>0.14285714285714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1</v>
      </c>
      <c r="BG61" s="113">
        <f>IF(Q61=0,"",IF(BF61=0,"",(BF61/Q61)))</f>
        <v>0.14285714285714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1</v>
      </c>
      <c r="BP61" s="120">
        <f>IF(Q61=0,"",IF(BO61=0,"",(BO61/Q61)))</f>
        <v>0.14285714285714</v>
      </c>
      <c r="BQ61" s="121">
        <v>1</v>
      </c>
      <c r="BR61" s="122">
        <f>IFERROR(BQ61/BO61,"-")</f>
        <v>1</v>
      </c>
      <c r="BS61" s="123">
        <v>10000</v>
      </c>
      <c r="BT61" s="124">
        <f>IFERROR(BS61/BO61,"-")</f>
        <v>10000</v>
      </c>
      <c r="BU61" s="125"/>
      <c r="BV61" s="125">
        <v>1</v>
      </c>
      <c r="BW61" s="125"/>
      <c r="BX61" s="126">
        <v>3</v>
      </c>
      <c r="BY61" s="127">
        <f>IF(Q61=0,"",IF(BX61=0,"",(BX61/Q61)))</f>
        <v>0.42857142857143</v>
      </c>
      <c r="BZ61" s="128">
        <v>1</v>
      </c>
      <c r="CA61" s="129">
        <f>IFERROR(BZ61/BX61,"-")</f>
        <v>0.33333333333333</v>
      </c>
      <c r="CB61" s="130">
        <v>6000</v>
      </c>
      <c r="CC61" s="131">
        <f>IFERROR(CB61/BX61,"-")</f>
        <v>2000</v>
      </c>
      <c r="CD61" s="132"/>
      <c r="CE61" s="132">
        <v>1</v>
      </c>
      <c r="CF61" s="132"/>
      <c r="CG61" s="133">
        <v>1</v>
      </c>
      <c r="CH61" s="134">
        <f>IF(Q61=0,"",IF(CG61=0,"",(CG61/Q61)))</f>
        <v>0.14285714285714</v>
      </c>
      <c r="CI61" s="135">
        <v>1</v>
      </c>
      <c r="CJ61" s="136">
        <f>IFERROR(CI61/CG61,"-")</f>
        <v>1</v>
      </c>
      <c r="CK61" s="137">
        <v>5000</v>
      </c>
      <c r="CL61" s="138">
        <f>IFERROR(CK61/CG61,"-")</f>
        <v>5000</v>
      </c>
      <c r="CM61" s="139">
        <v>1</v>
      </c>
      <c r="CN61" s="139"/>
      <c r="CO61" s="139"/>
      <c r="CP61" s="140">
        <v>3</v>
      </c>
      <c r="CQ61" s="141">
        <v>21000</v>
      </c>
      <c r="CR61" s="141">
        <v>10000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194</v>
      </c>
      <c r="C62" s="189" t="s">
        <v>58</v>
      </c>
      <c r="D62" s="189"/>
      <c r="E62" s="189" t="s">
        <v>93</v>
      </c>
      <c r="F62" s="189" t="s">
        <v>94</v>
      </c>
      <c r="G62" s="189" t="s">
        <v>66</v>
      </c>
      <c r="H62" s="89"/>
      <c r="I62" s="89"/>
      <c r="J62" s="89"/>
      <c r="K62" s="181"/>
      <c r="L62" s="80">
        <v>17</v>
      </c>
      <c r="M62" s="80">
        <v>12</v>
      </c>
      <c r="N62" s="80">
        <v>2</v>
      </c>
      <c r="O62" s="91">
        <v>1</v>
      </c>
      <c r="P62" s="92">
        <v>0</v>
      </c>
      <c r="Q62" s="93">
        <f>O62+P62</f>
        <v>1</v>
      </c>
      <c r="R62" s="81">
        <f>IFERROR(Q62/N62,"-")</f>
        <v>0.5</v>
      </c>
      <c r="S62" s="80">
        <v>0</v>
      </c>
      <c r="T62" s="80">
        <v>0</v>
      </c>
      <c r="U62" s="81">
        <f>IFERROR(T62/(Q62),"-")</f>
        <v>0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1</v>
      </c>
      <c r="BY62" s="127">
        <f>IF(Q62=0,"",IF(BX62=0,"",(BX62/Q62)))</f>
        <v>1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3.3266666666667</v>
      </c>
      <c r="B63" s="189" t="s">
        <v>195</v>
      </c>
      <c r="C63" s="189" t="s">
        <v>58</v>
      </c>
      <c r="D63" s="189"/>
      <c r="E63" s="189" t="s">
        <v>87</v>
      </c>
      <c r="F63" s="189" t="s">
        <v>88</v>
      </c>
      <c r="G63" s="189" t="s">
        <v>61</v>
      </c>
      <c r="H63" s="89" t="s">
        <v>62</v>
      </c>
      <c r="I63" s="89" t="s">
        <v>192</v>
      </c>
      <c r="J63" s="191" t="s">
        <v>196</v>
      </c>
      <c r="K63" s="181">
        <v>150000</v>
      </c>
      <c r="L63" s="80">
        <v>0</v>
      </c>
      <c r="M63" s="80">
        <v>0</v>
      </c>
      <c r="N63" s="80">
        <v>0</v>
      </c>
      <c r="O63" s="91">
        <v>13</v>
      </c>
      <c r="P63" s="92">
        <v>0</v>
      </c>
      <c r="Q63" s="93">
        <f>O63+P63</f>
        <v>13</v>
      </c>
      <c r="R63" s="81" t="str">
        <f>IFERROR(Q63/N63,"-")</f>
        <v>-</v>
      </c>
      <c r="S63" s="80">
        <v>0</v>
      </c>
      <c r="T63" s="80">
        <v>2</v>
      </c>
      <c r="U63" s="81">
        <f>IFERROR(T63/(Q63),"-")</f>
        <v>0.15384615384615</v>
      </c>
      <c r="V63" s="82">
        <f>IFERROR(K63/SUM(Q63:Q64),"-")</f>
        <v>10000</v>
      </c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>
        <f>SUM(Y63:Y64)-SUM(K63:K64)</f>
        <v>349000</v>
      </c>
      <c r="AC63" s="85">
        <f>SUM(Y63:Y64)/SUM(K63:K64)</f>
        <v>3.3266666666667</v>
      </c>
      <c r="AD63" s="78"/>
      <c r="AE63" s="94">
        <v>1</v>
      </c>
      <c r="AF63" s="95">
        <f>IF(Q63=0,"",IF(AE63=0,"",(AE63/Q63)))</f>
        <v>0.076923076923077</v>
      </c>
      <c r="AG63" s="94"/>
      <c r="AH63" s="96">
        <f>IFERROR(AG63/AE63,"-")</f>
        <v>0</v>
      </c>
      <c r="AI63" s="97"/>
      <c r="AJ63" s="98">
        <f>IFERROR(AI63/AE63,"-")</f>
        <v>0</v>
      </c>
      <c r="AK63" s="99"/>
      <c r="AL63" s="99"/>
      <c r="AM63" s="99"/>
      <c r="AN63" s="100">
        <v>1</v>
      </c>
      <c r="AO63" s="101">
        <f>IF(Q63=0,"",IF(AN63=0,"",(AN63/Q63)))</f>
        <v>0.076923076923077</v>
      </c>
      <c r="AP63" s="100"/>
      <c r="AQ63" s="102">
        <f>IFERROR(AP63/AN63,"-")</f>
        <v>0</v>
      </c>
      <c r="AR63" s="103"/>
      <c r="AS63" s="104">
        <f>IFERROR(AR63/AN63,"-")</f>
        <v>0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3</v>
      </c>
      <c r="BG63" s="113">
        <f>IF(Q63=0,"",IF(BF63=0,"",(BF63/Q63)))</f>
        <v>0.23076923076923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4</v>
      </c>
      <c r="BP63" s="120">
        <f>IF(Q63=0,"",IF(BO63=0,"",(BO63/Q63)))</f>
        <v>0.30769230769231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3</v>
      </c>
      <c r="BY63" s="127">
        <f>IF(Q63=0,"",IF(BX63=0,"",(BX63/Q63)))</f>
        <v>0.23076923076923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0.076923076923077</v>
      </c>
      <c r="CI63" s="135"/>
      <c r="CJ63" s="136">
        <f>IFERROR(CI63/CG63,"-")</f>
        <v>0</v>
      </c>
      <c r="CK63" s="137"/>
      <c r="CL63" s="138">
        <f>IFERROR(CK63/CG63,"-")</f>
        <v>0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197</v>
      </c>
      <c r="C64" s="189" t="s">
        <v>58</v>
      </c>
      <c r="D64" s="189"/>
      <c r="E64" s="189" t="s">
        <v>87</v>
      </c>
      <c r="F64" s="189" t="s">
        <v>88</v>
      </c>
      <c r="G64" s="189" t="s">
        <v>66</v>
      </c>
      <c r="H64" s="89"/>
      <c r="I64" s="89"/>
      <c r="J64" s="89"/>
      <c r="K64" s="181"/>
      <c r="L64" s="80">
        <v>15</v>
      </c>
      <c r="M64" s="80">
        <v>9</v>
      </c>
      <c r="N64" s="80">
        <v>8</v>
      </c>
      <c r="O64" s="91">
        <v>2</v>
      </c>
      <c r="P64" s="92">
        <v>0</v>
      </c>
      <c r="Q64" s="93">
        <f>O64+P64</f>
        <v>2</v>
      </c>
      <c r="R64" s="81">
        <f>IFERROR(Q64/N64,"-")</f>
        <v>0.25</v>
      </c>
      <c r="S64" s="80">
        <v>1</v>
      </c>
      <c r="T64" s="80">
        <v>0</v>
      </c>
      <c r="U64" s="81">
        <f>IFERROR(T64/(Q64),"-")</f>
        <v>0</v>
      </c>
      <c r="V64" s="82"/>
      <c r="W64" s="83">
        <v>1</v>
      </c>
      <c r="X64" s="81">
        <f>IF(Q64=0,"-",W64/Q64)</f>
        <v>0.5</v>
      </c>
      <c r="Y64" s="186">
        <v>499000</v>
      </c>
      <c r="Z64" s="187">
        <f>IFERROR(Y64/Q64,"-")</f>
        <v>249500</v>
      </c>
      <c r="AA64" s="187">
        <f>IFERROR(Y64/W64,"-")</f>
        <v>499000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>
        <v>2</v>
      </c>
      <c r="CH64" s="134">
        <f>IF(Q64=0,"",IF(CG64=0,"",(CG64/Q64)))</f>
        <v>1</v>
      </c>
      <c r="CI64" s="135">
        <v>1</v>
      </c>
      <c r="CJ64" s="136">
        <f>IFERROR(CI64/CG64,"-")</f>
        <v>0.5</v>
      </c>
      <c r="CK64" s="137">
        <v>499000</v>
      </c>
      <c r="CL64" s="138">
        <f>IFERROR(CK64/CG64,"-")</f>
        <v>249500</v>
      </c>
      <c r="CM64" s="139"/>
      <c r="CN64" s="139"/>
      <c r="CO64" s="139">
        <v>1</v>
      </c>
      <c r="CP64" s="140">
        <v>1</v>
      </c>
      <c r="CQ64" s="141">
        <v>499000</v>
      </c>
      <c r="CR64" s="141">
        <v>499000</v>
      </c>
      <c r="CS64" s="141"/>
      <c r="CT64" s="142" t="str">
        <f>IF(AND(CR64=0,CS64=0),"",IF(AND(CR64&lt;=100000,CS64&lt;=100000),"",IF(CR64/CQ64&gt;0.7,"男高",IF(CS64/CQ64&gt;0.7,"女高",""))))</f>
        <v>男高</v>
      </c>
    </row>
    <row r="65" spans="1:99">
      <c r="A65" s="79">
        <f>AC65</f>
        <v>0</v>
      </c>
      <c r="B65" s="189" t="s">
        <v>198</v>
      </c>
      <c r="C65" s="189" t="s">
        <v>58</v>
      </c>
      <c r="D65" s="189"/>
      <c r="E65" s="189" t="s">
        <v>199</v>
      </c>
      <c r="F65" s="189" t="s">
        <v>200</v>
      </c>
      <c r="G65" s="189" t="s">
        <v>61</v>
      </c>
      <c r="H65" s="89" t="s">
        <v>89</v>
      </c>
      <c r="I65" s="89" t="s">
        <v>201</v>
      </c>
      <c r="J65" s="191" t="s">
        <v>202</v>
      </c>
      <c r="K65" s="181">
        <v>80000</v>
      </c>
      <c r="L65" s="80">
        <v>0</v>
      </c>
      <c r="M65" s="80">
        <v>0</v>
      </c>
      <c r="N65" s="80">
        <v>0</v>
      </c>
      <c r="O65" s="91">
        <v>3</v>
      </c>
      <c r="P65" s="92">
        <v>0</v>
      </c>
      <c r="Q65" s="93">
        <f>O65+P65</f>
        <v>3</v>
      </c>
      <c r="R65" s="81" t="str">
        <f>IFERROR(Q65/N65,"-")</f>
        <v>-</v>
      </c>
      <c r="S65" s="80">
        <v>0</v>
      </c>
      <c r="T65" s="80">
        <v>0</v>
      </c>
      <c r="U65" s="81">
        <f>IFERROR(T65/(Q65),"-")</f>
        <v>0</v>
      </c>
      <c r="V65" s="82">
        <f>IFERROR(K65/SUM(Q65:Q69),"-")</f>
        <v>5714.2857142857</v>
      </c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>
        <f>SUM(Y65:Y69)-SUM(K65:K69)</f>
        <v>-80000</v>
      </c>
      <c r="AC65" s="85">
        <f>SUM(Y65:Y69)/SUM(K65:K69)</f>
        <v>0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>
        <v>1</v>
      </c>
      <c r="AO65" s="101">
        <f>IF(Q65=0,"",IF(AN65=0,"",(AN65/Q65)))</f>
        <v>0.33333333333333</v>
      </c>
      <c r="AP65" s="100"/>
      <c r="AQ65" s="102">
        <f>IFERROR(AP65/AN65,"-")</f>
        <v>0</v>
      </c>
      <c r="AR65" s="103"/>
      <c r="AS65" s="104">
        <f>IFERROR(AR65/AN65,"-")</f>
        <v>0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2</v>
      </c>
      <c r="BP65" s="120">
        <f>IF(Q65=0,"",IF(BO65=0,"",(BO65/Q65)))</f>
        <v>0.66666666666667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203</v>
      </c>
      <c r="C66" s="189" t="s">
        <v>58</v>
      </c>
      <c r="D66" s="189"/>
      <c r="E66" s="189" t="s">
        <v>204</v>
      </c>
      <c r="F66" s="189" t="s">
        <v>205</v>
      </c>
      <c r="G66" s="189" t="s">
        <v>61</v>
      </c>
      <c r="H66" s="89" t="s">
        <v>89</v>
      </c>
      <c r="I66" s="89" t="s">
        <v>201</v>
      </c>
      <c r="J66" s="191" t="s">
        <v>206</v>
      </c>
      <c r="K66" s="181"/>
      <c r="L66" s="80">
        <v>0</v>
      </c>
      <c r="M66" s="80">
        <v>0</v>
      </c>
      <c r="N66" s="80">
        <v>0</v>
      </c>
      <c r="O66" s="91">
        <v>3</v>
      </c>
      <c r="P66" s="92">
        <v>0</v>
      </c>
      <c r="Q66" s="93">
        <f>O66+P66</f>
        <v>3</v>
      </c>
      <c r="R66" s="81" t="str">
        <f>IFERROR(Q66/N66,"-")</f>
        <v>-</v>
      </c>
      <c r="S66" s="80">
        <v>0</v>
      </c>
      <c r="T66" s="80">
        <v>0</v>
      </c>
      <c r="U66" s="81">
        <f>IFERROR(T66/(Q66),"-")</f>
        <v>0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2</v>
      </c>
      <c r="BG66" s="113">
        <f>IF(Q66=0,"",IF(BF66=0,"",(BF66/Q66)))</f>
        <v>0.66666666666667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1</v>
      </c>
      <c r="BY66" s="127">
        <f>IF(Q66=0,"",IF(BX66=0,"",(BX66/Q66)))</f>
        <v>0.33333333333333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207</v>
      </c>
      <c r="C67" s="189" t="s">
        <v>58</v>
      </c>
      <c r="D67" s="189"/>
      <c r="E67" s="189" t="s">
        <v>208</v>
      </c>
      <c r="F67" s="189" t="s">
        <v>209</v>
      </c>
      <c r="G67" s="189" t="s">
        <v>61</v>
      </c>
      <c r="H67" s="89" t="s">
        <v>89</v>
      </c>
      <c r="I67" s="89" t="s">
        <v>201</v>
      </c>
      <c r="J67" s="191" t="s">
        <v>196</v>
      </c>
      <c r="K67" s="181"/>
      <c r="L67" s="80">
        <v>0</v>
      </c>
      <c r="M67" s="80">
        <v>0</v>
      </c>
      <c r="N67" s="80">
        <v>0</v>
      </c>
      <c r="O67" s="91">
        <v>4</v>
      </c>
      <c r="P67" s="92">
        <v>0</v>
      </c>
      <c r="Q67" s="93">
        <f>O67+P67</f>
        <v>4</v>
      </c>
      <c r="R67" s="81" t="str">
        <f>IFERROR(Q67/N67,"-")</f>
        <v>-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>
        <v>2</v>
      </c>
      <c r="AO67" s="101">
        <f>IF(Q67=0,"",IF(AN67=0,"",(AN67/Q67)))</f>
        <v>0.5</v>
      </c>
      <c r="AP67" s="100"/>
      <c r="AQ67" s="102">
        <f>IFERROR(AP67/AN67,"-")</f>
        <v>0</v>
      </c>
      <c r="AR67" s="103"/>
      <c r="AS67" s="104">
        <f>IFERROR(AR67/AN67,"-")</f>
        <v>0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0.25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>
        <v>1</v>
      </c>
      <c r="BY67" s="127">
        <f>IF(Q67=0,"",IF(BX67=0,"",(BX67/Q67)))</f>
        <v>0.25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210</v>
      </c>
      <c r="C68" s="189" t="s">
        <v>58</v>
      </c>
      <c r="D68" s="189"/>
      <c r="E68" s="189" t="s">
        <v>211</v>
      </c>
      <c r="F68" s="189" t="s">
        <v>212</v>
      </c>
      <c r="G68" s="189" t="s">
        <v>61</v>
      </c>
      <c r="H68" s="89" t="s">
        <v>89</v>
      </c>
      <c r="I68" s="89" t="s">
        <v>201</v>
      </c>
      <c r="J68" s="191" t="s">
        <v>213</v>
      </c>
      <c r="K68" s="181"/>
      <c r="L68" s="80">
        <v>0</v>
      </c>
      <c r="M68" s="80">
        <v>0</v>
      </c>
      <c r="N68" s="80">
        <v>0</v>
      </c>
      <c r="O68" s="91">
        <v>3</v>
      </c>
      <c r="P68" s="92">
        <v>0</v>
      </c>
      <c r="Q68" s="93">
        <f>O68+P68</f>
        <v>3</v>
      </c>
      <c r="R68" s="81" t="str">
        <f>IFERROR(Q68/N68,"-")</f>
        <v>-</v>
      </c>
      <c r="S68" s="80">
        <v>0</v>
      </c>
      <c r="T68" s="80">
        <v>1</v>
      </c>
      <c r="U68" s="81">
        <f>IFERROR(T68/(Q68),"-")</f>
        <v>0.33333333333333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>
        <v>1</v>
      </c>
      <c r="AF68" s="95">
        <f>IF(Q68=0,"",IF(AE68=0,"",(AE68/Q68)))</f>
        <v>0.33333333333333</v>
      </c>
      <c r="AG68" s="94"/>
      <c r="AH68" s="96">
        <f>IFERROR(AG68/AE68,"-")</f>
        <v>0</v>
      </c>
      <c r="AI68" s="97"/>
      <c r="AJ68" s="98">
        <f>IFERROR(AI68/AE68,"-")</f>
        <v>0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1</v>
      </c>
      <c r="AX68" s="107">
        <f>IF(Q68=0,"",IF(AW68=0,"",(AW68/Q68)))</f>
        <v>0.33333333333333</v>
      </c>
      <c r="AY68" s="106"/>
      <c r="AZ68" s="108">
        <f>IFERROR(AY68/AW68,"-")</f>
        <v>0</v>
      </c>
      <c r="BA68" s="109"/>
      <c r="BB68" s="110">
        <f>IFERROR(BA68/AW68,"-")</f>
        <v>0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0.33333333333333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214</v>
      </c>
      <c r="C69" s="189" t="s">
        <v>58</v>
      </c>
      <c r="D69" s="189"/>
      <c r="E69" s="189" t="s">
        <v>106</v>
      </c>
      <c r="F69" s="189" t="s">
        <v>106</v>
      </c>
      <c r="G69" s="189" t="s">
        <v>66</v>
      </c>
      <c r="H69" s="89" t="s">
        <v>215</v>
      </c>
      <c r="I69" s="89"/>
      <c r="J69" s="89"/>
      <c r="K69" s="181"/>
      <c r="L69" s="80">
        <v>21</v>
      </c>
      <c r="M69" s="80">
        <v>9</v>
      </c>
      <c r="N69" s="80">
        <v>1</v>
      </c>
      <c r="O69" s="91">
        <v>1</v>
      </c>
      <c r="P69" s="92">
        <v>0</v>
      </c>
      <c r="Q69" s="93">
        <f>O69+P69</f>
        <v>1</v>
      </c>
      <c r="R69" s="81">
        <f>IFERROR(Q69/N69,"-")</f>
        <v>1</v>
      </c>
      <c r="S69" s="80">
        <v>0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1</v>
      </c>
      <c r="BH69" s="112"/>
      <c r="BI69" s="114">
        <f>IFERROR(BH69/BF69,"-")</f>
        <v>0</v>
      </c>
      <c r="BJ69" s="115"/>
      <c r="BK69" s="116">
        <f>IFERROR(BJ69/BF69,"-")</f>
        <v>0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30"/>
      <c r="B70" s="86"/>
      <c r="C70" s="86"/>
      <c r="D70" s="87"/>
      <c r="E70" s="87"/>
      <c r="F70" s="87"/>
      <c r="G70" s="88"/>
      <c r="H70" s="89"/>
      <c r="I70" s="89"/>
      <c r="J70" s="89"/>
      <c r="K70" s="182"/>
      <c r="L70" s="34"/>
      <c r="M70" s="34"/>
      <c r="N70" s="31"/>
      <c r="O70" s="23"/>
      <c r="P70" s="23"/>
      <c r="Q70" s="23"/>
      <c r="R70" s="32"/>
      <c r="S70" s="32"/>
      <c r="T70" s="23"/>
      <c r="U70" s="32"/>
      <c r="V70" s="25"/>
      <c r="W70" s="25"/>
      <c r="X70" s="25"/>
      <c r="Y70" s="188"/>
      <c r="Z70" s="188"/>
      <c r="AA70" s="188"/>
      <c r="AB70" s="188"/>
      <c r="AC70" s="33"/>
      <c r="AD70" s="58"/>
      <c r="AE70" s="62"/>
      <c r="AF70" s="63"/>
      <c r="AG70" s="62"/>
      <c r="AH70" s="66"/>
      <c r="AI70" s="67"/>
      <c r="AJ70" s="68"/>
      <c r="AK70" s="69"/>
      <c r="AL70" s="69"/>
      <c r="AM70" s="69"/>
      <c r="AN70" s="62"/>
      <c r="AO70" s="63"/>
      <c r="AP70" s="62"/>
      <c r="AQ70" s="66"/>
      <c r="AR70" s="67"/>
      <c r="AS70" s="68"/>
      <c r="AT70" s="69"/>
      <c r="AU70" s="69"/>
      <c r="AV70" s="69"/>
      <c r="AW70" s="62"/>
      <c r="AX70" s="63"/>
      <c r="AY70" s="62"/>
      <c r="AZ70" s="66"/>
      <c r="BA70" s="67"/>
      <c r="BB70" s="68"/>
      <c r="BC70" s="69"/>
      <c r="BD70" s="69"/>
      <c r="BE70" s="69"/>
      <c r="BF70" s="62"/>
      <c r="BG70" s="63"/>
      <c r="BH70" s="62"/>
      <c r="BI70" s="66"/>
      <c r="BJ70" s="67"/>
      <c r="BK70" s="68"/>
      <c r="BL70" s="69"/>
      <c r="BM70" s="69"/>
      <c r="BN70" s="69"/>
      <c r="BO70" s="64"/>
      <c r="BP70" s="65"/>
      <c r="BQ70" s="62"/>
      <c r="BR70" s="66"/>
      <c r="BS70" s="67"/>
      <c r="BT70" s="68"/>
      <c r="BU70" s="69"/>
      <c r="BV70" s="69"/>
      <c r="BW70" s="69"/>
      <c r="BX70" s="64"/>
      <c r="BY70" s="65"/>
      <c r="BZ70" s="62"/>
      <c r="CA70" s="66"/>
      <c r="CB70" s="67"/>
      <c r="CC70" s="68"/>
      <c r="CD70" s="69"/>
      <c r="CE70" s="69"/>
      <c r="CF70" s="69"/>
      <c r="CG70" s="64"/>
      <c r="CH70" s="65"/>
      <c r="CI70" s="62"/>
      <c r="CJ70" s="66"/>
      <c r="CK70" s="67"/>
      <c r="CL70" s="68"/>
      <c r="CM70" s="69"/>
      <c r="CN70" s="69"/>
      <c r="CO70" s="69"/>
      <c r="CP70" s="70"/>
      <c r="CQ70" s="67"/>
      <c r="CR70" s="67"/>
      <c r="CS70" s="67"/>
      <c r="CT70" s="71"/>
    </row>
    <row r="71" spans="1:99">
      <c r="A71" s="30"/>
      <c r="B71" s="37"/>
      <c r="C71" s="37"/>
      <c r="D71" s="21"/>
      <c r="E71" s="21"/>
      <c r="F71" s="21"/>
      <c r="G71" s="22"/>
      <c r="H71" s="36"/>
      <c r="I71" s="36"/>
      <c r="J71" s="74"/>
      <c r="K71" s="183"/>
      <c r="L71" s="34"/>
      <c r="M71" s="34"/>
      <c r="N71" s="31"/>
      <c r="O71" s="23"/>
      <c r="P71" s="23"/>
      <c r="Q71" s="23"/>
      <c r="R71" s="32"/>
      <c r="S71" s="32"/>
      <c r="T71" s="23"/>
      <c r="U71" s="32"/>
      <c r="V71" s="25"/>
      <c r="W71" s="25"/>
      <c r="X71" s="25"/>
      <c r="Y71" s="188"/>
      <c r="Z71" s="188"/>
      <c r="AA71" s="188"/>
      <c r="AB71" s="188"/>
      <c r="AC71" s="33"/>
      <c r="AD71" s="60"/>
      <c r="AE71" s="62"/>
      <c r="AF71" s="63"/>
      <c r="AG71" s="62"/>
      <c r="AH71" s="66"/>
      <c r="AI71" s="67"/>
      <c r="AJ71" s="68"/>
      <c r="AK71" s="69"/>
      <c r="AL71" s="69"/>
      <c r="AM71" s="69"/>
      <c r="AN71" s="62"/>
      <c r="AO71" s="63"/>
      <c r="AP71" s="62"/>
      <c r="AQ71" s="66"/>
      <c r="AR71" s="67"/>
      <c r="AS71" s="68"/>
      <c r="AT71" s="69"/>
      <c r="AU71" s="69"/>
      <c r="AV71" s="69"/>
      <c r="AW71" s="62"/>
      <c r="AX71" s="63"/>
      <c r="AY71" s="62"/>
      <c r="AZ71" s="66"/>
      <c r="BA71" s="67"/>
      <c r="BB71" s="68"/>
      <c r="BC71" s="69"/>
      <c r="BD71" s="69"/>
      <c r="BE71" s="69"/>
      <c r="BF71" s="62"/>
      <c r="BG71" s="63"/>
      <c r="BH71" s="62"/>
      <c r="BI71" s="66"/>
      <c r="BJ71" s="67"/>
      <c r="BK71" s="68"/>
      <c r="BL71" s="69"/>
      <c r="BM71" s="69"/>
      <c r="BN71" s="69"/>
      <c r="BO71" s="64"/>
      <c r="BP71" s="65"/>
      <c r="BQ71" s="62"/>
      <c r="BR71" s="66"/>
      <c r="BS71" s="67"/>
      <c r="BT71" s="68"/>
      <c r="BU71" s="69"/>
      <c r="BV71" s="69"/>
      <c r="BW71" s="69"/>
      <c r="BX71" s="64"/>
      <c r="BY71" s="65"/>
      <c r="BZ71" s="62"/>
      <c r="CA71" s="66"/>
      <c r="CB71" s="67"/>
      <c r="CC71" s="68"/>
      <c r="CD71" s="69"/>
      <c r="CE71" s="69"/>
      <c r="CF71" s="69"/>
      <c r="CG71" s="64"/>
      <c r="CH71" s="65"/>
      <c r="CI71" s="62"/>
      <c r="CJ71" s="66"/>
      <c r="CK71" s="67"/>
      <c r="CL71" s="68"/>
      <c r="CM71" s="69"/>
      <c r="CN71" s="69"/>
      <c r="CO71" s="69"/>
      <c r="CP71" s="70"/>
      <c r="CQ71" s="67"/>
      <c r="CR71" s="67"/>
      <c r="CS71" s="67"/>
      <c r="CT71" s="71"/>
    </row>
    <row r="72" spans="1:99">
      <c r="A72" s="19">
        <f>AC72</f>
        <v>1.3698885017422</v>
      </c>
      <c r="B72" s="39"/>
      <c r="C72" s="39"/>
      <c r="D72" s="39"/>
      <c r="E72" s="39"/>
      <c r="F72" s="39"/>
      <c r="G72" s="39"/>
      <c r="H72" s="40" t="s">
        <v>216</v>
      </c>
      <c r="I72" s="40"/>
      <c r="J72" s="40"/>
      <c r="K72" s="184">
        <f>SUM(K6:K71)</f>
        <v>2870000</v>
      </c>
      <c r="L72" s="41">
        <f>SUM(L6:L71)</f>
        <v>602</v>
      </c>
      <c r="M72" s="41">
        <f>SUM(M6:M71)</f>
        <v>300</v>
      </c>
      <c r="N72" s="41">
        <f>SUM(N6:N71)</f>
        <v>316</v>
      </c>
      <c r="O72" s="41">
        <f>SUM(O6:O71)</f>
        <v>293</v>
      </c>
      <c r="P72" s="41">
        <f>SUM(P6:P71)</f>
        <v>2</v>
      </c>
      <c r="Q72" s="41">
        <f>SUM(Q6:Q71)</f>
        <v>295</v>
      </c>
      <c r="R72" s="42">
        <f>IFERROR(Q72/N72,"-")</f>
        <v>0.93354430379747</v>
      </c>
      <c r="S72" s="77">
        <f>SUM(S6:S71)</f>
        <v>19</v>
      </c>
      <c r="T72" s="77">
        <f>SUM(T6:T71)</f>
        <v>44</v>
      </c>
      <c r="U72" s="42">
        <f>IFERROR(S72/Q72,"-")</f>
        <v>0.064406779661017</v>
      </c>
      <c r="V72" s="43">
        <f>IFERROR(K72/Q72,"-")</f>
        <v>9728.813559322</v>
      </c>
      <c r="W72" s="44">
        <f>SUM(W6:W71)</f>
        <v>24</v>
      </c>
      <c r="X72" s="42">
        <f>IFERROR(W72/Q72,"-")</f>
        <v>0.08135593220339</v>
      </c>
      <c r="Y72" s="184">
        <f>SUM(Y6:Y71)</f>
        <v>3931580</v>
      </c>
      <c r="Z72" s="184">
        <f>IFERROR(Y72/Q72,"-")</f>
        <v>13327.389830508</v>
      </c>
      <c r="AA72" s="184">
        <f>IFERROR(Y72/W72,"-")</f>
        <v>163815.83333333</v>
      </c>
      <c r="AB72" s="184">
        <f>Y72-K72</f>
        <v>1061580</v>
      </c>
      <c r="AC72" s="46">
        <f>Y72/K72</f>
        <v>1.3698885017422</v>
      </c>
      <c r="AD72" s="59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7"/>
    <mergeCell ref="K28:K37"/>
    <mergeCell ref="V28:V37"/>
    <mergeCell ref="AB28:AB37"/>
    <mergeCell ref="AC28:AC37"/>
    <mergeCell ref="A38:A42"/>
    <mergeCell ref="K38:K42"/>
    <mergeCell ref="V38:V42"/>
    <mergeCell ref="AB38:AB42"/>
    <mergeCell ref="AC38:AC42"/>
    <mergeCell ref="A43:A47"/>
    <mergeCell ref="K43:K47"/>
    <mergeCell ref="V43:V47"/>
    <mergeCell ref="AB43:AB47"/>
    <mergeCell ref="AC43:AC47"/>
    <mergeCell ref="A48:A52"/>
    <mergeCell ref="K48:K52"/>
    <mergeCell ref="V48:V52"/>
    <mergeCell ref="AB48:AB52"/>
    <mergeCell ref="AC48:AC52"/>
    <mergeCell ref="A53:A56"/>
    <mergeCell ref="K53:K56"/>
    <mergeCell ref="V53:V56"/>
    <mergeCell ref="AB53:AB56"/>
    <mergeCell ref="AC53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9"/>
    <mergeCell ref="K65:K69"/>
    <mergeCell ref="V65:V69"/>
    <mergeCell ref="AB65:AB69"/>
    <mergeCell ref="AC65:AC6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1.0345</v>
      </c>
      <c r="B6" s="189" t="s">
        <v>218</v>
      </c>
      <c r="C6" s="189" t="s">
        <v>58</v>
      </c>
      <c r="D6" s="189" t="s">
        <v>219</v>
      </c>
      <c r="E6" s="189" t="s">
        <v>220</v>
      </c>
      <c r="F6" s="189" t="s">
        <v>221</v>
      </c>
      <c r="G6" s="189" t="s">
        <v>61</v>
      </c>
      <c r="H6" s="89" t="s">
        <v>222</v>
      </c>
      <c r="I6" s="89" t="s">
        <v>223</v>
      </c>
      <c r="J6" s="89" t="s">
        <v>224</v>
      </c>
      <c r="K6" s="181">
        <v>200000</v>
      </c>
      <c r="L6" s="80">
        <v>0</v>
      </c>
      <c r="M6" s="80">
        <v>0</v>
      </c>
      <c r="N6" s="80">
        <v>0</v>
      </c>
      <c r="O6" s="91">
        <v>7</v>
      </c>
      <c r="P6" s="92">
        <v>0</v>
      </c>
      <c r="Q6" s="93">
        <f>O6+P6</f>
        <v>7</v>
      </c>
      <c r="R6" s="81" t="str">
        <f>IFERROR(Q6/N6,"-")</f>
        <v>-</v>
      </c>
      <c r="S6" s="80">
        <v>1</v>
      </c>
      <c r="T6" s="80">
        <v>0</v>
      </c>
      <c r="U6" s="81">
        <f>IFERROR(T6/(Q6),"-")</f>
        <v>0</v>
      </c>
      <c r="V6" s="82">
        <f>IFERROR(K6/SUM(Q6:Q7),"-")</f>
        <v>22222.222222222</v>
      </c>
      <c r="W6" s="83">
        <v>1</v>
      </c>
      <c r="X6" s="81">
        <f>IF(Q6=0,"-",W6/Q6)</f>
        <v>0.14285714285714</v>
      </c>
      <c r="Y6" s="186">
        <v>206000</v>
      </c>
      <c r="Z6" s="187">
        <f>IFERROR(Y6/Q6,"-")</f>
        <v>29428.571428571</v>
      </c>
      <c r="AA6" s="187">
        <f>IFERROR(Y6/W6,"-")</f>
        <v>206000</v>
      </c>
      <c r="AB6" s="181">
        <f>SUM(Y6:Y7)-SUM(K6:K7)</f>
        <v>6900</v>
      </c>
      <c r="AC6" s="85">
        <f>SUM(Y6:Y7)/SUM(K6:K7)</f>
        <v>1.0345</v>
      </c>
      <c r="AD6" s="78"/>
      <c r="AE6" s="94">
        <v>1</v>
      </c>
      <c r="AF6" s="95">
        <f>IF(Q6=0,"",IF(AE6=0,"",(AE6/Q6)))</f>
        <v>0.14285714285714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2</v>
      </c>
      <c r="AO6" s="101">
        <f>IF(Q6=0,"",IF(AN6=0,"",(AN6/Q6)))</f>
        <v>0.28571428571429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2</v>
      </c>
      <c r="BY6" s="127">
        <f>IF(Q6=0,"",IF(BX6=0,"",(BX6/Q6)))</f>
        <v>0.28571428571429</v>
      </c>
      <c r="BZ6" s="128">
        <v>1</v>
      </c>
      <c r="CA6" s="129">
        <f>IFERROR(BZ6/BX6,"-")</f>
        <v>0.5</v>
      </c>
      <c r="CB6" s="130">
        <v>206000</v>
      </c>
      <c r="CC6" s="131">
        <f>IFERROR(CB6/BX6,"-")</f>
        <v>103000</v>
      </c>
      <c r="CD6" s="132"/>
      <c r="CE6" s="132"/>
      <c r="CF6" s="132">
        <v>1</v>
      </c>
      <c r="CG6" s="133">
        <v>1</v>
      </c>
      <c r="CH6" s="134">
        <f>IF(Q6=0,"",IF(CG6=0,"",(CG6/Q6)))</f>
        <v>0.14285714285714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206000</v>
      </c>
      <c r="CR6" s="141">
        <v>206000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225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16</v>
      </c>
      <c r="M7" s="80">
        <v>12</v>
      </c>
      <c r="N7" s="80">
        <v>10</v>
      </c>
      <c r="O7" s="91">
        <v>2</v>
      </c>
      <c r="P7" s="92">
        <v>0</v>
      </c>
      <c r="Q7" s="93">
        <f>O7+P7</f>
        <v>2</v>
      </c>
      <c r="R7" s="81">
        <f>IFERROR(Q7/N7,"-")</f>
        <v>0.2</v>
      </c>
      <c r="S7" s="80">
        <v>0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0.5</v>
      </c>
      <c r="Y7" s="186">
        <v>900</v>
      </c>
      <c r="Z7" s="187">
        <f>IFERROR(Y7/Q7,"-")</f>
        <v>450</v>
      </c>
      <c r="AA7" s="187">
        <f>IFERROR(Y7/W7,"-")</f>
        <v>900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1</v>
      </c>
      <c r="BZ7" s="128">
        <v>1</v>
      </c>
      <c r="CA7" s="129">
        <f>IFERROR(BZ7/BX7,"-")</f>
        <v>0.5</v>
      </c>
      <c r="CB7" s="130">
        <v>900</v>
      </c>
      <c r="CC7" s="131">
        <f>IFERROR(CB7/BX7,"-")</f>
        <v>450</v>
      </c>
      <c r="CD7" s="132">
        <v>1</v>
      </c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900</v>
      </c>
      <c r="CR7" s="141">
        <v>900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3.6933333333333</v>
      </c>
      <c r="B8" s="189" t="s">
        <v>226</v>
      </c>
      <c r="C8" s="189" t="s">
        <v>227</v>
      </c>
      <c r="D8" s="189" t="s">
        <v>219</v>
      </c>
      <c r="E8" s="189" t="s">
        <v>228</v>
      </c>
      <c r="F8" s="189"/>
      <c r="G8" s="189" t="s">
        <v>61</v>
      </c>
      <c r="H8" s="89" t="s">
        <v>229</v>
      </c>
      <c r="I8" s="89" t="s">
        <v>230</v>
      </c>
      <c r="J8" s="89" t="s">
        <v>231</v>
      </c>
      <c r="K8" s="181">
        <v>75000</v>
      </c>
      <c r="L8" s="80">
        <v>0</v>
      </c>
      <c r="M8" s="80">
        <v>0</v>
      </c>
      <c r="N8" s="80">
        <v>0</v>
      </c>
      <c r="O8" s="91">
        <v>21</v>
      </c>
      <c r="P8" s="92">
        <v>0</v>
      </c>
      <c r="Q8" s="93">
        <f>O8+P8</f>
        <v>21</v>
      </c>
      <c r="R8" s="81" t="str">
        <f>IFERROR(Q8/N8,"-")</f>
        <v>-</v>
      </c>
      <c r="S8" s="80">
        <v>1</v>
      </c>
      <c r="T8" s="80">
        <v>1</v>
      </c>
      <c r="U8" s="81">
        <f>IFERROR(T8/(Q8),"-")</f>
        <v>0.047619047619048</v>
      </c>
      <c r="V8" s="82">
        <f>IFERROR(K8/SUM(Q8:Q9),"-")</f>
        <v>2678.5714285714</v>
      </c>
      <c r="W8" s="83">
        <v>1</v>
      </c>
      <c r="X8" s="81">
        <f>IF(Q8=0,"-",W8/Q8)</f>
        <v>0.047619047619048</v>
      </c>
      <c r="Y8" s="186">
        <v>5000</v>
      </c>
      <c r="Z8" s="187">
        <f>IFERROR(Y8/Q8,"-")</f>
        <v>238.09523809524</v>
      </c>
      <c r="AA8" s="187">
        <f>IFERROR(Y8/W8,"-")</f>
        <v>5000</v>
      </c>
      <c r="AB8" s="181">
        <f>SUM(Y8:Y9)-SUM(K8:K9)</f>
        <v>202000</v>
      </c>
      <c r="AC8" s="85">
        <f>SUM(Y8:Y9)/SUM(K8:K9)</f>
        <v>3.6933333333333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7</v>
      </c>
      <c r="AO8" s="101">
        <f>IF(Q8=0,"",IF(AN8=0,"",(AN8/Q8)))</f>
        <v>0.33333333333333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0.14285714285714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4</v>
      </c>
      <c r="BG8" s="113">
        <f>IF(Q8=0,"",IF(BF8=0,"",(BF8/Q8)))</f>
        <v>0.19047619047619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0.14285714285714</v>
      </c>
      <c r="BQ8" s="121">
        <v>1</v>
      </c>
      <c r="BR8" s="122">
        <f>IFERROR(BQ8/BO8,"-")</f>
        <v>0.33333333333333</v>
      </c>
      <c r="BS8" s="123">
        <v>5000</v>
      </c>
      <c r="BT8" s="124">
        <f>IFERROR(BS8/BO8,"-")</f>
        <v>1666.6666666667</v>
      </c>
      <c r="BU8" s="125"/>
      <c r="BV8" s="125">
        <v>1</v>
      </c>
      <c r="BW8" s="125"/>
      <c r="BX8" s="126">
        <v>3</v>
      </c>
      <c r="BY8" s="127">
        <f>IF(Q8=0,"",IF(BX8=0,"",(BX8/Q8)))</f>
        <v>0.14285714285714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0.047619047619048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1</v>
      </c>
      <c r="CQ8" s="141">
        <v>5000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232</v>
      </c>
      <c r="C9" s="189" t="s">
        <v>227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58</v>
      </c>
      <c r="M9" s="80">
        <v>27</v>
      </c>
      <c r="N9" s="80">
        <v>15</v>
      </c>
      <c r="O9" s="91">
        <v>7</v>
      </c>
      <c r="P9" s="92">
        <v>0</v>
      </c>
      <c r="Q9" s="93">
        <f>O9+P9</f>
        <v>7</v>
      </c>
      <c r="R9" s="81">
        <f>IFERROR(Q9/N9,"-")</f>
        <v>0.46666666666667</v>
      </c>
      <c r="S9" s="80">
        <v>4</v>
      </c>
      <c r="T9" s="80">
        <v>1</v>
      </c>
      <c r="U9" s="81">
        <f>IFERROR(T9/(Q9),"-")</f>
        <v>0.14285714285714</v>
      </c>
      <c r="V9" s="82"/>
      <c r="W9" s="83">
        <v>1</v>
      </c>
      <c r="X9" s="81">
        <f>IF(Q9=0,"-",W9/Q9)</f>
        <v>0.14285714285714</v>
      </c>
      <c r="Y9" s="186">
        <v>272000</v>
      </c>
      <c r="Z9" s="187">
        <f>IFERROR(Y9/Q9,"-")</f>
        <v>38857.142857143</v>
      </c>
      <c r="AA9" s="187">
        <f>IFERROR(Y9/W9,"-")</f>
        <v>272000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0.14285714285714</v>
      </c>
      <c r="BH9" s="112">
        <v>1</v>
      </c>
      <c r="BI9" s="114">
        <f>IFERROR(BH9/BF9,"-")</f>
        <v>1</v>
      </c>
      <c r="BJ9" s="115">
        <v>40000</v>
      </c>
      <c r="BK9" s="116">
        <f>IFERROR(BJ9/BF9,"-")</f>
        <v>40000</v>
      </c>
      <c r="BL9" s="117"/>
      <c r="BM9" s="117"/>
      <c r="BN9" s="117">
        <v>1</v>
      </c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6</v>
      </c>
      <c r="BY9" s="127">
        <f>IF(Q9=0,"",IF(BX9=0,"",(BX9/Q9)))</f>
        <v>0.85714285714286</v>
      </c>
      <c r="BZ9" s="128">
        <v>1</v>
      </c>
      <c r="CA9" s="129">
        <f>IFERROR(BZ9/BX9,"-")</f>
        <v>0.16666666666667</v>
      </c>
      <c r="CB9" s="130">
        <v>272000</v>
      </c>
      <c r="CC9" s="131">
        <f>IFERROR(CB9/BX9,"-")</f>
        <v>45333.333333333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272000</v>
      </c>
      <c r="CR9" s="141">
        <v>272000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0.444</v>
      </c>
      <c r="B10" s="189" t="s">
        <v>233</v>
      </c>
      <c r="C10" s="189"/>
      <c r="D10" s="189"/>
      <c r="E10" s="189"/>
      <c r="F10" s="189"/>
      <c r="G10" s="189" t="s">
        <v>61</v>
      </c>
      <c r="H10" s="89" t="s">
        <v>234</v>
      </c>
      <c r="I10" s="89"/>
      <c r="J10" s="89" t="s">
        <v>235</v>
      </c>
      <c r="K10" s="181">
        <v>500000</v>
      </c>
      <c r="L10" s="80">
        <v>0</v>
      </c>
      <c r="M10" s="80">
        <v>0</v>
      </c>
      <c r="N10" s="80">
        <v>0</v>
      </c>
      <c r="O10" s="91">
        <v>106</v>
      </c>
      <c r="P10" s="92">
        <v>0</v>
      </c>
      <c r="Q10" s="93">
        <f>O10+P10</f>
        <v>106</v>
      </c>
      <c r="R10" s="81" t="str">
        <f>IFERROR(Q10/N10,"-")</f>
        <v>-</v>
      </c>
      <c r="S10" s="80">
        <v>1</v>
      </c>
      <c r="T10" s="80">
        <v>13</v>
      </c>
      <c r="U10" s="81">
        <f>IFERROR(T10/(Q10),"-")</f>
        <v>0.12264150943396</v>
      </c>
      <c r="V10" s="82">
        <f>IFERROR(K10/SUM(Q10:Q15),"-")</f>
        <v>3311.2582781457</v>
      </c>
      <c r="W10" s="83">
        <v>2</v>
      </c>
      <c r="X10" s="81">
        <f>IF(Q10=0,"-",W10/Q10)</f>
        <v>0.018867924528302</v>
      </c>
      <c r="Y10" s="186">
        <v>8000</v>
      </c>
      <c r="Z10" s="187">
        <f>IFERROR(Y10/Q10,"-")</f>
        <v>75.471698113208</v>
      </c>
      <c r="AA10" s="187">
        <f>IFERROR(Y10/W10,"-")</f>
        <v>4000</v>
      </c>
      <c r="AB10" s="181">
        <f>SUM(Y10:Y15)-SUM(K10:K15)</f>
        <v>-278000</v>
      </c>
      <c r="AC10" s="85">
        <f>SUM(Y10:Y15)/SUM(K10:K15)</f>
        <v>0.444</v>
      </c>
      <c r="AD10" s="78"/>
      <c r="AE10" s="94">
        <v>14</v>
      </c>
      <c r="AF10" s="95">
        <f>IF(Q10=0,"",IF(AE10=0,"",(AE10/Q10)))</f>
        <v>0.13207547169811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34</v>
      </c>
      <c r="AO10" s="101">
        <f>IF(Q10=0,"",IF(AN10=0,"",(AN10/Q10)))</f>
        <v>0.32075471698113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12</v>
      </c>
      <c r="AX10" s="107">
        <f>IF(Q10=0,"",IF(AW10=0,"",(AW10/Q10)))</f>
        <v>0.11320754716981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19</v>
      </c>
      <c r="BG10" s="113">
        <f>IF(Q10=0,"",IF(BF10=0,"",(BF10/Q10)))</f>
        <v>0.17924528301887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19</v>
      </c>
      <c r="BP10" s="120">
        <f>IF(Q10=0,"",IF(BO10=0,"",(BO10/Q10)))</f>
        <v>0.17924528301887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6</v>
      </c>
      <c r="BY10" s="127">
        <f>IF(Q10=0,"",IF(BX10=0,"",(BX10/Q10)))</f>
        <v>0.056603773584906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2</v>
      </c>
      <c r="CH10" s="134">
        <f>IF(Q10=0,"",IF(CG10=0,"",(CG10/Q10)))</f>
        <v>0.018867924528302</v>
      </c>
      <c r="CI10" s="135">
        <v>2</v>
      </c>
      <c r="CJ10" s="136">
        <f>IFERROR(CI10/CG10,"-")</f>
        <v>1</v>
      </c>
      <c r="CK10" s="137">
        <v>8000</v>
      </c>
      <c r="CL10" s="138">
        <f>IFERROR(CK10/CG10,"-")</f>
        <v>4000</v>
      </c>
      <c r="CM10" s="139">
        <v>2</v>
      </c>
      <c r="CN10" s="139"/>
      <c r="CO10" s="139"/>
      <c r="CP10" s="140">
        <v>2</v>
      </c>
      <c r="CQ10" s="141">
        <v>8000</v>
      </c>
      <c r="CR10" s="141">
        <v>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236</v>
      </c>
      <c r="C11" s="189"/>
      <c r="D11" s="189"/>
      <c r="E11" s="189"/>
      <c r="F11" s="189"/>
      <c r="G11" s="189" t="s">
        <v>61</v>
      </c>
      <c r="H11" s="89"/>
      <c r="I11" s="89"/>
      <c r="J11" s="89"/>
      <c r="K11" s="181"/>
      <c r="L11" s="80">
        <v>0</v>
      </c>
      <c r="M11" s="80">
        <v>0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237</v>
      </c>
      <c r="C12" s="189"/>
      <c r="D12" s="189"/>
      <c r="E12" s="189"/>
      <c r="F12" s="189"/>
      <c r="G12" s="189" t="s">
        <v>61</v>
      </c>
      <c r="H12" s="89"/>
      <c r="I12" s="89"/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238</v>
      </c>
      <c r="C13" s="189"/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30</v>
      </c>
      <c r="M13" s="80">
        <v>24</v>
      </c>
      <c r="N13" s="80">
        <v>6</v>
      </c>
      <c r="O13" s="91">
        <v>7</v>
      </c>
      <c r="P13" s="92">
        <v>0</v>
      </c>
      <c r="Q13" s="93">
        <f>O13+P13</f>
        <v>7</v>
      </c>
      <c r="R13" s="81">
        <f>IFERROR(Q13/N13,"-")</f>
        <v>1.1666666666667</v>
      </c>
      <c r="S13" s="80">
        <v>2</v>
      </c>
      <c r="T13" s="80">
        <v>2</v>
      </c>
      <c r="U13" s="81">
        <f>IFERROR(T13/(Q13),"-")</f>
        <v>0.28571428571429</v>
      </c>
      <c r="V13" s="82"/>
      <c r="W13" s="83">
        <v>2</v>
      </c>
      <c r="X13" s="81">
        <f>IF(Q13=0,"-",W13/Q13)</f>
        <v>0.28571428571429</v>
      </c>
      <c r="Y13" s="186">
        <v>56000</v>
      </c>
      <c r="Z13" s="187">
        <f>IFERROR(Y13/Q13,"-")</f>
        <v>8000</v>
      </c>
      <c r="AA13" s="187">
        <f>IFERROR(Y13/W13,"-")</f>
        <v>28000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0.14285714285714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4</v>
      </c>
      <c r="BP13" s="120">
        <f>IF(Q13=0,"",IF(BO13=0,"",(BO13/Q13)))</f>
        <v>0.57142857142857</v>
      </c>
      <c r="BQ13" s="121">
        <v>2</v>
      </c>
      <c r="BR13" s="122">
        <f>IFERROR(BQ13/BO13,"-")</f>
        <v>0.5</v>
      </c>
      <c r="BS13" s="123">
        <v>56000</v>
      </c>
      <c r="BT13" s="124">
        <f>IFERROR(BS13/BO13,"-")</f>
        <v>14000</v>
      </c>
      <c r="BU13" s="125"/>
      <c r="BV13" s="125"/>
      <c r="BW13" s="125">
        <v>2</v>
      </c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2</v>
      </c>
      <c r="CH13" s="134">
        <f>IF(Q13=0,"",IF(CG13=0,"",(CG13/Q13)))</f>
        <v>0.28571428571429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2</v>
      </c>
      <c r="CQ13" s="141">
        <v>56000</v>
      </c>
      <c r="CR13" s="141">
        <v>43000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239</v>
      </c>
      <c r="C14" s="189"/>
      <c r="D14" s="189"/>
      <c r="E14" s="189"/>
      <c r="F14" s="189"/>
      <c r="G14" s="189" t="s">
        <v>66</v>
      </c>
      <c r="H14" s="89"/>
      <c r="I14" s="89"/>
      <c r="J14" s="89"/>
      <c r="K14" s="181"/>
      <c r="L14" s="80">
        <v>15</v>
      </c>
      <c r="M14" s="80">
        <v>12</v>
      </c>
      <c r="N14" s="80">
        <v>9</v>
      </c>
      <c r="O14" s="91">
        <v>6</v>
      </c>
      <c r="P14" s="92">
        <v>0</v>
      </c>
      <c r="Q14" s="93">
        <f>O14+P14</f>
        <v>6</v>
      </c>
      <c r="R14" s="81">
        <f>IFERROR(Q14/N14,"-")</f>
        <v>0.66666666666667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2</v>
      </c>
      <c r="AO14" s="101">
        <f>IF(Q14=0,"",IF(AN14=0,"",(AN14/Q14)))</f>
        <v>0.33333333333333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0.16666666666667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1</v>
      </c>
      <c r="CH14" s="134">
        <f>IF(Q14=0,"",IF(CG14=0,"",(CG14/Q14)))</f>
        <v>0.16666666666667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240</v>
      </c>
      <c r="C15" s="189"/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187</v>
      </c>
      <c r="M15" s="80">
        <v>122</v>
      </c>
      <c r="N15" s="80">
        <v>78</v>
      </c>
      <c r="O15" s="91">
        <v>32</v>
      </c>
      <c r="P15" s="92">
        <v>0</v>
      </c>
      <c r="Q15" s="93">
        <f>O15+P15</f>
        <v>32</v>
      </c>
      <c r="R15" s="81">
        <f>IFERROR(Q15/N15,"-")</f>
        <v>0.41025641025641</v>
      </c>
      <c r="S15" s="80">
        <v>1</v>
      </c>
      <c r="T15" s="80">
        <v>5</v>
      </c>
      <c r="U15" s="81">
        <f>IFERROR(T15/(Q15),"-")</f>
        <v>0.15625</v>
      </c>
      <c r="V15" s="82"/>
      <c r="W15" s="83">
        <v>3</v>
      </c>
      <c r="X15" s="81">
        <f>IF(Q15=0,"-",W15/Q15)</f>
        <v>0.09375</v>
      </c>
      <c r="Y15" s="186">
        <v>158000</v>
      </c>
      <c r="Z15" s="187">
        <f>IFERROR(Y15/Q15,"-")</f>
        <v>4937.5</v>
      </c>
      <c r="AA15" s="187">
        <f>IFERROR(Y15/W15,"-")</f>
        <v>52666.666666667</v>
      </c>
      <c r="AB15" s="181"/>
      <c r="AC15" s="85"/>
      <c r="AD15" s="78"/>
      <c r="AE15" s="94">
        <v>1</v>
      </c>
      <c r="AF15" s="95">
        <f>IF(Q15=0,"",IF(AE15=0,"",(AE15/Q15)))</f>
        <v>0.03125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2</v>
      </c>
      <c r="AO15" s="101">
        <f>IF(Q15=0,"",IF(AN15=0,"",(AN15/Q15)))</f>
        <v>0.0625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3</v>
      </c>
      <c r="AX15" s="107">
        <f>IF(Q15=0,"",IF(AW15=0,"",(AW15/Q15)))</f>
        <v>0.09375</v>
      </c>
      <c r="AY15" s="106">
        <v>1</v>
      </c>
      <c r="AZ15" s="108">
        <f>IFERROR(AY15/AW15,"-")</f>
        <v>0.33333333333333</v>
      </c>
      <c r="BA15" s="109">
        <v>3000</v>
      </c>
      <c r="BB15" s="110">
        <f>IFERROR(BA15/AW15,"-")</f>
        <v>1000</v>
      </c>
      <c r="BC15" s="111">
        <v>1</v>
      </c>
      <c r="BD15" s="111"/>
      <c r="BE15" s="111"/>
      <c r="BF15" s="112">
        <v>6</v>
      </c>
      <c r="BG15" s="113">
        <f>IF(Q15=0,"",IF(BF15=0,"",(BF15/Q15)))</f>
        <v>0.1875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9</v>
      </c>
      <c r="BP15" s="120">
        <f>IF(Q15=0,"",IF(BO15=0,"",(BO15/Q15)))</f>
        <v>0.28125</v>
      </c>
      <c r="BQ15" s="121">
        <v>1</v>
      </c>
      <c r="BR15" s="122">
        <f>IFERROR(BQ15/BO15,"-")</f>
        <v>0.11111111111111</v>
      </c>
      <c r="BS15" s="123">
        <v>1500</v>
      </c>
      <c r="BT15" s="124">
        <f>IFERROR(BS15/BO15,"-")</f>
        <v>166.66666666667</v>
      </c>
      <c r="BU15" s="125">
        <v>1</v>
      </c>
      <c r="BV15" s="125"/>
      <c r="BW15" s="125"/>
      <c r="BX15" s="126">
        <v>9</v>
      </c>
      <c r="BY15" s="127">
        <f>IF(Q15=0,"",IF(BX15=0,"",(BX15/Q15)))</f>
        <v>0.28125</v>
      </c>
      <c r="BZ15" s="128">
        <v>2</v>
      </c>
      <c r="CA15" s="129">
        <f>IFERROR(BZ15/BX15,"-")</f>
        <v>0.22222222222222</v>
      </c>
      <c r="CB15" s="130">
        <v>155000</v>
      </c>
      <c r="CC15" s="131">
        <f>IFERROR(CB15/BX15,"-")</f>
        <v>17222.222222222</v>
      </c>
      <c r="CD15" s="132"/>
      <c r="CE15" s="132">
        <v>1</v>
      </c>
      <c r="CF15" s="132">
        <v>1</v>
      </c>
      <c r="CG15" s="133">
        <v>2</v>
      </c>
      <c r="CH15" s="134">
        <f>IF(Q15=0,"",IF(CG15=0,"",(CG15/Q15)))</f>
        <v>0.0625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3</v>
      </c>
      <c r="CQ15" s="141">
        <v>158000</v>
      </c>
      <c r="CR15" s="141">
        <v>145000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30"/>
      <c r="B16" s="86"/>
      <c r="C16" s="86"/>
      <c r="D16" s="87"/>
      <c r="E16" s="87"/>
      <c r="F16" s="87"/>
      <c r="G16" s="88"/>
      <c r="H16" s="89"/>
      <c r="I16" s="89"/>
      <c r="J16" s="89"/>
      <c r="K16" s="182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58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4"/>
      <c r="K17" s="183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60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19">
        <f>AC18</f>
        <v>0.91083870967742</v>
      </c>
      <c r="B18" s="39"/>
      <c r="C18" s="39"/>
      <c r="D18" s="39"/>
      <c r="E18" s="39"/>
      <c r="F18" s="39"/>
      <c r="G18" s="39"/>
      <c r="H18" s="40" t="s">
        <v>241</v>
      </c>
      <c r="I18" s="40"/>
      <c r="J18" s="40"/>
      <c r="K18" s="184">
        <f>SUM(K6:K17)</f>
        <v>775000</v>
      </c>
      <c r="L18" s="41">
        <f>SUM(L6:L17)</f>
        <v>306</v>
      </c>
      <c r="M18" s="41">
        <f>SUM(M6:M17)</f>
        <v>197</v>
      </c>
      <c r="N18" s="41">
        <f>SUM(N6:N17)</f>
        <v>118</v>
      </c>
      <c r="O18" s="41">
        <f>SUM(O6:O17)</f>
        <v>188</v>
      </c>
      <c r="P18" s="41">
        <f>SUM(P6:P17)</f>
        <v>0</v>
      </c>
      <c r="Q18" s="41">
        <f>SUM(Q6:Q17)</f>
        <v>188</v>
      </c>
      <c r="R18" s="42">
        <f>IFERROR(Q18/N18,"-")</f>
        <v>1.5932203389831</v>
      </c>
      <c r="S18" s="77">
        <f>SUM(S6:S17)</f>
        <v>10</v>
      </c>
      <c r="T18" s="77">
        <f>SUM(T6:T17)</f>
        <v>22</v>
      </c>
      <c r="U18" s="42">
        <f>IFERROR(S18/Q18,"-")</f>
        <v>0.053191489361702</v>
      </c>
      <c r="V18" s="43">
        <f>IFERROR(K18/Q18,"-")</f>
        <v>4122.3404255319</v>
      </c>
      <c r="W18" s="44">
        <f>SUM(W6:W17)</f>
        <v>11</v>
      </c>
      <c r="X18" s="42">
        <f>IFERROR(W18/Q18,"-")</f>
        <v>0.058510638297872</v>
      </c>
      <c r="Y18" s="184">
        <f>SUM(Y6:Y17)</f>
        <v>705900</v>
      </c>
      <c r="Z18" s="184">
        <f>IFERROR(Y18/Q18,"-")</f>
        <v>3754.7872340426</v>
      </c>
      <c r="AA18" s="184">
        <f>IFERROR(Y18/W18,"-")</f>
        <v>64172.727272727</v>
      </c>
      <c r="AB18" s="184">
        <f>Y18-K18</f>
        <v>-69100</v>
      </c>
      <c r="AC18" s="46">
        <f>Y18/K18</f>
        <v>0.91083870967742</v>
      </c>
      <c r="AD18" s="59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13.804</v>
      </c>
      <c r="B6" s="189" t="s">
        <v>243</v>
      </c>
      <c r="C6" s="189" t="s">
        <v>227</v>
      </c>
      <c r="D6" s="189" t="s">
        <v>244</v>
      </c>
      <c r="E6" s="189" t="s">
        <v>245</v>
      </c>
      <c r="F6" s="189" t="s">
        <v>246</v>
      </c>
      <c r="G6" s="189" t="s">
        <v>98</v>
      </c>
      <c r="H6" s="89" t="s">
        <v>247</v>
      </c>
      <c r="I6" s="89" t="s">
        <v>248</v>
      </c>
      <c r="J6" s="89" t="s">
        <v>224</v>
      </c>
      <c r="K6" s="181">
        <v>125000</v>
      </c>
      <c r="L6" s="80">
        <v>87</v>
      </c>
      <c r="M6" s="80">
        <v>0</v>
      </c>
      <c r="N6" s="80">
        <v>406</v>
      </c>
      <c r="O6" s="91">
        <v>39</v>
      </c>
      <c r="P6" s="92">
        <v>0</v>
      </c>
      <c r="Q6" s="93">
        <f>O6+P6</f>
        <v>39</v>
      </c>
      <c r="R6" s="81">
        <f>IFERROR(Q6/N6,"-")</f>
        <v>0.096059113300493</v>
      </c>
      <c r="S6" s="80">
        <v>3</v>
      </c>
      <c r="T6" s="80">
        <v>9</v>
      </c>
      <c r="U6" s="81">
        <f>IFERROR(T6/(Q6),"-")</f>
        <v>0.23076923076923</v>
      </c>
      <c r="V6" s="82">
        <f>IFERROR(K6/SUM(Q6:Q7),"-")</f>
        <v>1008.064516129</v>
      </c>
      <c r="W6" s="83">
        <v>2</v>
      </c>
      <c r="X6" s="81">
        <f>IF(Q6=0,"-",W6/Q6)</f>
        <v>0.051282051282051</v>
      </c>
      <c r="Y6" s="186">
        <v>211000</v>
      </c>
      <c r="Z6" s="187">
        <f>IFERROR(Y6/Q6,"-")</f>
        <v>5410.2564102564</v>
      </c>
      <c r="AA6" s="187">
        <f>IFERROR(Y6/W6,"-")</f>
        <v>105500</v>
      </c>
      <c r="AB6" s="181">
        <f>SUM(Y6:Y7)-SUM(K6:K7)</f>
        <v>1600500</v>
      </c>
      <c r="AC6" s="85">
        <f>SUM(Y6:Y7)/SUM(K6:K7)</f>
        <v>13.804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10</v>
      </c>
      <c r="AO6" s="101">
        <f>IF(Q6=0,"",IF(AN6=0,"",(AN6/Q6)))</f>
        <v>0.25641025641026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7</v>
      </c>
      <c r="AX6" s="107">
        <f>IF(Q6=0,"",IF(AW6=0,"",(AW6/Q6)))</f>
        <v>0.17948717948718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0.1025641025641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12</v>
      </c>
      <c r="BP6" s="120">
        <f>IF(Q6=0,"",IF(BO6=0,"",(BO6/Q6)))</f>
        <v>0.30769230769231</v>
      </c>
      <c r="BQ6" s="121">
        <v>1</v>
      </c>
      <c r="BR6" s="122">
        <f>IFERROR(BQ6/BO6,"-")</f>
        <v>0.083333333333333</v>
      </c>
      <c r="BS6" s="123">
        <v>76000</v>
      </c>
      <c r="BT6" s="124">
        <f>IFERROR(BS6/BO6,"-")</f>
        <v>6333.3333333333</v>
      </c>
      <c r="BU6" s="125"/>
      <c r="BV6" s="125"/>
      <c r="BW6" s="125">
        <v>1</v>
      </c>
      <c r="BX6" s="126">
        <v>5</v>
      </c>
      <c r="BY6" s="127">
        <f>IF(Q6=0,"",IF(BX6=0,"",(BX6/Q6)))</f>
        <v>0.12820512820513</v>
      </c>
      <c r="BZ6" s="128">
        <v>1</v>
      </c>
      <c r="CA6" s="129">
        <f>IFERROR(BZ6/BX6,"-")</f>
        <v>0.2</v>
      </c>
      <c r="CB6" s="130">
        <v>135000</v>
      </c>
      <c r="CC6" s="131">
        <f>IFERROR(CB6/BX6,"-")</f>
        <v>27000</v>
      </c>
      <c r="CD6" s="132"/>
      <c r="CE6" s="132"/>
      <c r="CF6" s="132">
        <v>1</v>
      </c>
      <c r="CG6" s="133">
        <v>1</v>
      </c>
      <c r="CH6" s="134">
        <f>IF(Q6=0,"",IF(CG6=0,"",(CG6/Q6)))</f>
        <v>0.025641025641026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211000</v>
      </c>
      <c r="CR6" s="141">
        <v>135000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249</v>
      </c>
      <c r="C7" s="189" t="s">
        <v>227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327</v>
      </c>
      <c r="M7" s="80">
        <v>179</v>
      </c>
      <c r="N7" s="80">
        <v>201</v>
      </c>
      <c r="O7" s="91">
        <v>83</v>
      </c>
      <c r="P7" s="92">
        <v>2</v>
      </c>
      <c r="Q7" s="93">
        <f>O7+P7</f>
        <v>85</v>
      </c>
      <c r="R7" s="81">
        <f>IFERROR(Q7/N7,"-")</f>
        <v>0.4228855721393</v>
      </c>
      <c r="S7" s="80">
        <v>9</v>
      </c>
      <c r="T7" s="80">
        <v>17</v>
      </c>
      <c r="U7" s="81">
        <f>IFERROR(T7/(Q7),"-")</f>
        <v>0.2</v>
      </c>
      <c r="V7" s="82"/>
      <c r="W7" s="83">
        <v>8</v>
      </c>
      <c r="X7" s="81">
        <f>IF(Q7=0,"-",W7/Q7)</f>
        <v>0.094117647058824</v>
      </c>
      <c r="Y7" s="186">
        <v>1514500</v>
      </c>
      <c r="Z7" s="187">
        <f>IFERROR(Y7/Q7,"-")</f>
        <v>17817.647058824</v>
      </c>
      <c r="AA7" s="187">
        <f>IFERROR(Y7/W7,"-")</f>
        <v>189312.5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23</v>
      </c>
      <c r="AO7" s="101">
        <f>IF(Q7=0,"",IF(AN7=0,"",(AN7/Q7)))</f>
        <v>0.27058823529412</v>
      </c>
      <c r="AP7" s="100">
        <v>1</v>
      </c>
      <c r="AQ7" s="102">
        <f>IFERROR(AP7/AN7,"-")</f>
        <v>0.043478260869565</v>
      </c>
      <c r="AR7" s="103">
        <v>25000</v>
      </c>
      <c r="AS7" s="104">
        <f>IFERROR(AR7/AN7,"-")</f>
        <v>1086.9565217391</v>
      </c>
      <c r="AT7" s="105"/>
      <c r="AU7" s="105"/>
      <c r="AV7" s="105">
        <v>1</v>
      </c>
      <c r="AW7" s="106">
        <v>6</v>
      </c>
      <c r="AX7" s="107">
        <f>IF(Q7=0,"",IF(AW7=0,"",(AW7/Q7)))</f>
        <v>0.070588235294118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0.094117647058824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22</v>
      </c>
      <c r="BP7" s="120">
        <f>IF(Q7=0,"",IF(BO7=0,"",(BO7/Q7)))</f>
        <v>0.25882352941176</v>
      </c>
      <c r="BQ7" s="121">
        <v>1</v>
      </c>
      <c r="BR7" s="122">
        <f>IFERROR(BQ7/BO7,"-")</f>
        <v>0.045454545454545</v>
      </c>
      <c r="BS7" s="123">
        <v>25000</v>
      </c>
      <c r="BT7" s="124">
        <f>IFERROR(BS7/BO7,"-")</f>
        <v>1136.3636363636</v>
      </c>
      <c r="BU7" s="125"/>
      <c r="BV7" s="125"/>
      <c r="BW7" s="125">
        <v>1</v>
      </c>
      <c r="BX7" s="126">
        <v>20</v>
      </c>
      <c r="BY7" s="127">
        <f>IF(Q7=0,"",IF(BX7=0,"",(BX7/Q7)))</f>
        <v>0.23529411764706</v>
      </c>
      <c r="BZ7" s="128">
        <v>4</v>
      </c>
      <c r="CA7" s="129">
        <f>IFERROR(BZ7/BX7,"-")</f>
        <v>0.2</v>
      </c>
      <c r="CB7" s="130">
        <v>1456500</v>
      </c>
      <c r="CC7" s="131">
        <f>IFERROR(CB7/BX7,"-")</f>
        <v>72825</v>
      </c>
      <c r="CD7" s="132">
        <v>2</v>
      </c>
      <c r="CE7" s="132"/>
      <c r="CF7" s="132">
        <v>2</v>
      </c>
      <c r="CG7" s="133">
        <v>6</v>
      </c>
      <c r="CH7" s="134">
        <f>IF(Q7=0,"",IF(CG7=0,"",(CG7/Q7)))</f>
        <v>0.070588235294118</v>
      </c>
      <c r="CI7" s="135">
        <v>3</v>
      </c>
      <c r="CJ7" s="136">
        <f>IFERROR(CI7/CG7,"-")</f>
        <v>0.5</v>
      </c>
      <c r="CK7" s="137">
        <v>46000</v>
      </c>
      <c r="CL7" s="138">
        <f>IFERROR(CK7/CG7,"-")</f>
        <v>7666.6666666667</v>
      </c>
      <c r="CM7" s="139">
        <v>2</v>
      </c>
      <c r="CN7" s="139"/>
      <c r="CO7" s="139">
        <v>1</v>
      </c>
      <c r="CP7" s="140">
        <v>8</v>
      </c>
      <c r="CQ7" s="141">
        <v>1514500</v>
      </c>
      <c r="CR7" s="141">
        <v>1280000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13.804</v>
      </c>
      <c r="B10" s="39"/>
      <c r="C10" s="39"/>
      <c r="D10" s="39"/>
      <c r="E10" s="39"/>
      <c r="F10" s="39"/>
      <c r="G10" s="39"/>
      <c r="H10" s="40" t="s">
        <v>250</v>
      </c>
      <c r="I10" s="40"/>
      <c r="J10" s="40"/>
      <c r="K10" s="184">
        <f>SUM(K6:K9)</f>
        <v>125000</v>
      </c>
      <c r="L10" s="41">
        <f>SUM(L6:L9)</f>
        <v>414</v>
      </c>
      <c r="M10" s="41">
        <f>SUM(M6:M9)</f>
        <v>179</v>
      </c>
      <c r="N10" s="41">
        <f>SUM(N6:N9)</f>
        <v>607</v>
      </c>
      <c r="O10" s="41">
        <f>SUM(O6:O9)</f>
        <v>122</v>
      </c>
      <c r="P10" s="41">
        <f>SUM(P6:P9)</f>
        <v>2</v>
      </c>
      <c r="Q10" s="41">
        <f>SUM(Q6:Q9)</f>
        <v>124</v>
      </c>
      <c r="R10" s="42">
        <f>IFERROR(Q10/N10,"-")</f>
        <v>0.20428336079077</v>
      </c>
      <c r="S10" s="77">
        <f>SUM(S6:S9)</f>
        <v>12</v>
      </c>
      <c r="T10" s="77">
        <f>SUM(T6:T9)</f>
        <v>26</v>
      </c>
      <c r="U10" s="42">
        <f>IFERROR(S10/Q10,"-")</f>
        <v>0.096774193548387</v>
      </c>
      <c r="V10" s="43">
        <f>IFERROR(K10/Q10,"-")</f>
        <v>1008.064516129</v>
      </c>
      <c r="W10" s="44">
        <f>SUM(W6:W9)</f>
        <v>10</v>
      </c>
      <c r="X10" s="42">
        <f>IFERROR(W10/Q10,"-")</f>
        <v>0.080645161290323</v>
      </c>
      <c r="Y10" s="184">
        <f>SUM(Y6:Y9)</f>
        <v>1725500</v>
      </c>
      <c r="Z10" s="184">
        <f>IFERROR(Y10/Q10,"-")</f>
        <v>13915.322580645</v>
      </c>
      <c r="AA10" s="184">
        <f>IFERROR(Y10/W10,"-")</f>
        <v>172550</v>
      </c>
      <c r="AB10" s="184">
        <f>Y10-K10</f>
        <v>1600500</v>
      </c>
      <c r="AC10" s="46">
        <f>Y10/K10</f>
        <v>13.804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254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255</v>
      </c>
      <c r="C6" s="189" t="s">
        <v>256</v>
      </c>
      <c r="D6" s="189"/>
      <c r="E6" s="189" t="s">
        <v>98</v>
      </c>
      <c r="F6" s="89" t="s">
        <v>257</v>
      </c>
      <c r="G6" s="89" t="s">
        <v>258</v>
      </c>
      <c r="H6" s="181">
        <v>0</v>
      </c>
      <c r="I6" s="84">
        <v>1500</v>
      </c>
      <c r="J6" s="80">
        <v>0</v>
      </c>
      <c r="K6" s="80">
        <v>0</v>
      </c>
      <c r="L6" s="80">
        <v>7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259</v>
      </c>
      <c r="C7" s="189" t="s">
        <v>256</v>
      </c>
      <c r="D7" s="189"/>
      <c r="E7" s="189" t="s">
        <v>98</v>
      </c>
      <c r="F7" s="89" t="s">
        <v>260</v>
      </c>
      <c r="G7" s="89" t="s">
        <v>258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261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9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262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252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263</v>
      </c>
      <c r="C6" s="189" t="s">
        <v>264</v>
      </c>
      <c r="D6" s="189" t="s">
        <v>265</v>
      </c>
      <c r="E6" s="189" t="s">
        <v>266</v>
      </c>
      <c r="F6" s="89" t="s">
        <v>267</v>
      </c>
      <c r="G6" s="89" t="s">
        <v>258</v>
      </c>
      <c r="H6" s="181">
        <v>0</v>
      </c>
      <c r="I6" s="80">
        <v>0</v>
      </c>
      <c r="J6" s="80">
        <v>0</v>
      </c>
      <c r="K6" s="80">
        <v>12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1.8101248836343</v>
      </c>
      <c r="B7" s="189" t="s">
        <v>268</v>
      </c>
      <c r="C7" s="189" t="s">
        <v>264</v>
      </c>
      <c r="D7" s="189" t="s">
        <v>265</v>
      </c>
      <c r="E7" s="189" t="s">
        <v>266</v>
      </c>
      <c r="F7" s="89" t="s">
        <v>269</v>
      </c>
      <c r="G7" s="89" t="s">
        <v>258</v>
      </c>
      <c r="H7" s="181">
        <v>8308935</v>
      </c>
      <c r="I7" s="80">
        <v>6593</v>
      </c>
      <c r="J7" s="80">
        <v>0</v>
      </c>
      <c r="K7" s="80">
        <v>330433</v>
      </c>
      <c r="L7" s="93">
        <v>2242</v>
      </c>
      <c r="M7" s="81">
        <f>IFERROR(L7/K7,"-")</f>
        <v>0.0067850366034869</v>
      </c>
      <c r="N7" s="80">
        <v>82</v>
      </c>
      <c r="O7" s="80">
        <v>792</v>
      </c>
      <c r="P7" s="81">
        <f>IFERROR(N7/(L7),"-")</f>
        <v>0.03657448706512</v>
      </c>
      <c r="Q7" s="82">
        <f>IFERROR(H7/SUM(L7:L7),"-")</f>
        <v>3706.0370205174</v>
      </c>
      <c r="R7" s="83">
        <v>294</v>
      </c>
      <c r="S7" s="81">
        <f>IF(L7=0,"-",R7/L7)</f>
        <v>0.13113291703836</v>
      </c>
      <c r="T7" s="186">
        <v>15040210</v>
      </c>
      <c r="U7" s="187">
        <f>IFERROR(T7/L7,"-")</f>
        <v>6708.3898305085</v>
      </c>
      <c r="V7" s="187">
        <f>IFERROR(T7/R7,"-")</f>
        <v>51157.176870748</v>
      </c>
      <c r="W7" s="181">
        <f>SUM(T7:T7)-SUM(H7:H7)</f>
        <v>6731275</v>
      </c>
      <c r="X7" s="85">
        <f>SUM(T7:T7)/SUM(H7:H7)</f>
        <v>1.8101248836343</v>
      </c>
      <c r="Y7" s="78"/>
      <c r="Z7" s="94">
        <v>3</v>
      </c>
      <c r="AA7" s="95">
        <f>IF(L7=0,"",IF(Z7=0,"",(Z7/L7)))</f>
        <v>0.0013380909901873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</v>
      </c>
      <c r="AJ7" s="101">
        <f>IF(L7=0,"",IF(AI7=0,"",(AI7/L7)))</f>
        <v>0.0026761819803747</v>
      </c>
      <c r="AK7" s="100">
        <v>1</v>
      </c>
      <c r="AL7" s="102">
        <f>IFERROR(AK7/AI7,"-")</f>
        <v>0.16666666666667</v>
      </c>
      <c r="AM7" s="103">
        <v>8000</v>
      </c>
      <c r="AN7" s="104">
        <f>IFERROR(AM7/AI7,"-")</f>
        <v>1333.3333333333</v>
      </c>
      <c r="AO7" s="105"/>
      <c r="AP7" s="105">
        <v>1</v>
      </c>
      <c r="AQ7" s="105"/>
      <c r="AR7" s="106">
        <v>13</v>
      </c>
      <c r="AS7" s="107">
        <f>IF(L7=0,"",IF(AR7=0,"",(AR7/L7)))</f>
        <v>0.0057983942908118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107</v>
      </c>
      <c r="BB7" s="113">
        <f>IF(L7=0,"",IF(BA7=0,"",(BA7/L7)))</f>
        <v>0.047725245316682</v>
      </c>
      <c r="BC7" s="112">
        <v>7</v>
      </c>
      <c r="BD7" s="114">
        <f>IFERROR(BC7/BA7,"-")</f>
        <v>0.065420560747664</v>
      </c>
      <c r="BE7" s="115">
        <v>74500</v>
      </c>
      <c r="BF7" s="116">
        <f>IFERROR(BE7/BA7,"-")</f>
        <v>696.26168224299</v>
      </c>
      <c r="BG7" s="117">
        <v>3</v>
      </c>
      <c r="BH7" s="117">
        <v>1</v>
      </c>
      <c r="BI7" s="117">
        <v>3</v>
      </c>
      <c r="BJ7" s="119">
        <v>1378</v>
      </c>
      <c r="BK7" s="120">
        <f>IF(L7=0,"",IF(BJ7=0,"",(BJ7/L7)))</f>
        <v>0.61462979482605</v>
      </c>
      <c r="BL7" s="121">
        <v>158</v>
      </c>
      <c r="BM7" s="122">
        <f>IFERROR(BL7/BJ7,"-")</f>
        <v>0.11465892597968</v>
      </c>
      <c r="BN7" s="123">
        <v>6816470</v>
      </c>
      <c r="BO7" s="124">
        <f>IFERROR(BN7/BJ7,"-")</f>
        <v>4946.6400580552</v>
      </c>
      <c r="BP7" s="125">
        <v>67</v>
      </c>
      <c r="BQ7" s="125">
        <v>21</v>
      </c>
      <c r="BR7" s="125">
        <v>70</v>
      </c>
      <c r="BS7" s="126">
        <v>622</v>
      </c>
      <c r="BT7" s="127">
        <f>IF(L7=0,"",IF(BS7=0,"",(BS7/L7)))</f>
        <v>0.27743086529884</v>
      </c>
      <c r="BU7" s="128">
        <v>111</v>
      </c>
      <c r="BV7" s="129">
        <f>IFERROR(BU7/BS7,"-")</f>
        <v>0.17845659163987</v>
      </c>
      <c r="BW7" s="130">
        <v>6619515</v>
      </c>
      <c r="BX7" s="131">
        <f>IFERROR(BW7/BS7,"-")</f>
        <v>10642.307073955</v>
      </c>
      <c r="BY7" s="132">
        <v>38</v>
      </c>
      <c r="BZ7" s="132">
        <v>13</v>
      </c>
      <c r="CA7" s="132">
        <v>60</v>
      </c>
      <c r="CB7" s="133">
        <v>113</v>
      </c>
      <c r="CC7" s="134">
        <f>IF(L7=0,"",IF(CB7=0,"",(CB7/L7)))</f>
        <v>0.050401427297056</v>
      </c>
      <c r="CD7" s="135">
        <v>17</v>
      </c>
      <c r="CE7" s="136">
        <f>IFERROR(CD7/CB7,"-")</f>
        <v>0.15044247787611</v>
      </c>
      <c r="CF7" s="137">
        <v>1521725</v>
      </c>
      <c r="CG7" s="138">
        <f>IFERROR(CF7/CB7,"-")</f>
        <v>13466.592920354</v>
      </c>
      <c r="CH7" s="139">
        <v>5</v>
      </c>
      <c r="CI7" s="139">
        <v>2</v>
      </c>
      <c r="CJ7" s="139">
        <v>10</v>
      </c>
      <c r="CK7" s="140">
        <v>294</v>
      </c>
      <c r="CL7" s="141">
        <v>15040210</v>
      </c>
      <c r="CM7" s="141">
        <v>1526000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0.65239131179899</v>
      </c>
      <c r="B8" s="189" t="s">
        <v>270</v>
      </c>
      <c r="C8" s="189" t="s">
        <v>264</v>
      </c>
      <c r="D8" s="189" t="s">
        <v>265</v>
      </c>
      <c r="E8" s="189" t="s">
        <v>266</v>
      </c>
      <c r="F8" s="89" t="s">
        <v>271</v>
      </c>
      <c r="G8" s="89" t="s">
        <v>258</v>
      </c>
      <c r="H8" s="181">
        <v>3967864</v>
      </c>
      <c r="I8" s="80">
        <v>3062</v>
      </c>
      <c r="J8" s="80">
        <v>0</v>
      </c>
      <c r="K8" s="80">
        <v>76518</v>
      </c>
      <c r="L8" s="93">
        <v>1443</v>
      </c>
      <c r="M8" s="81">
        <f>IFERROR(L8/K8,"-")</f>
        <v>0.018858307849134</v>
      </c>
      <c r="N8" s="80">
        <v>21</v>
      </c>
      <c r="O8" s="80">
        <v>511</v>
      </c>
      <c r="P8" s="81">
        <f>IFERROR(N8/(L8),"-")</f>
        <v>0.014553014553015</v>
      </c>
      <c r="Q8" s="82">
        <f>IFERROR(H8/SUM(L8:L8),"-")</f>
        <v>2749.7325017325</v>
      </c>
      <c r="R8" s="83">
        <v>130</v>
      </c>
      <c r="S8" s="81">
        <f>IF(L8=0,"-",R8/L8)</f>
        <v>0.09009009009009</v>
      </c>
      <c r="T8" s="186">
        <v>2588600</v>
      </c>
      <c r="U8" s="187">
        <f>IFERROR(T8/L8,"-")</f>
        <v>1793.9015939016</v>
      </c>
      <c r="V8" s="187">
        <f>IFERROR(T8/R8,"-")</f>
        <v>19912.307692308</v>
      </c>
      <c r="W8" s="181">
        <f>SUM(T8:T8)-SUM(H8:H8)</f>
        <v>-1379264</v>
      </c>
      <c r="X8" s="85">
        <f>SUM(T8:T8)/SUM(H8:H8)</f>
        <v>0.65239131179899</v>
      </c>
      <c r="Y8" s="78"/>
      <c r="Z8" s="94">
        <v>87</v>
      </c>
      <c r="AA8" s="95">
        <f>IF(L8=0,"",IF(Z8=0,"",(Z8/L8)))</f>
        <v>0.06029106029106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238</v>
      </c>
      <c r="AJ8" s="101">
        <f>IF(L8=0,"",IF(AI8=0,"",(AI8/L8)))</f>
        <v>0.16493416493416</v>
      </c>
      <c r="AK8" s="100">
        <v>8</v>
      </c>
      <c r="AL8" s="102">
        <f>IFERROR(AK8/AI8,"-")</f>
        <v>0.033613445378151</v>
      </c>
      <c r="AM8" s="103">
        <v>89600</v>
      </c>
      <c r="AN8" s="104">
        <f>IFERROR(AM8/AI8,"-")</f>
        <v>376.47058823529</v>
      </c>
      <c r="AO8" s="105">
        <v>4</v>
      </c>
      <c r="AP8" s="105">
        <v>2</v>
      </c>
      <c r="AQ8" s="105">
        <v>2</v>
      </c>
      <c r="AR8" s="106">
        <v>199</v>
      </c>
      <c r="AS8" s="107">
        <f>IF(L8=0,"",IF(AR8=0,"",(AR8/L8)))</f>
        <v>0.13790713790714</v>
      </c>
      <c r="AT8" s="106">
        <v>12</v>
      </c>
      <c r="AU8" s="108">
        <f>IFERROR(AT8/AR8,"-")</f>
        <v>0.060301507537688</v>
      </c>
      <c r="AV8" s="109">
        <v>188000</v>
      </c>
      <c r="AW8" s="110">
        <f>IFERROR(AV8/AR8,"-")</f>
        <v>944.72361809045</v>
      </c>
      <c r="AX8" s="111">
        <v>9</v>
      </c>
      <c r="AY8" s="111">
        <v>1</v>
      </c>
      <c r="AZ8" s="111">
        <v>2</v>
      </c>
      <c r="BA8" s="112">
        <v>353</v>
      </c>
      <c r="BB8" s="113">
        <f>IF(L8=0,"",IF(BA8=0,"",(BA8/L8)))</f>
        <v>0.24462924462924</v>
      </c>
      <c r="BC8" s="112">
        <v>31</v>
      </c>
      <c r="BD8" s="114">
        <f>IFERROR(BC8/BA8,"-")</f>
        <v>0.087818696883853</v>
      </c>
      <c r="BE8" s="115">
        <v>428000</v>
      </c>
      <c r="BF8" s="116">
        <f>IFERROR(BE8/BA8,"-")</f>
        <v>1212.4645892351</v>
      </c>
      <c r="BG8" s="117">
        <v>20</v>
      </c>
      <c r="BH8" s="117">
        <v>7</v>
      </c>
      <c r="BI8" s="117">
        <v>4</v>
      </c>
      <c r="BJ8" s="119">
        <v>376</v>
      </c>
      <c r="BK8" s="120">
        <f>IF(L8=0,"",IF(BJ8=0,"",(BJ8/L8)))</f>
        <v>0.26056826056826</v>
      </c>
      <c r="BL8" s="121">
        <v>52</v>
      </c>
      <c r="BM8" s="122">
        <f>IFERROR(BL8/BJ8,"-")</f>
        <v>0.13829787234043</v>
      </c>
      <c r="BN8" s="123">
        <v>558000</v>
      </c>
      <c r="BO8" s="124">
        <f>IFERROR(BN8/BJ8,"-")</f>
        <v>1484.0425531915</v>
      </c>
      <c r="BP8" s="125">
        <v>33</v>
      </c>
      <c r="BQ8" s="125">
        <v>4</v>
      </c>
      <c r="BR8" s="125">
        <v>15</v>
      </c>
      <c r="BS8" s="126">
        <v>168</v>
      </c>
      <c r="BT8" s="127">
        <f>IF(L8=0,"",IF(BS8=0,"",(BS8/L8)))</f>
        <v>0.11642411642412</v>
      </c>
      <c r="BU8" s="128">
        <v>25</v>
      </c>
      <c r="BV8" s="129">
        <f>IFERROR(BU8/BS8,"-")</f>
        <v>0.14880952380952</v>
      </c>
      <c r="BW8" s="130">
        <v>1307000</v>
      </c>
      <c r="BX8" s="131">
        <f>IFERROR(BW8/BS8,"-")</f>
        <v>7779.7619047619</v>
      </c>
      <c r="BY8" s="132">
        <v>5</v>
      </c>
      <c r="BZ8" s="132">
        <v>6</v>
      </c>
      <c r="CA8" s="132">
        <v>14</v>
      </c>
      <c r="CB8" s="133">
        <v>22</v>
      </c>
      <c r="CC8" s="134">
        <f>IF(L8=0,"",IF(CB8=0,"",(CB8/L8)))</f>
        <v>0.015246015246015</v>
      </c>
      <c r="CD8" s="135">
        <v>2</v>
      </c>
      <c r="CE8" s="136">
        <f>IFERROR(CD8/CB8,"-")</f>
        <v>0.090909090909091</v>
      </c>
      <c r="CF8" s="137">
        <v>18000</v>
      </c>
      <c r="CG8" s="138">
        <f>IFERROR(CF8/CB8,"-")</f>
        <v>818.18181818182</v>
      </c>
      <c r="CH8" s="139">
        <v>1</v>
      </c>
      <c r="CI8" s="139">
        <v>1</v>
      </c>
      <c r="CJ8" s="139"/>
      <c r="CK8" s="140">
        <v>130</v>
      </c>
      <c r="CL8" s="141">
        <v>2588600</v>
      </c>
      <c r="CM8" s="141">
        <v>755000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272</v>
      </c>
      <c r="C9" s="189" t="s">
        <v>264</v>
      </c>
      <c r="D9" s="189" t="s">
        <v>265</v>
      </c>
      <c r="E9" s="189" t="s">
        <v>266</v>
      </c>
      <c r="F9" s="89" t="s">
        <v>273</v>
      </c>
      <c r="G9" s="89" t="s">
        <v>258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274</v>
      </c>
      <c r="G12" s="40"/>
      <c r="H12" s="184"/>
      <c r="I12" s="41">
        <f>SUM(I6:I11)</f>
        <v>9655</v>
      </c>
      <c r="J12" s="41">
        <f>SUM(J6:J11)</f>
        <v>0</v>
      </c>
      <c r="K12" s="41">
        <f>SUM(K6:K11)</f>
        <v>406963</v>
      </c>
      <c r="L12" s="41">
        <f>SUM(L6:L11)</f>
        <v>3685</v>
      </c>
      <c r="M12" s="42">
        <f>IFERROR(L12/K12,"-")</f>
        <v>0.0090548772247108</v>
      </c>
      <c r="N12" s="77">
        <f>SUM(N6:N11)</f>
        <v>103</v>
      </c>
      <c r="O12" s="77">
        <f>SUM(O6:O11)</f>
        <v>1303</v>
      </c>
      <c r="P12" s="42">
        <f>IFERROR(N12/L12,"-")</f>
        <v>0.027951153324288</v>
      </c>
      <c r="Q12" s="43">
        <f>IFERROR(H12/L12,"-")</f>
        <v>0</v>
      </c>
      <c r="R12" s="44">
        <f>SUM(R6:R11)</f>
        <v>424</v>
      </c>
      <c r="S12" s="42">
        <f>IFERROR(R12/L12,"-")</f>
        <v>0.11506105834464</v>
      </c>
      <c r="T12" s="184">
        <f>SUM(T6:T11)</f>
        <v>17628810</v>
      </c>
      <c r="U12" s="184">
        <f>IFERROR(T12/L12,"-")</f>
        <v>4783.9375848033</v>
      </c>
      <c r="V12" s="184">
        <f>IFERROR(T12/R12,"-")</f>
        <v>41577.382075472</v>
      </c>
      <c r="W12" s="184">
        <f>T12-H12</f>
        <v>17628810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