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<sst xmlns="http://schemas.openxmlformats.org/spreadsheetml/2006/main" uniqueCount="81">
  <si>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11月</t>
  </si>
  <si>
    <t>パートナー</t>
  </si>
  <si>
    <t>最終更新日</t>
  </si>
  <si>
    <t>02月29日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</si>
  <si>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</si>
  <si>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</si>
  <si>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</si>
  <si>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</si>
  <si>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</si>
  <si>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</si>
  <si>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</si>
  <si>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</si>
  <si>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</si>
  <si>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</si>
  <si>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</si>
  <si>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</si>
  <si>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</si>
  <si>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</si>
  <si>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</si>
  <si>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</si>
  <si>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</si>
  <si>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</si>
  <si>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</si>
  <si>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</si>
  <si>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</si>
  <si>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</si>
  <si>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</si>
  <si>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</si>
  <si>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</si>
  <si>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</si>
  <si>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</si>
  <si>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</si>
  <si>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</si>
  <si>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</si>
  <si>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</si>
  <si>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</si>
  <si>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</si>
  <si>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</si>
  <si>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</si>
  <si>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</si>
  <si>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</si>
  <si>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</si>
  <si>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</si>
  <si>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</si>
  <si>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</si>
  <si>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</si>
  <si>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</si>
  <si>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</si>
  <si>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</si>
  <si>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</si>
  <si>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</si>
  <si>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</si>
  <si>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</si>
  <si>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</si>
  <si>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</si>
  <si>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ファーストアール</t>
  </si>
  <si>
    <t>TOP</t>
  </si>
  <si>
    <t>ゼロチャ</t>
  </si>
  <si>
    <t>11/1～11/30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</si>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</sst>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 t="s">
        <v>56</v>
      </c>
      <c r="F6" s="69" t="s">
        <v>57</v>
      </c>
      <c r="G6" s="69" t="s">
        <v>58</v>
      </c>
      <c r="H6" s="159">
        <v>0</v>
      </c>
      <c r="I6" s="64">
        <v>1700</v>
      </c>
      <c r="J6" s="60">
        <v>0</v>
      </c>
      <c r="K6" s="60">
        <v>0</v>
      </c>
      <c r="L6" s="60">
        <v>0</v>
      </c>
      <c r="M6" s="71">
        <v>0</v>
      </c>
      <c r="N6" s="122">
        <v>0</v>
      </c>
      <c r="O6" s="61" t="str">
        <f>IFERROR(M6/L6,"-")</f>
        <v>-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59</v>
      </c>
      <c r="C7" s="167" t="s">
        <v>55</v>
      </c>
      <c r="D7" s="167"/>
      <c r="E7" s="167" t="s">
        <v>56</v>
      </c>
      <c r="F7" s="69" t="s">
        <v>60</v>
      </c>
      <c r="G7" s="69" t="s">
        <v>58</v>
      </c>
      <c r="H7" s="159">
        <v>0</v>
      </c>
      <c r="I7" s="64">
        <v>1700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>
        <f>Z8</f>
        <v>0.068965517241379</v>
      </c>
      <c r="B8" s="167" t="s">
        <v>61</v>
      </c>
      <c r="C8" s="167" t="s">
        <v>55</v>
      </c>
      <c r="D8" s="167"/>
      <c r="E8" s="167" t="s">
        <v>56</v>
      </c>
      <c r="F8" s="69" t="s">
        <v>62</v>
      </c>
      <c r="G8" s="69" t="s">
        <v>58</v>
      </c>
      <c r="H8" s="159">
        <v>43500</v>
      </c>
      <c r="I8" s="64">
        <v>1700</v>
      </c>
      <c r="J8" s="60">
        <v>85</v>
      </c>
      <c r="K8" s="60">
        <v>0</v>
      </c>
      <c r="L8" s="60">
        <v>685</v>
      </c>
      <c r="M8" s="71">
        <v>29</v>
      </c>
      <c r="N8" s="122">
        <v>25</v>
      </c>
      <c r="O8" s="61">
        <f>IFERROR(M8/L8,"-")</f>
        <v>0.042335766423358</v>
      </c>
      <c r="P8" s="60">
        <v>0</v>
      </c>
      <c r="Q8" s="60">
        <v>1</v>
      </c>
      <c r="R8" s="61">
        <f>IFERROR(P8/M8,"-")</f>
        <v>0</v>
      </c>
      <c r="S8" s="62">
        <f>IFERROR(H8/SUM(M8:M8),"-")</f>
        <v>1500</v>
      </c>
      <c r="T8" s="63">
        <v>1</v>
      </c>
      <c r="U8" s="61">
        <f>IF(M8=0,"-",T8/M8)</f>
        <v>0.03448275862069</v>
      </c>
      <c r="V8" s="164">
        <v>3000</v>
      </c>
      <c r="W8" s="165">
        <f>IFERROR(V8/M8,"-")</f>
        <v>103.44827586207</v>
      </c>
      <c r="X8" s="165">
        <f>IFERROR(V8/T8,"-")</f>
        <v>3000</v>
      </c>
      <c r="Y8" s="159">
        <f>SUM(V8:V8)-SUM(H8:H8)</f>
        <v>-40500</v>
      </c>
      <c r="Z8" s="65">
        <f>SUM(V8:V8)/SUM(H8:H8)</f>
        <v>0.068965517241379</v>
      </c>
      <c r="AA8" s="58"/>
      <c r="AB8" s="72">
        <v>4</v>
      </c>
      <c r="AC8" s="73">
        <f>IF(M8=0,"",IF(AB8=0,"",(AB8/M8)))</f>
        <v>0.13793103448276</v>
      </c>
      <c r="AD8" s="72"/>
      <c r="AE8" s="74">
        <f>IFERROR(AD8/AB8,"-")</f>
        <v>0</v>
      </c>
      <c r="AF8" s="75"/>
      <c r="AG8" s="76">
        <f>IFERROR(AF8/AB8,"-")</f>
        <v>0</v>
      </c>
      <c r="AH8" s="77"/>
      <c r="AI8" s="77"/>
      <c r="AJ8" s="77"/>
      <c r="AK8" s="78">
        <v>5</v>
      </c>
      <c r="AL8" s="79">
        <f>IF(M8=0,"",IF(AK8=0,"",(AK8/M8)))</f>
        <v>0.17241379310345</v>
      </c>
      <c r="AM8" s="78"/>
      <c r="AN8" s="80">
        <f>IFERROR(AM8/AK8,"-")</f>
        <v>0</v>
      </c>
      <c r="AO8" s="81"/>
      <c r="AP8" s="82">
        <f>IFERROR(AO8/AK8,"-")</f>
        <v>0</v>
      </c>
      <c r="AQ8" s="83"/>
      <c r="AR8" s="83"/>
      <c r="AS8" s="83"/>
      <c r="AT8" s="84">
        <v>3</v>
      </c>
      <c r="AU8" s="85" t="str">
        <f>IF(M8=0,"",IF(AW8=0,"",(AW8/M8)))</f>
        <v>0</v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>
        <v>4</v>
      </c>
      <c r="BD8" s="91">
        <f>IF(M8=0,"",IF(BC8=0,"",(BC8/M8)))</f>
        <v>0.13793103448276</v>
      </c>
      <c r="BE8" s="90"/>
      <c r="BF8" s="92">
        <f>IFERROR(BE8/BC8,"-")</f>
        <v>0</v>
      </c>
      <c r="BG8" s="93"/>
      <c r="BH8" s="94">
        <f>IFERROR(BG8/BC8,"-")</f>
        <v>0</v>
      </c>
      <c r="BI8" s="95"/>
      <c r="BJ8" s="95"/>
      <c r="BK8" s="95">
        <v>7</v>
      </c>
      <c r="BL8" s="97"/>
      <c r="BM8" s="98">
        <f>IF(M8=0,"",IF(BK8=0,"",(BK8/M8)))</f>
        <v>0.24137931034483</v>
      </c>
      <c r="BN8" s="99"/>
      <c r="BO8" s="100">
        <f>IFERROR(BN8/BK8,"-")</f>
        <v>0</v>
      </c>
      <c r="BP8" s="101"/>
      <c r="BQ8" s="102">
        <f>IFERROR(BP8/BK8,"-")</f>
        <v>0</v>
      </c>
      <c r="BR8" s="103"/>
      <c r="BS8" s="103"/>
      <c r="BT8" s="103"/>
      <c r="BU8" s="104">
        <v>5</v>
      </c>
      <c r="BV8" s="105">
        <f>IF(M8=0,"",IF(BU8=0,"",(BU8/M8)))</f>
        <v>0.17241379310345</v>
      </c>
      <c r="BW8" s="106"/>
      <c r="BX8" s="107">
        <f>IFERROR(BW8/BU8,"-")</f>
        <v>0</v>
      </c>
      <c r="BY8" s="108"/>
      <c r="BZ8" s="109">
        <f>IFERROR(BY8/BU8,"-")</f>
        <v>0</v>
      </c>
      <c r="CA8" s="110"/>
      <c r="CB8" s="110"/>
      <c r="CC8" s="110"/>
      <c r="CD8" s="111">
        <v>1</v>
      </c>
      <c r="CE8" s="112">
        <f>IF(M8=0,"",IF(CD8=0,"",(CD8/M8)))</f>
        <v>0.03448275862069</v>
      </c>
      <c r="CF8" s="113">
        <v>1</v>
      </c>
      <c r="CG8" s="114">
        <f>IFERROR(CF8/CD8,"-")</f>
        <v>1</v>
      </c>
      <c r="CH8" s="115">
        <v>3000</v>
      </c>
      <c r="CI8" s="116">
        <f>IFERROR(CH8/CD8,"-")</f>
        <v>3000</v>
      </c>
      <c r="CJ8" s="117">
        <v>1</v>
      </c>
      <c r="CK8" s="117"/>
      <c r="CL8" s="117"/>
      <c r="CM8" s="118">
        <v>1</v>
      </c>
      <c r="CN8" s="119">
        <v>3000</v>
      </c>
      <c r="CO8" s="119">
        <v>3000</v>
      </c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56</v>
      </c>
      <c r="F9" s="69" t="s">
        <v>64</v>
      </c>
      <c r="G9" s="69" t="s">
        <v>58</v>
      </c>
      <c r="H9" s="159">
        <v>0</v>
      </c>
      <c r="I9" s="64">
        <v>1700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56</v>
      </c>
      <c r="F10" s="69" t="s">
        <v>66</v>
      </c>
      <c r="G10" s="69" t="s">
        <v>58</v>
      </c>
      <c r="H10" s="159">
        <v>0</v>
      </c>
      <c r="I10" s="64">
        <v>1700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67</v>
      </c>
      <c r="G13" s="23"/>
      <c r="H13" s="162"/>
      <c r="I13" s="28"/>
      <c r="J13" s="24">
        <f>SUM(J6:J12)</f>
        <v>85</v>
      </c>
      <c r="K13" s="24">
        <f>SUM(K6:K12)</f>
        <v>0</v>
      </c>
      <c r="L13" s="24">
        <f>SUM(L6:L12)</f>
        <v>685</v>
      </c>
      <c r="M13" s="24">
        <f>SUM(M6:M12)</f>
        <v>29</v>
      </c>
      <c r="N13" s="24">
        <f>SUM(N6:N12)</f>
        <v>25</v>
      </c>
      <c r="O13" s="25">
        <f>IFERROR(M13/L13,"-")</f>
        <v>0.042335766423358</v>
      </c>
      <c r="P13" s="57">
        <f>SUM(P6:P12)</f>
        <v>0</v>
      </c>
      <c r="Q13" s="57">
        <f>SUM(Q6:Q12)</f>
        <v>1</v>
      </c>
      <c r="R13" s="25">
        <f>IFERROR(P13/M13,"-")</f>
        <v>0</v>
      </c>
      <c r="S13" s="26">
        <f>IFERROR(H13/M13,"-")</f>
        <v>0</v>
      </c>
      <c r="T13" s="27">
        <f>SUM(T6:T12)</f>
        <v>1</v>
      </c>
      <c r="U13" s="25">
        <f>IFERROR(T13/M13,"-")</f>
        <v>0.03448275862069</v>
      </c>
      <c r="V13" s="162">
        <f>SUM(V6:V12)</f>
        <v>3000</v>
      </c>
      <c r="W13" s="162">
        <f>IFERROR(V13/M13,"-")</f>
        <v>103.44827586207</v>
      </c>
      <c r="X13" s="162">
        <f>IFERROR(V13/T13,"-")</f>
        <v>3000</v>
      </c>
      <c r="Y13" s="162">
        <f>V13-H13</f>
        <v>3000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68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1.9862614278614</v>
      </c>
      <c r="B6" s="167" t="s">
        <v>69</v>
      </c>
      <c r="C6" s="167" t="s">
        <v>70</v>
      </c>
      <c r="D6" s="167"/>
      <c r="E6" s="167"/>
      <c r="F6" s="69" t="s">
        <v>71</v>
      </c>
      <c r="G6" s="69" t="s">
        <v>58</v>
      </c>
      <c r="H6" s="159">
        <v>6643194</v>
      </c>
      <c r="I6" s="60">
        <v>6198</v>
      </c>
      <c r="J6" s="60">
        <v>0</v>
      </c>
      <c r="K6" s="60">
        <v>232341</v>
      </c>
      <c r="L6" s="71">
        <v>2045</v>
      </c>
      <c r="M6" s="61">
        <f>IFERROR(L6/K6,"-")</f>
        <v>0.00880171816425</v>
      </c>
      <c r="N6" s="60">
        <v>87</v>
      </c>
      <c r="O6" s="60">
        <v>642</v>
      </c>
      <c r="P6" s="61">
        <f>IFERROR(N6/(L6),"-")</f>
        <v>0.042542787286064</v>
      </c>
      <c r="Q6" s="62">
        <f>IFERROR(H6/SUM(L6:L6),"-")</f>
        <v>3248.5056234719</v>
      </c>
      <c r="R6" s="63">
        <v>290</v>
      </c>
      <c r="S6" s="61">
        <f>IF(L6=0,"-",R6/L6)</f>
        <v>0.14180929095355</v>
      </c>
      <c r="T6" s="164">
        <v>13195120</v>
      </c>
      <c r="U6" s="165">
        <f>IFERROR(T6/L6,"-")</f>
        <v>6452.3814180929</v>
      </c>
      <c r="V6" s="165">
        <f>IFERROR(T6/R6,"-")</f>
        <v>45500.413793103</v>
      </c>
      <c r="W6" s="159">
        <f>SUM(T6:T6)-SUM(H6:H6)</f>
        <v>6551926</v>
      </c>
      <c r="X6" s="65">
        <f>SUM(T6:T6)/SUM(H6:H6)</f>
        <v>1.9862614278614</v>
      </c>
      <c r="Y6" s="58"/>
      <c r="Z6" s="72">
        <v>1</v>
      </c>
      <c r="AA6" s="73">
        <f>IF(L6=0,"",IF(Z6=0,"",(Z6/L6)))</f>
        <v>0.00048899755501222</v>
      </c>
      <c r="AB6" s="72"/>
      <c r="AC6" s="74">
        <f>IFERROR(AB6/Z6,"-")</f>
        <v>0</v>
      </c>
      <c r="AD6" s="75"/>
      <c r="AE6" s="76">
        <f>IFERROR(AD6/Z6,"-")</f>
        <v>0</v>
      </c>
      <c r="AF6" s="77"/>
      <c r="AG6" s="77"/>
      <c r="AH6" s="77"/>
      <c r="AI6" s="78">
        <v>3</v>
      </c>
      <c r="AJ6" s="79">
        <f>IF(L6=0,"",IF(AI6=0,"",(AI6/L6)))</f>
        <v>0.0014669926650367</v>
      </c>
      <c r="AK6" s="78"/>
      <c r="AL6" s="80">
        <f>IFERROR(AK6/AI6,"-")</f>
        <v>0</v>
      </c>
      <c r="AM6" s="81"/>
      <c r="AN6" s="82">
        <f>IFERROR(AM6/AI6,"-")</f>
        <v>0</v>
      </c>
      <c r="AO6" s="83"/>
      <c r="AP6" s="83"/>
      <c r="AQ6" s="83"/>
      <c r="AR6" s="84">
        <v>11</v>
      </c>
      <c r="AS6" s="85">
        <f>IF(L6=0,"",IF(AR6=0,"",(AR6/L6)))</f>
        <v>0.0053789731051345</v>
      </c>
      <c r="AT6" s="84"/>
      <c r="AU6" s="86">
        <f>IFERROR(AT6/AR6,"-")</f>
        <v>0</v>
      </c>
      <c r="AV6" s="87"/>
      <c r="AW6" s="88">
        <f>IFERROR(AV6/AR6,"-")</f>
        <v>0</v>
      </c>
      <c r="AX6" s="89"/>
      <c r="AY6" s="89"/>
      <c r="AZ6" s="89"/>
      <c r="BA6" s="90">
        <v>56</v>
      </c>
      <c r="BB6" s="91">
        <f>IF(L6=0,"",IF(BA6=0,"",(BA6/L6)))</f>
        <v>0.027383863080685</v>
      </c>
      <c r="BC6" s="90">
        <v>5</v>
      </c>
      <c r="BD6" s="92">
        <f>IFERROR(BC6/BA6,"-")</f>
        <v>0.089285714285714</v>
      </c>
      <c r="BE6" s="93">
        <v>115000</v>
      </c>
      <c r="BF6" s="94">
        <f>IFERROR(BE6/BA6,"-")</f>
        <v>2053.5714285714</v>
      </c>
      <c r="BG6" s="95">
        <v>4</v>
      </c>
      <c r="BH6" s="95"/>
      <c r="BI6" s="95">
        <v>1</v>
      </c>
      <c r="BJ6" s="97">
        <v>1246</v>
      </c>
      <c r="BK6" s="98">
        <f>IF(L6=0,"",IF(BJ6=0,"",(BJ6/L6)))</f>
        <v>0.60929095354523</v>
      </c>
      <c r="BL6" s="99">
        <v>158</v>
      </c>
      <c r="BM6" s="100">
        <f>IFERROR(BL6/BJ6,"-")</f>
        <v>0.12680577849117</v>
      </c>
      <c r="BN6" s="101">
        <v>8135000</v>
      </c>
      <c r="BO6" s="102">
        <f>IFERROR(BN6/BJ6,"-")</f>
        <v>6528.8924558587</v>
      </c>
      <c r="BP6" s="103">
        <v>61</v>
      </c>
      <c r="BQ6" s="103">
        <v>32</v>
      </c>
      <c r="BR6" s="103">
        <v>65</v>
      </c>
      <c r="BS6" s="104">
        <v>607</v>
      </c>
      <c r="BT6" s="105">
        <f>IF(L6=0,"",IF(BS6=0,"",(BS6/L6)))</f>
        <v>0.29682151589242</v>
      </c>
      <c r="BU6" s="106">
        <v>102</v>
      </c>
      <c r="BV6" s="107">
        <f>IFERROR(BU6/BS6,"-")</f>
        <v>0.16803953871499</v>
      </c>
      <c r="BW6" s="108">
        <v>3755120</v>
      </c>
      <c r="BX6" s="109">
        <f>IFERROR(BW6/BS6,"-")</f>
        <v>6186.3591433278</v>
      </c>
      <c r="BY6" s="110">
        <v>35</v>
      </c>
      <c r="BZ6" s="110">
        <v>22</v>
      </c>
      <c r="CA6" s="110">
        <v>45</v>
      </c>
      <c r="CB6" s="111">
        <v>121</v>
      </c>
      <c r="CC6" s="112">
        <f>IF(L6=0,"",IF(CB6=0,"",(CB6/L6)))</f>
        <v>0.059168704156479</v>
      </c>
      <c r="CD6" s="113">
        <v>25</v>
      </c>
      <c r="CE6" s="114">
        <f>IFERROR(CD6/CB6,"-")</f>
        <v>0.20661157024793</v>
      </c>
      <c r="CF6" s="115">
        <v>1190000</v>
      </c>
      <c r="CG6" s="116">
        <f>IFERROR(CF6/CB6,"-")</f>
        <v>9834.7107438017</v>
      </c>
      <c r="CH6" s="117">
        <v>7</v>
      </c>
      <c r="CI6" s="117">
        <v>4</v>
      </c>
      <c r="CJ6" s="117">
        <v>14</v>
      </c>
      <c r="CK6" s="118">
        <v>290</v>
      </c>
      <c r="CL6" s="119">
        <v>13195120</v>
      </c>
      <c r="CM6" s="119">
        <v>2178000</v>
      </c>
      <c r="CN6" s="119">
        <v>3000</v>
      </c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72</v>
      </c>
      <c r="C7" s="167" t="s">
        <v>70</v>
      </c>
      <c r="D7" s="167"/>
      <c r="E7" s="167"/>
      <c r="F7" s="69" t="s">
        <v>73</v>
      </c>
      <c r="G7" s="69" t="s">
        <v>58</v>
      </c>
      <c r="H7" s="159">
        <v>0</v>
      </c>
      <c r="I7" s="60">
        <v>0</v>
      </c>
      <c r="J7" s="60">
        <v>0</v>
      </c>
      <c r="K7" s="60">
        <v>4</v>
      </c>
      <c r="L7" s="71">
        <v>0</v>
      </c>
      <c r="M7" s="61">
        <f>IFERROR(L7/K7,"-")</f>
        <v>0</v>
      </c>
      <c r="N7" s="60">
        <v>0</v>
      </c>
      <c r="O7" s="60">
        <v>0</v>
      </c>
      <c r="P7" s="61" t="str">
        <f>IFERROR(N7/(L7),"-")</f>
        <v>-</v>
      </c>
      <c r="Q7" s="62" t="str">
        <f>IFERROR(H7/SUM(L7:L7),"-")</f>
        <v>-</v>
      </c>
      <c r="R7" s="63">
        <v>0</v>
      </c>
      <c r="S7" s="61" t="str">
        <f>IF(L7=0,"-",R7/L7)</f>
        <v>-</v>
      </c>
      <c r="T7" s="164"/>
      <c r="U7" s="165" t="str">
        <f>IFERROR(T7/L7,"-")</f>
        <v>-</v>
      </c>
      <c r="V7" s="165" t="str">
        <f>IFERROR(T7/R7,"-")</f>
        <v>-</v>
      </c>
      <c r="W7" s="159">
        <f>SUM(T7:T7)-SUM(H7:H7)</f>
        <v>0</v>
      </c>
      <c r="X7" s="65" t="str">
        <f>SUM(T7:T7)/SUM(H7:H7)</f>
        <v>0</v>
      </c>
      <c r="Y7" s="58"/>
      <c r="Z7" s="72"/>
      <c r="AA7" s="73" t="str">
        <f>IF(L7=0,"",IF(Z7=0,"",(Z7/L7)))</f>
        <v/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 t="str">
        <f>IF(L7=0,"",IF(AI7=0,"",(AI7/L7)))</f>
        <v/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 t="str">
        <f>IF(L7=0,"",IF(AR7=0,"",(AR7/L7)))</f>
        <v/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/>
      <c r="BB7" s="91" t="str">
        <f>IF(L7=0,"",IF(BA7=0,"",(BA7/L7)))</f>
        <v/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/>
      <c r="BK7" s="98" t="str">
        <f>IF(L7=0,"",IF(BJ7=0,"",(BJ7/L7)))</f>
        <v/>
      </c>
      <c r="BL7" s="99"/>
      <c r="BM7" s="100" t="str">
        <f>IFERROR(BL7/BJ7,"-")</f>
        <v>-</v>
      </c>
      <c r="BN7" s="101"/>
      <c r="BO7" s="102" t="str">
        <f>IFERROR(BN7/BJ7,"-")</f>
        <v>-</v>
      </c>
      <c r="BP7" s="103"/>
      <c r="BQ7" s="103"/>
      <c r="BR7" s="103"/>
      <c r="BS7" s="104"/>
      <c r="BT7" s="105" t="str">
        <f>IF(L7=0,"",IF(BS7=0,"",(BS7/L7)))</f>
        <v/>
      </c>
      <c r="BU7" s="106"/>
      <c r="BV7" s="107" t="str">
        <f>IFERROR(BU7/BS7,"-")</f>
        <v>-</v>
      </c>
      <c r="BW7" s="108"/>
      <c r="BX7" s="109" t="str">
        <f>IFERROR(BW7/BS7,"-")</f>
        <v>-</v>
      </c>
      <c r="BY7" s="110"/>
      <c r="BZ7" s="110"/>
      <c r="CA7" s="110"/>
      <c r="CB7" s="111"/>
      <c r="CC7" s="112" t="str">
        <f>IF(L7=0,"",IF(CB7=0,"",(CB7/L7)))</f>
        <v/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0</v>
      </c>
      <c r="CL7" s="119"/>
      <c r="CM7" s="119"/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 t="str">
        <f>X8</f>
        <v>0</v>
      </c>
      <c r="B8" s="167" t="s">
        <v>74</v>
      </c>
      <c r="C8" s="167" t="s">
        <v>70</v>
      </c>
      <c r="D8" s="167"/>
      <c r="E8" s="167"/>
      <c r="F8" s="69" t="s">
        <v>75</v>
      </c>
      <c r="G8" s="69" t="s">
        <v>58</v>
      </c>
      <c r="H8" s="159">
        <v>0</v>
      </c>
      <c r="I8" s="60">
        <v>0</v>
      </c>
      <c r="J8" s="60">
        <v>0</v>
      </c>
      <c r="K8" s="60">
        <v>54</v>
      </c>
      <c r="L8" s="71">
        <v>0</v>
      </c>
      <c r="M8" s="61">
        <f>IFERROR(L8/K8,"-")</f>
        <v>0</v>
      </c>
      <c r="N8" s="60">
        <v>0</v>
      </c>
      <c r="O8" s="60">
        <v>0</v>
      </c>
      <c r="P8" s="61" t="str">
        <f>IFERROR(N8/(L8),"-")</f>
        <v>-</v>
      </c>
      <c r="Q8" s="62" t="str">
        <f>IFERROR(H8/SUM(L8:L8),"-")</f>
        <v>-</v>
      </c>
      <c r="R8" s="63">
        <v>0</v>
      </c>
      <c r="S8" s="61" t="str">
        <f>IF(L8=0,"-",R8/L8)</f>
        <v>-</v>
      </c>
      <c r="T8" s="164"/>
      <c r="U8" s="165" t="str">
        <f>IFERROR(T8/L8,"-")</f>
        <v>-</v>
      </c>
      <c r="V8" s="165" t="str">
        <f>IFERROR(T8/R8,"-")</f>
        <v>-</v>
      </c>
      <c r="W8" s="159">
        <f>SUM(T8:T8)-SUM(H8:H8)</f>
        <v>0</v>
      </c>
      <c r="X8" s="65" t="str">
        <f>SUM(T8:T8)/SUM(H8:H8)</f>
        <v>0</v>
      </c>
      <c r="Y8" s="58"/>
      <c r="Z8" s="72"/>
      <c r="AA8" s="73" t="str">
        <f>IF(L8=0,"",IF(Z8=0,"",(Z8/L8)))</f>
        <v/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 t="str">
        <f>IF(L8=0,"",IF(AI8=0,"",(AI8/L8)))</f>
        <v/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 t="str">
        <f>IF(L8=0,"",IF(AR8=0,"",(AR8/L8)))</f>
        <v/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/>
      <c r="BB8" s="91" t="str">
        <f>IF(L8=0,"",IF(BA8=0,"",(BA8/L8)))</f>
        <v/>
      </c>
      <c r="BC8" s="90"/>
      <c r="BD8" s="92" t="str">
        <f>IFERROR(BC8/BA8,"-")</f>
        <v>-</v>
      </c>
      <c r="BE8" s="93"/>
      <c r="BF8" s="94" t="str">
        <f>IFERROR(BE8/BA8,"-")</f>
        <v>-</v>
      </c>
      <c r="BG8" s="95"/>
      <c r="BH8" s="95"/>
      <c r="BI8" s="95"/>
      <c r="BJ8" s="97"/>
      <c r="BK8" s="98" t="str">
        <f>IF(L8=0,"",IF(BJ8=0,"",(BJ8/L8)))</f>
        <v/>
      </c>
      <c r="BL8" s="99"/>
      <c r="BM8" s="100" t="str">
        <f>IFERROR(BL8/BJ8,"-")</f>
        <v>-</v>
      </c>
      <c r="BN8" s="101"/>
      <c r="BO8" s="102" t="str">
        <f>IFERROR(BN8/BJ8,"-")</f>
        <v>-</v>
      </c>
      <c r="BP8" s="103"/>
      <c r="BQ8" s="103"/>
      <c r="BR8" s="103"/>
      <c r="BS8" s="104"/>
      <c r="BT8" s="105" t="str">
        <f>IF(L8=0,"",IF(BS8=0,"",(BS8/L8)))</f>
        <v/>
      </c>
      <c r="BU8" s="106"/>
      <c r="BV8" s="107" t="str">
        <f>IFERROR(BU8/BS8,"-")</f>
        <v>-</v>
      </c>
      <c r="BW8" s="108"/>
      <c r="BX8" s="109" t="str">
        <f>IFERROR(BW8/BS8,"-")</f>
        <v>-</v>
      </c>
      <c r="BY8" s="110"/>
      <c r="BZ8" s="110"/>
      <c r="CA8" s="110"/>
      <c r="CB8" s="111"/>
      <c r="CC8" s="112" t="str">
        <f>IF(L8=0,"",IF(CB8=0,"",(CB8/L8)))</f>
        <v/>
      </c>
      <c r="CD8" s="113"/>
      <c r="CE8" s="114" t="str">
        <f>IFERROR(CD8/CB8,"-")</f>
        <v>-</v>
      </c>
      <c r="CF8" s="115"/>
      <c r="CG8" s="116" t="str">
        <f>IFERROR(CF8/CB8,"-")</f>
        <v>-</v>
      </c>
      <c r="CH8" s="117"/>
      <c r="CI8" s="117"/>
      <c r="CJ8" s="117"/>
      <c r="CK8" s="118">
        <v>0</v>
      </c>
      <c r="CL8" s="119"/>
      <c r="CM8" s="119"/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59" t="str">
        <f>X9</f>
        <v>0</v>
      </c>
      <c r="B9" s="167" t="s">
        <v>76</v>
      </c>
      <c r="C9" s="167" t="s">
        <v>70</v>
      </c>
      <c r="D9" s="167"/>
      <c r="E9" s="167"/>
      <c r="F9" s="69" t="s">
        <v>77</v>
      </c>
      <c r="G9" s="69" t="s">
        <v>58</v>
      </c>
      <c r="H9" s="159">
        <v>0</v>
      </c>
      <c r="I9" s="60">
        <v>0</v>
      </c>
      <c r="J9" s="60">
        <v>0</v>
      </c>
      <c r="K9" s="60">
        <v>12</v>
      </c>
      <c r="L9" s="71">
        <v>0</v>
      </c>
      <c r="M9" s="61">
        <f>IFERROR(L9/K9,"-")</f>
        <v>0</v>
      </c>
      <c r="N9" s="60">
        <v>0</v>
      </c>
      <c r="O9" s="60">
        <v>0</v>
      </c>
      <c r="P9" s="61" t="str">
        <f>IFERROR(N9/(L9),"-")</f>
        <v>-</v>
      </c>
      <c r="Q9" s="62" t="str">
        <f>IFERROR(H9/SUM(L9:L9),"-")</f>
        <v>-</v>
      </c>
      <c r="R9" s="63">
        <v>0</v>
      </c>
      <c r="S9" s="61" t="str">
        <f>IF(L9=0,"-",R9/L9)</f>
        <v>-</v>
      </c>
      <c r="T9" s="164"/>
      <c r="U9" s="165" t="str">
        <f>IFERROR(T9/L9,"-")</f>
        <v>-</v>
      </c>
      <c r="V9" s="165" t="str">
        <f>IFERROR(T9/R9,"-")</f>
        <v>-</v>
      </c>
      <c r="W9" s="159">
        <f>SUM(T9:T9)-SUM(H9:H9)</f>
        <v>0</v>
      </c>
      <c r="X9" s="65" t="str">
        <f>SUM(T9:T9)/SUM(H9:H9)</f>
        <v>0</v>
      </c>
      <c r="Y9" s="58"/>
      <c r="Z9" s="72"/>
      <c r="AA9" s="73" t="str">
        <f>IF(L9=0,"",IF(Z9=0,"",(Z9/L9)))</f>
        <v/>
      </c>
      <c r="AB9" s="72"/>
      <c r="AC9" s="74" t="str">
        <f>IFERROR(AB9/Z9,"-")</f>
        <v>-</v>
      </c>
      <c r="AD9" s="75"/>
      <c r="AE9" s="76" t="str">
        <f>IFERROR(AD9/Z9,"-")</f>
        <v>-</v>
      </c>
      <c r="AF9" s="77"/>
      <c r="AG9" s="77"/>
      <c r="AH9" s="77"/>
      <c r="AI9" s="78"/>
      <c r="AJ9" s="79" t="str">
        <f>IF(L9=0,"",IF(AI9=0,"",(AI9/L9)))</f>
        <v/>
      </c>
      <c r="AK9" s="78"/>
      <c r="AL9" s="80" t="str">
        <f>IFERROR(AK9/AI9,"-")</f>
        <v>-</v>
      </c>
      <c r="AM9" s="81"/>
      <c r="AN9" s="82" t="str">
        <f>IFERROR(AM9/AI9,"-")</f>
        <v>-</v>
      </c>
      <c r="AO9" s="83"/>
      <c r="AP9" s="83"/>
      <c r="AQ9" s="83"/>
      <c r="AR9" s="84"/>
      <c r="AS9" s="85" t="str">
        <f>IF(L9=0,"",IF(AR9=0,"",(AR9/L9)))</f>
        <v/>
      </c>
      <c r="AT9" s="84"/>
      <c r="AU9" s="86" t="str">
        <f>IFERROR(AT9/AR9,"-")</f>
        <v>-</v>
      </c>
      <c r="AV9" s="87"/>
      <c r="AW9" s="88" t="str">
        <f>IFERROR(AV9/AR9,"-")</f>
        <v>-</v>
      </c>
      <c r="AX9" s="89"/>
      <c r="AY9" s="89"/>
      <c r="AZ9" s="89"/>
      <c r="BA9" s="90"/>
      <c r="BB9" s="91" t="str">
        <f>IF(L9=0,"",IF(BA9=0,"",(BA9/L9)))</f>
        <v/>
      </c>
      <c r="BC9" s="90"/>
      <c r="BD9" s="92" t="str">
        <f>IFERROR(BC9/BA9,"-")</f>
        <v>-</v>
      </c>
      <c r="BE9" s="93"/>
      <c r="BF9" s="94" t="str">
        <f>IFERROR(BE9/BA9,"-")</f>
        <v>-</v>
      </c>
      <c r="BG9" s="95"/>
      <c r="BH9" s="95"/>
      <c r="BI9" s="95"/>
      <c r="BJ9" s="97"/>
      <c r="BK9" s="98" t="str">
        <f>IF(L9=0,"",IF(BJ9=0,"",(BJ9/L9)))</f>
        <v/>
      </c>
      <c r="BL9" s="99"/>
      <c r="BM9" s="100" t="str">
        <f>IFERROR(BL9/BJ9,"-")</f>
        <v>-</v>
      </c>
      <c r="BN9" s="101"/>
      <c r="BO9" s="102" t="str">
        <f>IFERROR(BN9/BJ9,"-")</f>
        <v>-</v>
      </c>
      <c r="BP9" s="103"/>
      <c r="BQ9" s="103"/>
      <c r="BR9" s="103"/>
      <c r="BS9" s="104"/>
      <c r="BT9" s="105" t="str">
        <f>IF(L9=0,"",IF(BS9=0,"",(BS9/L9)))</f>
        <v/>
      </c>
      <c r="BU9" s="106"/>
      <c r="BV9" s="107" t="str">
        <f>IFERROR(BU9/BS9,"-")</f>
        <v>-</v>
      </c>
      <c r="BW9" s="108"/>
      <c r="BX9" s="109" t="str">
        <f>IFERROR(BW9/BS9,"-")</f>
        <v>-</v>
      </c>
      <c r="BY9" s="110"/>
      <c r="BZ9" s="110"/>
      <c r="CA9" s="110"/>
      <c r="CB9" s="111"/>
      <c r="CC9" s="112" t="str">
        <f>IF(L9=0,"",IF(CB9=0,"",(CB9/L9)))</f>
        <v/>
      </c>
      <c r="CD9" s="113"/>
      <c r="CE9" s="114" t="str">
        <f>IFERROR(CD9/CB9,"-")</f>
        <v>-</v>
      </c>
      <c r="CF9" s="115"/>
      <c r="CG9" s="116" t="str">
        <f>IFERROR(CF9/CB9,"-")</f>
        <v>-</v>
      </c>
      <c r="CH9" s="117"/>
      <c r="CI9" s="117"/>
      <c r="CJ9" s="117"/>
      <c r="CK9" s="118">
        <v>0</v>
      </c>
      <c r="CL9" s="119"/>
      <c r="CM9" s="119"/>
      <c r="CN9" s="119"/>
      <c r="CO9" s="120" t="str">
        <f>IF(AND(CM9=0,CN9=0),"",IF(AND(CM9&lt;=100000,CN9&lt;=100000),"",IF(CM9/CL9&gt;0.7,"男高",IF(CN9/CL9&gt;0.7,"女高",""))))</f>
        <v/>
      </c>
    </row>
    <row r="10" spans="1:95">
      <c r="A10" s="59" t="str">
        <f>X10</f>
        <v>0</v>
      </c>
      <c r="B10" s="167" t="s">
        <v>78</v>
      </c>
      <c r="C10" s="167" t="s">
        <v>70</v>
      </c>
      <c r="D10" s="167"/>
      <c r="E10" s="167"/>
      <c r="F10" s="69" t="s">
        <v>79</v>
      </c>
      <c r="G10" s="69" t="s">
        <v>58</v>
      </c>
      <c r="H10" s="159">
        <v>0</v>
      </c>
      <c r="I10" s="60">
        <v>0</v>
      </c>
      <c r="J10" s="60">
        <v>0</v>
      </c>
      <c r="K10" s="60">
        <v>0</v>
      </c>
      <c r="L10" s="71">
        <v>0</v>
      </c>
      <c r="M10" s="61" t="str">
        <f>IFERROR(L10/K10,"-")</f>
        <v>-</v>
      </c>
      <c r="N10" s="60">
        <v>0</v>
      </c>
      <c r="O10" s="60">
        <v>0</v>
      </c>
      <c r="P10" s="61" t="str">
        <f>IFERROR(N10/(L10),"-")</f>
        <v>-</v>
      </c>
      <c r="Q10" s="62" t="str">
        <f>IFERROR(H10/SUM(L10:L10),"-")</f>
        <v>-</v>
      </c>
      <c r="R10" s="63">
        <v>0</v>
      </c>
      <c r="S10" s="61" t="str">
        <f>IF(L10=0,"-",R10/L10)</f>
        <v>-</v>
      </c>
      <c r="T10" s="164"/>
      <c r="U10" s="165" t="str">
        <f>IFERROR(T10/L10,"-")</f>
        <v>-</v>
      </c>
      <c r="V10" s="165" t="str">
        <f>IFERROR(T10/R10,"-")</f>
        <v>-</v>
      </c>
      <c r="W10" s="159">
        <f>SUM(T10:T10)-SUM(H10:H10)</f>
        <v>0</v>
      </c>
      <c r="X10" s="65" t="str">
        <f>SUM(T10:T10)/SUM(H10:H10)</f>
        <v>0</v>
      </c>
      <c r="Y10" s="58"/>
      <c r="Z10" s="72"/>
      <c r="AA10" s="73" t="str">
        <f>IF(L10=0,"",IF(Z10=0,"",(Z10/L10)))</f>
        <v/>
      </c>
      <c r="AB10" s="72"/>
      <c r="AC10" s="74" t="str">
        <f>IFERROR(AB10/Z10,"-")</f>
        <v>-</v>
      </c>
      <c r="AD10" s="75"/>
      <c r="AE10" s="76" t="str">
        <f>IFERROR(AD10/Z10,"-")</f>
        <v>-</v>
      </c>
      <c r="AF10" s="77"/>
      <c r="AG10" s="77"/>
      <c r="AH10" s="77"/>
      <c r="AI10" s="78"/>
      <c r="AJ10" s="79" t="str">
        <f>IF(L10=0,"",IF(AI10=0,"",(AI10/L10)))</f>
        <v/>
      </c>
      <c r="AK10" s="78"/>
      <c r="AL10" s="80" t="str">
        <f>IFERROR(AK10/AI10,"-")</f>
        <v>-</v>
      </c>
      <c r="AM10" s="81"/>
      <c r="AN10" s="82" t="str">
        <f>IFERROR(AM10/AI10,"-")</f>
        <v>-</v>
      </c>
      <c r="AO10" s="83"/>
      <c r="AP10" s="83"/>
      <c r="AQ10" s="83"/>
      <c r="AR10" s="84"/>
      <c r="AS10" s="85" t="str">
        <f>IF(L10=0,"",IF(AR10=0,"",(AR10/L10)))</f>
        <v/>
      </c>
      <c r="AT10" s="84"/>
      <c r="AU10" s="86" t="str">
        <f>IFERROR(AT10/AR10,"-")</f>
        <v>-</v>
      </c>
      <c r="AV10" s="87"/>
      <c r="AW10" s="88" t="str">
        <f>IFERROR(AV10/AR10,"-")</f>
        <v>-</v>
      </c>
      <c r="AX10" s="89"/>
      <c r="AY10" s="89"/>
      <c r="AZ10" s="89"/>
      <c r="BA10" s="90"/>
      <c r="BB10" s="91" t="str">
        <f>IF(L10=0,"",IF(BA10=0,"",(BA10/L10)))</f>
        <v/>
      </c>
      <c r="BC10" s="90"/>
      <c r="BD10" s="92" t="str">
        <f>IFERROR(BC10/BA10,"-")</f>
        <v>-</v>
      </c>
      <c r="BE10" s="93"/>
      <c r="BF10" s="94" t="str">
        <f>IFERROR(BE10/BA10,"-")</f>
        <v>-</v>
      </c>
      <c r="BG10" s="95"/>
      <c r="BH10" s="95"/>
      <c r="BI10" s="95"/>
      <c r="BJ10" s="97"/>
      <c r="BK10" s="98" t="str">
        <f>IF(L10=0,"",IF(BJ10=0,"",(BJ10/L10)))</f>
        <v/>
      </c>
      <c r="BL10" s="99"/>
      <c r="BM10" s="100" t="str">
        <f>IFERROR(BL10/BJ10,"-")</f>
        <v>-</v>
      </c>
      <c r="BN10" s="101"/>
      <c r="BO10" s="102" t="str">
        <f>IFERROR(BN10/BJ10,"-")</f>
        <v>-</v>
      </c>
      <c r="BP10" s="103"/>
      <c r="BQ10" s="103"/>
      <c r="BR10" s="103"/>
      <c r="BS10" s="104"/>
      <c r="BT10" s="105" t="str">
        <f>IF(L10=0,"",IF(BS10=0,"",(BS10/L10)))</f>
        <v/>
      </c>
      <c r="BU10" s="106"/>
      <c r="BV10" s="107" t="str">
        <f>IFERROR(BU10/BS10,"-")</f>
        <v>-</v>
      </c>
      <c r="BW10" s="108"/>
      <c r="BX10" s="109" t="str">
        <f>IFERROR(BW10/BS10,"-")</f>
        <v>-</v>
      </c>
      <c r="BY10" s="110"/>
      <c r="BZ10" s="110"/>
      <c r="CA10" s="110"/>
      <c r="CB10" s="111"/>
      <c r="CC10" s="112" t="str">
        <f>IF(L10=0,"",IF(CB10=0,"",(CB10/L10)))</f>
        <v/>
      </c>
      <c r="CD10" s="113"/>
      <c r="CE10" s="114" t="str">
        <f>IFERROR(CD10/CB10,"-")</f>
        <v>-</v>
      </c>
      <c r="CF10" s="115"/>
      <c r="CG10" s="116" t="str">
        <f>IFERROR(CF10/CB10,"-")</f>
        <v>-</v>
      </c>
      <c r="CH10" s="117"/>
      <c r="CI10" s="117"/>
      <c r="CJ10" s="117"/>
      <c r="CK10" s="118">
        <v>0</v>
      </c>
      <c r="CL10" s="119"/>
      <c r="CM10" s="119"/>
      <c r="CN10" s="119"/>
      <c r="CO10" s="120" t="str">
        <f>IF(AND(CM10=0,CN10=0),"",IF(AND(CM10&lt;=100000,CN10&lt;=100000),"",IF(CM10/CL10&gt;0.7,"男高",IF(CN10/CL10&gt;0.7,"女高",""))))</f>
        <v/>
      </c>
    </row>
    <row r="11" spans="1:95">
      <c r="A11" s="15"/>
      <c r="B11" s="66"/>
      <c r="C11" s="66"/>
      <c r="D11" s="67"/>
      <c r="E11" s="68"/>
      <c r="F11" s="69"/>
      <c r="G11" s="69"/>
      <c r="H11" s="160"/>
      <c r="I11" s="18"/>
      <c r="J11" s="18"/>
      <c r="K11" s="16"/>
      <c r="L11" s="16"/>
      <c r="M11" s="17"/>
      <c r="N11" s="17"/>
      <c r="O11" s="16"/>
      <c r="P11" s="17"/>
      <c r="Q11" s="10"/>
      <c r="R11" s="10"/>
      <c r="S11" s="10"/>
      <c r="T11" s="166"/>
      <c r="U11" s="166"/>
      <c r="V11" s="166"/>
      <c r="W11" s="166"/>
      <c r="X11" s="17"/>
      <c r="Y11" s="39"/>
      <c r="Z11" s="43"/>
      <c r="AA11" s="44"/>
      <c r="AB11" s="43"/>
      <c r="AC11" s="47"/>
      <c r="AD11" s="48"/>
      <c r="AE11" s="49"/>
      <c r="AF11" s="50"/>
      <c r="AG11" s="50"/>
      <c r="AH11" s="50"/>
      <c r="AI11" s="43"/>
      <c r="AJ11" s="44"/>
      <c r="AK11" s="43"/>
      <c r="AL11" s="47"/>
      <c r="AM11" s="48"/>
      <c r="AN11" s="49"/>
      <c r="AO11" s="50"/>
      <c r="AP11" s="50"/>
      <c r="AQ11" s="50"/>
      <c r="AR11" s="43"/>
      <c r="AS11" s="44"/>
      <c r="AT11" s="43"/>
      <c r="AU11" s="47"/>
      <c r="AV11" s="48"/>
      <c r="AW11" s="49"/>
      <c r="AX11" s="50"/>
      <c r="AY11" s="50"/>
      <c r="AZ11" s="50"/>
      <c r="BA11" s="43"/>
      <c r="BB11" s="44"/>
      <c r="BC11" s="43"/>
      <c r="BD11" s="47"/>
      <c r="BE11" s="48"/>
      <c r="BF11" s="49"/>
      <c r="BG11" s="50"/>
      <c r="BH11" s="50"/>
      <c r="BI11" s="50"/>
      <c r="BJ11" s="45"/>
      <c r="BK11" s="46"/>
      <c r="BL11" s="43"/>
      <c r="BM11" s="47"/>
      <c r="BN11" s="48"/>
      <c r="BO11" s="49"/>
      <c r="BP11" s="50"/>
      <c r="BQ11" s="50"/>
      <c r="BR11" s="50"/>
      <c r="BS11" s="45"/>
      <c r="BT11" s="46"/>
      <c r="BU11" s="43"/>
      <c r="BV11" s="47"/>
      <c r="BW11" s="48"/>
      <c r="BX11" s="49"/>
      <c r="BY11" s="50"/>
      <c r="BZ11" s="50"/>
      <c r="CA11" s="50"/>
      <c r="CB11" s="45"/>
      <c r="CC11" s="46"/>
      <c r="CD11" s="43"/>
      <c r="CE11" s="47"/>
      <c r="CF11" s="48"/>
      <c r="CG11" s="49"/>
      <c r="CH11" s="50"/>
      <c r="CI11" s="50"/>
      <c r="CJ11" s="50"/>
      <c r="CK11" s="51"/>
      <c r="CL11" s="48"/>
      <c r="CM11" s="48"/>
      <c r="CN11" s="48"/>
      <c r="CO11" s="52"/>
    </row>
    <row r="12" spans="1:95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6"/>
      <c r="L12" s="16"/>
      <c r="M12" s="17"/>
      <c r="N12" s="17"/>
      <c r="O12" s="16"/>
      <c r="P12" s="17"/>
      <c r="Q12" s="10"/>
      <c r="R12" s="10"/>
      <c r="S12" s="10"/>
      <c r="T12" s="166"/>
      <c r="U12" s="166"/>
      <c r="V12" s="166"/>
      <c r="W12" s="166"/>
      <c r="X12" s="17"/>
      <c r="Y12" s="41"/>
      <c r="Z12" s="43"/>
      <c r="AA12" s="44"/>
      <c r="AB12" s="43"/>
      <c r="AC12" s="47"/>
      <c r="AD12" s="48"/>
      <c r="AE12" s="49"/>
      <c r="AF12" s="50"/>
      <c r="AG12" s="50"/>
      <c r="AH12" s="50"/>
      <c r="AI12" s="43"/>
      <c r="AJ12" s="44"/>
      <c r="AK12" s="43"/>
      <c r="AL12" s="47"/>
      <c r="AM12" s="48"/>
      <c r="AN12" s="49"/>
      <c r="AO12" s="50"/>
      <c r="AP12" s="50"/>
      <c r="AQ12" s="50"/>
      <c r="AR12" s="43"/>
      <c r="AS12" s="44"/>
      <c r="AT12" s="43"/>
      <c r="AU12" s="47"/>
      <c r="AV12" s="48"/>
      <c r="AW12" s="49"/>
      <c r="AX12" s="50"/>
      <c r="AY12" s="50"/>
      <c r="AZ12" s="50"/>
      <c r="BA12" s="43"/>
      <c r="BB12" s="44"/>
      <c r="BC12" s="43"/>
      <c r="BD12" s="47"/>
      <c r="BE12" s="48"/>
      <c r="BF12" s="49"/>
      <c r="BG12" s="50"/>
      <c r="BH12" s="50"/>
      <c r="BI12" s="50"/>
      <c r="BJ12" s="45"/>
      <c r="BK12" s="46"/>
      <c r="BL12" s="43"/>
      <c r="BM12" s="47"/>
      <c r="BN12" s="48"/>
      <c r="BO12" s="49"/>
      <c r="BP12" s="50"/>
      <c r="BQ12" s="50"/>
      <c r="BR12" s="50"/>
      <c r="BS12" s="45"/>
      <c r="BT12" s="46"/>
      <c r="BU12" s="43"/>
      <c r="BV12" s="47"/>
      <c r="BW12" s="48"/>
      <c r="BX12" s="49"/>
      <c r="BY12" s="50"/>
      <c r="BZ12" s="50"/>
      <c r="CA12" s="50"/>
      <c r="CB12" s="45"/>
      <c r="CC12" s="46"/>
      <c r="CD12" s="43"/>
      <c r="CE12" s="47"/>
      <c r="CF12" s="48"/>
      <c r="CG12" s="49"/>
      <c r="CH12" s="50"/>
      <c r="CI12" s="50"/>
      <c r="CJ12" s="50"/>
      <c r="CK12" s="51"/>
      <c r="CL12" s="48"/>
      <c r="CM12" s="48"/>
      <c r="CN12" s="48"/>
      <c r="CO12" s="52"/>
    </row>
    <row r="13" spans="1:95">
      <c r="A13" s="7">
        <f>Z13</f>
        <v/>
      </c>
      <c r="B13" s="24"/>
      <c r="C13" s="24"/>
      <c r="D13" s="24"/>
      <c r="E13" s="24"/>
      <c r="F13" s="23" t="s">
        <v>80</v>
      </c>
      <c r="G13" s="23"/>
      <c r="H13" s="162"/>
      <c r="I13" s="24">
        <f>SUM(I6:I12)</f>
        <v>6198</v>
      </c>
      <c r="J13" s="24">
        <f>SUM(J6:J12)</f>
        <v>0</v>
      </c>
      <c r="K13" s="24">
        <f>SUM(K6:K12)</f>
        <v>232411</v>
      </c>
      <c r="L13" s="24">
        <f>SUM(L6:L12)</f>
        <v>2045</v>
      </c>
      <c r="M13" s="25">
        <f>IFERROR(L13/K13,"-")</f>
        <v>0.0087990671697983</v>
      </c>
      <c r="N13" s="57">
        <f>SUM(N6:N12)</f>
        <v>87</v>
      </c>
      <c r="O13" s="57">
        <f>SUM(O6:O12)</f>
        <v>642</v>
      </c>
      <c r="P13" s="25">
        <f>IFERROR(N13/L13,"-")</f>
        <v>0.042542787286064</v>
      </c>
      <c r="Q13" s="26">
        <f>IFERROR(H13/L13,"-")</f>
        <v>0</v>
      </c>
      <c r="R13" s="27">
        <f>SUM(R6:R12)</f>
        <v>290</v>
      </c>
      <c r="S13" s="25">
        <f>IFERROR(R13/L13,"-")</f>
        <v>0.14180929095355</v>
      </c>
      <c r="T13" s="162">
        <f>SUM(T6:T12)</f>
        <v>13195120</v>
      </c>
      <c r="U13" s="162">
        <f>IFERROR(T13/L13,"-")</f>
        <v>6452.3814180929</v>
      </c>
      <c r="V13" s="162">
        <f>IFERROR(T13/R13,"-")</f>
        <v>45500.413793103</v>
      </c>
      <c r="W13" s="162">
        <f>T13-H13</f>
        <v>13195120</v>
      </c>
      <c r="X13" s="29" t="str">
        <f>T13/H13</f>
        <v>0</v>
      </c>
      <c r="Y13" s="40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