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<sst xmlns="http://schemas.openxmlformats.org/spreadsheetml/2006/main" uniqueCount="81">
  <si>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08月</t>
  </si>
  <si>
    <t>パートナー</t>
  </si>
  <si>
    <t>最終更新日</t>
  </si>
  <si>
    <t>11月06日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</si>
  <si>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</si>
  <si>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</si>
  <si>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</si>
  <si>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</si>
  <si>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</si>
  <si>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</si>
  <si>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</si>
  <si>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</si>
  <si>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</si>
  <si>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</si>
  <si>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</si>
  <si>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</si>
  <si>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</si>
  <si>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</si>
  <si>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</si>
  <si>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</si>
  <si>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</si>
  <si>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</si>
  <si>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</si>
  <si>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</si>
  <si>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</si>
  <si>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</si>
  <si>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</si>
  <si>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</si>
  <si>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</si>
  <si>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</si>
  <si>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</si>
  <si>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</si>
  <si>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</si>
  <si>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</si>
  <si>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</si>
  <si>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</si>
  <si>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</si>
  <si>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</si>
  <si>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</si>
  <si>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</si>
  <si>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</si>
  <si>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</si>
  <si>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</si>
  <si>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</si>
  <si>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</si>
  <si>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</si>
  <si>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</si>
  <si>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</si>
  <si>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</si>
  <si>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</si>
  <si>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</si>
  <si>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</si>
  <si>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</si>
  <si>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</si>
  <si>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</si>
  <si>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</si>
  <si>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</si>
  <si>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</si>
  <si>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8/1～8/31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</si>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</sst>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78000</v>
      </c>
      <c r="I8" s="64">
        <v>1700</v>
      </c>
      <c r="J8" s="60">
        <v>147</v>
      </c>
      <c r="K8" s="60">
        <v>0</v>
      </c>
      <c r="L8" s="60">
        <v>961</v>
      </c>
      <c r="M8" s="71">
        <v>52</v>
      </c>
      <c r="N8" s="122">
        <v>44</v>
      </c>
      <c r="O8" s="61">
        <f>IFERROR(M8/L8,"-")</f>
        <v>0.054110301768991</v>
      </c>
      <c r="P8" s="60">
        <v>0</v>
      </c>
      <c r="Q8" s="60">
        <v>7</v>
      </c>
      <c r="R8" s="61">
        <f>IFERROR(P8/M8,"-")</f>
        <v>0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-78000</v>
      </c>
      <c r="Z8" s="65">
        <f>SUM(V8:V8)/SUM(H8:H8)</f>
        <v>0</v>
      </c>
      <c r="AA8" s="58"/>
      <c r="AB8" s="72">
        <v>8</v>
      </c>
      <c r="AC8" s="73">
        <f>IF(M8=0,"",IF(AB8=0,"",(AB8/M8)))</f>
        <v>0.15384615384615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3</v>
      </c>
      <c r="AL8" s="79">
        <f>IF(M8=0,"",IF(AK8=0,"",(AK8/M8)))</f>
        <v>0.057692307692308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1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9</v>
      </c>
      <c r="BD8" s="91">
        <f>IF(M8=0,"",IF(BC8=0,"",(BC8/M8)))</f>
        <v>0.17307692307692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9</v>
      </c>
      <c r="BL8" s="97"/>
      <c r="BM8" s="98">
        <f>IF(M8=0,"",IF(BK8=0,"",(BK8/M8)))</f>
        <v>0.17307692307692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16</v>
      </c>
      <c r="BV8" s="105">
        <f>IF(M8=0,"",IF(BU8=0,"",(BU8/M8)))</f>
        <v>0.30769230769231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6</v>
      </c>
      <c r="CE8" s="112">
        <f>IF(M8=0,"",IF(CD8=0,"",(CD8/M8)))</f>
        <v>0.11538461538462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147</v>
      </c>
      <c r="K13" s="24">
        <f>SUM(K6:K12)</f>
        <v>0</v>
      </c>
      <c r="L13" s="24">
        <f>SUM(L6:L12)</f>
        <v>961</v>
      </c>
      <c r="M13" s="24">
        <f>SUM(M6:M12)</f>
        <v>52</v>
      </c>
      <c r="N13" s="24">
        <f>SUM(N6:N12)</f>
        <v>44</v>
      </c>
      <c r="O13" s="25">
        <f>IFERROR(M13/L13,"-")</f>
        <v>0.054110301768991</v>
      </c>
      <c r="P13" s="57">
        <f>SUM(P6:P12)</f>
        <v>0</v>
      </c>
      <c r="Q13" s="57">
        <f>SUM(Q6:Q12)</f>
        <v>7</v>
      </c>
      <c r="R13" s="25">
        <f>IFERROR(P13/M13,"-")</f>
        <v>0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1.8597840039802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6912257</v>
      </c>
      <c r="I6" s="60">
        <v>5682</v>
      </c>
      <c r="J6" s="60">
        <v>0</v>
      </c>
      <c r="K6" s="60">
        <v>416974</v>
      </c>
      <c r="L6" s="71">
        <v>2237</v>
      </c>
      <c r="M6" s="61">
        <f>IFERROR(L6/K6,"-")</f>
        <v>0.0053648428918829</v>
      </c>
      <c r="N6" s="60">
        <v>123</v>
      </c>
      <c r="O6" s="60">
        <v>755</v>
      </c>
      <c r="P6" s="61">
        <f>IFERROR(N6/(L6),"-")</f>
        <v>0.054984354045597</v>
      </c>
      <c r="Q6" s="62">
        <f>IFERROR(H6/SUM(L6:L6),"-")</f>
        <v>3089.9673670094</v>
      </c>
      <c r="R6" s="63">
        <v>348</v>
      </c>
      <c r="S6" s="61">
        <f>IF(L6=0,"-",R6/L6)</f>
        <v>0.15556548949486</v>
      </c>
      <c r="T6" s="164">
        <v>12855305</v>
      </c>
      <c r="U6" s="165">
        <f>IFERROR(T6/L6,"-")</f>
        <v>5746.6718819848</v>
      </c>
      <c r="V6" s="165">
        <f>IFERROR(T6/R6,"-")</f>
        <v>36940.531609195</v>
      </c>
      <c r="W6" s="159">
        <f>SUM(T6:T6)-SUM(H6:H6)</f>
        <v>5943048</v>
      </c>
      <c r="X6" s="65">
        <f>SUM(T6:T6)/SUM(H6:H6)</f>
        <v>1.8597840039802</v>
      </c>
      <c r="Y6" s="58"/>
      <c r="Z6" s="72">
        <v>4</v>
      </c>
      <c r="AA6" s="73">
        <f>IF(L6=0,"",IF(Z6=0,"",(Z6/L6)))</f>
        <v>0.0017881090746536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2</v>
      </c>
      <c r="AJ6" s="79">
        <f>IF(L6=0,"",IF(AI6=0,"",(AI6/L6)))</f>
        <v>0.00089405453732678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14</v>
      </c>
      <c r="AS6" s="85">
        <f>IF(L6=0,"",IF(AR6=0,"",(AR6/L6)))</f>
        <v>0.0062583817612874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90</v>
      </c>
      <c r="BB6" s="91">
        <f>IF(L6=0,"",IF(BA6=0,"",(BA6/L6)))</f>
        <v>0.040232454179705</v>
      </c>
      <c r="BC6" s="90">
        <v>4</v>
      </c>
      <c r="BD6" s="92">
        <f>IFERROR(BC6/BA6,"-")</f>
        <v>0.044444444444444</v>
      </c>
      <c r="BE6" s="93">
        <v>31000</v>
      </c>
      <c r="BF6" s="94">
        <f>IFERROR(BE6/BA6,"-")</f>
        <v>344.44444444444</v>
      </c>
      <c r="BG6" s="95">
        <v>2</v>
      </c>
      <c r="BH6" s="95">
        <v>1</v>
      </c>
      <c r="BI6" s="95">
        <v>1</v>
      </c>
      <c r="BJ6" s="97">
        <v>1159</v>
      </c>
      <c r="BK6" s="98">
        <f>IF(L6=0,"",IF(BJ6=0,"",(BJ6/L6)))</f>
        <v>0.51810460438087</v>
      </c>
      <c r="BL6" s="99">
        <v>151</v>
      </c>
      <c r="BM6" s="100">
        <f>IFERROR(BL6/BJ6,"-")</f>
        <v>0.13028472821398</v>
      </c>
      <c r="BN6" s="101">
        <v>4416000</v>
      </c>
      <c r="BO6" s="102">
        <f>IFERROR(BN6/BJ6,"-")</f>
        <v>3810.1811906816</v>
      </c>
      <c r="BP6" s="103">
        <v>62</v>
      </c>
      <c r="BQ6" s="103">
        <v>21</v>
      </c>
      <c r="BR6" s="103">
        <v>68</v>
      </c>
      <c r="BS6" s="104">
        <v>773</v>
      </c>
      <c r="BT6" s="105">
        <f>IF(L6=0,"",IF(BS6=0,"",(BS6/L6)))</f>
        <v>0.3455520786768</v>
      </c>
      <c r="BU6" s="106">
        <v>150</v>
      </c>
      <c r="BV6" s="107">
        <f>IFERROR(BU6/BS6,"-")</f>
        <v>0.19404915912031</v>
      </c>
      <c r="BW6" s="108">
        <v>5327805</v>
      </c>
      <c r="BX6" s="109">
        <f>IFERROR(BW6/BS6,"-")</f>
        <v>6892.3738680466</v>
      </c>
      <c r="BY6" s="110">
        <v>48</v>
      </c>
      <c r="BZ6" s="110">
        <v>31</v>
      </c>
      <c r="CA6" s="110">
        <v>71</v>
      </c>
      <c r="CB6" s="111">
        <v>195</v>
      </c>
      <c r="CC6" s="112">
        <f>IF(L6=0,"",IF(CB6=0,"",(CB6/L6)))</f>
        <v>0.087170317389361</v>
      </c>
      <c r="CD6" s="113">
        <v>43</v>
      </c>
      <c r="CE6" s="114">
        <f>IFERROR(CD6/CB6,"-")</f>
        <v>0.22051282051282</v>
      </c>
      <c r="CF6" s="115">
        <v>3080500</v>
      </c>
      <c r="CG6" s="116">
        <f>IFERROR(CF6/CB6,"-")</f>
        <v>15797.435897436</v>
      </c>
      <c r="CH6" s="117">
        <v>11</v>
      </c>
      <c r="CI6" s="117">
        <v>5</v>
      </c>
      <c r="CJ6" s="117">
        <v>27</v>
      </c>
      <c r="CK6" s="118">
        <v>348</v>
      </c>
      <c r="CL6" s="119">
        <v>12855305</v>
      </c>
      <c r="CM6" s="119">
        <v>847000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1</v>
      </c>
      <c r="L7" s="71">
        <v>0</v>
      </c>
      <c r="M7" s="61">
        <f>IFERROR(L7/K7,"-")</f>
        <v>0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20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2</v>
      </c>
      <c r="J9" s="60">
        <v>0</v>
      </c>
      <c r="K9" s="60">
        <v>14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5684</v>
      </c>
      <c r="J13" s="24">
        <f>SUM(J6:J12)</f>
        <v>0</v>
      </c>
      <c r="K13" s="24">
        <f>SUM(K6:K12)</f>
        <v>417009</v>
      </c>
      <c r="L13" s="24">
        <f>SUM(L6:L12)</f>
        <v>2237</v>
      </c>
      <c r="M13" s="25">
        <f>IFERROR(L13/K13,"-")</f>
        <v>0.0053643926150275</v>
      </c>
      <c r="N13" s="57">
        <f>SUM(N6:N12)</f>
        <v>123</v>
      </c>
      <c r="O13" s="57">
        <f>SUM(O6:O12)</f>
        <v>755</v>
      </c>
      <c r="P13" s="25">
        <f>IFERROR(N13/L13,"-")</f>
        <v>0.054984354045597</v>
      </c>
      <c r="Q13" s="26">
        <f>IFERROR(H13/L13,"-")</f>
        <v>0</v>
      </c>
      <c r="R13" s="27">
        <f>SUM(R6:R12)</f>
        <v>348</v>
      </c>
      <c r="S13" s="25">
        <f>IFERROR(R13/L13,"-")</f>
        <v>0.15556548949486</v>
      </c>
      <c r="T13" s="162">
        <f>SUM(T6:T12)</f>
        <v>12855305</v>
      </c>
      <c r="U13" s="162">
        <f>IFERROR(T13/L13,"-")</f>
        <v>5746.6718819848</v>
      </c>
      <c r="V13" s="162">
        <f>IFERROR(T13/R13,"-")</f>
        <v>36940.531609195</v>
      </c>
      <c r="W13" s="162">
        <f>T13-H13</f>
        <v>12855305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