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<sst xmlns="http://schemas.openxmlformats.org/spreadsheetml/2006/main" uniqueCount="75">
  <si>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05月</t>
  </si>
  <si>
    <t>どきどき</t>
  </si>
  <si>
    <t>最終更新日</t>
  </si>
  <si>
    <t>08月26日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</si>
  <si>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</si>
  <si>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</si>
  <si>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</si>
  <si>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</si>
  <si>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</si>
  <si>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</si>
  <si>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</si>
  <si>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</si>
  <si>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</si>
  <si>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</si>
  <si>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</si>
  <si>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</si>
  <si>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</si>
  <si>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</si>
  <si>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</si>
  <si>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</si>
  <si>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</si>
  <si>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</si>
  <si>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</si>
  <si>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</si>
  <si>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</si>
  <si>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</si>
  <si>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</si>
  <si>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</si>
  <si>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</si>
  <si>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</si>
  <si>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</si>
  <si>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</si>
  <si>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</si>
  <si>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</si>
  <si>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</si>
  <si>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</si>
  <si>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</si>
  <si>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</si>
  <si>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</si>
  <si>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</si>
  <si>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</si>
  <si>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</si>
  <si>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</si>
  <si>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</si>
  <si>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</si>
  <si>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</si>
  <si>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</si>
  <si>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</si>
  <si>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</si>
  <si>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</si>
  <si>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</si>
  <si>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</si>
  <si>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</si>
  <si>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</si>
  <si>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</si>
  <si>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</si>
  <si>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</si>
  <si>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5/1～5/31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</si>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</sst>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1800</v>
      </c>
      <c r="I6" s="64">
        <v>1900</v>
      </c>
      <c r="J6" s="60">
        <v>4</v>
      </c>
      <c r="K6" s="60">
        <v>0</v>
      </c>
      <c r="L6" s="60">
        <v>557</v>
      </c>
      <c r="M6" s="71">
        <v>1</v>
      </c>
      <c r="N6" s="122">
        <v>0</v>
      </c>
      <c r="O6" s="61">
        <f>IFERROR(M6/L6,"-")</f>
        <v>0.0017953321364452</v>
      </c>
      <c r="P6" s="60">
        <v>0</v>
      </c>
      <c r="Q6" s="60">
        <v>0</v>
      </c>
      <c r="R6" s="61">
        <f>IFERROR(P6/M6,"-")</f>
        <v>0</v>
      </c>
      <c r="S6" s="62">
        <f>IFERROR(H6/SUM(M6:M6),"-")</f>
        <v>1800</v>
      </c>
      <c r="T6" s="63">
        <v>0</v>
      </c>
      <c r="U6" s="61">
        <f>IF(M6=0,"-",T6/M6)</f>
        <v>0</v>
      </c>
      <c r="V6" s="164"/>
      <c r="W6" s="165">
        <f>IFERROR(V6/M6,"-")</f>
        <v>0</v>
      </c>
      <c r="X6" s="165" t="str">
        <f>IFERROR(V6/T6,"-")</f>
        <v>-</v>
      </c>
      <c r="Y6" s="159">
        <f>SUM(V6:V6)-SUM(H6:H6)</f>
        <v>-1800</v>
      </c>
      <c r="Z6" s="65">
        <f>SUM(V6:V6)/SUM(H6:H6)</f>
        <v>0</v>
      </c>
      <c r="AA6" s="58"/>
      <c r="AB6" s="72">
        <v>1</v>
      </c>
      <c r="AC6" s="73">
        <f>IF(M6=0,"",IF(AB6=0,"",(AB6/M6)))</f>
        <v>1</v>
      </c>
      <c r="AD6" s="72"/>
      <c r="AE6" s="74">
        <f>IFERROR(AD6/AB6,"-")</f>
        <v>0</v>
      </c>
      <c r="AF6" s="75"/>
      <c r="AG6" s="76">
        <f>IFERROR(AF6/AB6,"-")</f>
        <v>0</v>
      </c>
      <c r="AH6" s="77"/>
      <c r="AI6" s="77"/>
      <c r="AJ6" s="77"/>
      <c r="AK6" s="78"/>
      <c r="AL6" s="79">
        <f>IF(M6=0,"",IF(AK6=0,"",(AK6/M6)))</f>
        <v>0</v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>0</v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>
        <f>IF(M6=0,"",IF(BC6=0,"",(BC6/M6)))</f>
        <v>0</v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>
        <f>IF(M6=0,"",IF(BK6=0,"",(BK6/M6)))</f>
        <v>0</v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>
        <f>IF(M6=0,"",IF(BU6=0,"",(BU6/M6)))</f>
        <v>0</v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>
        <f>IF(M6=0,"",IF(CD6=0,"",(CD6/M6)))</f>
        <v>0</v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2000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2000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4</v>
      </c>
      <c r="K13" s="24">
        <f>SUM(K6:K12)</f>
        <v>0</v>
      </c>
      <c r="L13" s="24">
        <f>SUM(L6:L12)</f>
        <v>557</v>
      </c>
      <c r="M13" s="24">
        <f>SUM(M6:M12)</f>
        <v>1</v>
      </c>
      <c r="N13" s="24">
        <f>SUM(N6:N12)</f>
        <v>0</v>
      </c>
      <c r="O13" s="25">
        <f>IFERROR(M13/L13,"-")</f>
        <v>0.0017953321364452</v>
      </c>
      <c r="P13" s="57">
        <f>SUM(P6:P12)</f>
        <v>0</v>
      </c>
      <c r="Q13" s="57">
        <f>SUM(Q6:Q12)</f>
        <v>0</v>
      </c>
      <c r="R13" s="25">
        <f>IFERROR(P13/M13,"-")</f>
        <v>0</v>
      </c>
      <c r="S13" s="26">
        <f>IFERROR(H13/M13,"-")</f>
        <v>0</v>
      </c>
      <c r="T13" s="27">
        <f>SUM(T6:T12)</f>
        <v>0</v>
      </c>
      <c r="U13" s="25">
        <f>IFERROR(T13/M13,"-")</f>
        <v>0</v>
      </c>
      <c r="V13" s="162">
        <f>SUM(V6:V12)</f>
        <v>0</v>
      </c>
      <c r="W13" s="162">
        <f>IFERROR(V13/M13,"-")</f>
        <v>0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1.2515711841863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930031</v>
      </c>
      <c r="I6" s="60">
        <v>1849</v>
      </c>
      <c r="J6" s="60">
        <v>0</v>
      </c>
      <c r="K6" s="60">
        <v>40843</v>
      </c>
      <c r="L6" s="71">
        <v>491</v>
      </c>
      <c r="M6" s="61">
        <f>IFERROR(L6/K6,"-")</f>
        <v>0.01202164385574</v>
      </c>
      <c r="N6" s="60">
        <v>62</v>
      </c>
      <c r="O6" s="60">
        <v>89</v>
      </c>
      <c r="P6" s="61">
        <f>IFERROR(N6/(L6),"-")</f>
        <v>0.12627291242363</v>
      </c>
      <c r="Q6" s="62">
        <f>IFERROR(H6/SUM(L6:L6),"-")</f>
        <v>1894.1568228106</v>
      </c>
      <c r="R6" s="63">
        <v>49</v>
      </c>
      <c r="S6" s="61">
        <f>IF(L6=0,"-",R6/L6)</f>
        <v>0.09979633401222</v>
      </c>
      <c r="T6" s="164">
        <v>1164000</v>
      </c>
      <c r="U6" s="165">
        <f>IFERROR(T6/L6,"-")</f>
        <v>2370.6720977597</v>
      </c>
      <c r="V6" s="165">
        <f>IFERROR(T6/R6,"-")</f>
        <v>23755.102040816</v>
      </c>
      <c r="W6" s="159">
        <f>SUM(T6:T6)-SUM(H6:H6)</f>
        <v>233969</v>
      </c>
      <c r="X6" s="65">
        <f>SUM(T6:T6)/SUM(H6:H6)</f>
        <v>1.2515711841863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4</v>
      </c>
      <c r="AS6" s="85">
        <f>IF(L6=0,"",IF(AR6=0,"",(AR6/L6)))</f>
        <v>0.0081466395112016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18</v>
      </c>
      <c r="BB6" s="91">
        <f>IF(L6=0,"",IF(BA6=0,"",(BA6/L6)))</f>
        <v>0.036659877800407</v>
      </c>
      <c r="BC6" s="90">
        <v>1</v>
      </c>
      <c r="BD6" s="92">
        <f>IFERROR(BC6/BA6,"-")</f>
        <v>0.055555555555556</v>
      </c>
      <c r="BE6" s="93">
        <v>3000</v>
      </c>
      <c r="BF6" s="94">
        <f>IFERROR(BE6/BA6,"-")</f>
        <v>166.66666666667</v>
      </c>
      <c r="BG6" s="95">
        <v>1</v>
      </c>
      <c r="BH6" s="95"/>
      <c r="BI6" s="95"/>
      <c r="BJ6" s="97">
        <v>142</v>
      </c>
      <c r="BK6" s="98">
        <f>IF(L6=0,"",IF(BJ6=0,"",(BJ6/L6)))</f>
        <v>0.28920570264766</v>
      </c>
      <c r="BL6" s="99">
        <v>17</v>
      </c>
      <c r="BM6" s="100">
        <f>IFERROR(BL6/BJ6,"-")</f>
        <v>0.11971830985915</v>
      </c>
      <c r="BN6" s="101">
        <v>255000</v>
      </c>
      <c r="BO6" s="102">
        <f>IFERROR(BN6/BJ6,"-")</f>
        <v>1795.7746478873</v>
      </c>
      <c r="BP6" s="103">
        <v>7</v>
      </c>
      <c r="BQ6" s="103">
        <v>3</v>
      </c>
      <c r="BR6" s="103">
        <v>7</v>
      </c>
      <c r="BS6" s="104">
        <v>227</v>
      </c>
      <c r="BT6" s="105">
        <f>IF(L6=0,"",IF(BS6=0,"",(BS6/L6)))</f>
        <v>0.46232179226069</v>
      </c>
      <c r="BU6" s="106">
        <v>19</v>
      </c>
      <c r="BV6" s="107">
        <f>IFERROR(BU6/BS6,"-")</f>
        <v>0.083700440528634</v>
      </c>
      <c r="BW6" s="108">
        <v>762000</v>
      </c>
      <c r="BX6" s="109">
        <f>IFERROR(BW6/BS6,"-")</f>
        <v>3356.8281938326</v>
      </c>
      <c r="BY6" s="110">
        <v>8</v>
      </c>
      <c r="BZ6" s="110">
        <v>4</v>
      </c>
      <c r="CA6" s="110">
        <v>7</v>
      </c>
      <c r="CB6" s="111">
        <v>100</v>
      </c>
      <c r="CC6" s="112">
        <f>IF(L6=0,"",IF(CB6=0,"",(CB6/L6)))</f>
        <v>0.20366598778004</v>
      </c>
      <c r="CD6" s="113">
        <v>12</v>
      </c>
      <c r="CE6" s="114">
        <f>IFERROR(CD6/CB6,"-")</f>
        <v>0.12</v>
      </c>
      <c r="CF6" s="115">
        <v>144000</v>
      </c>
      <c r="CG6" s="116">
        <f>IFERROR(CF6/CB6,"-")</f>
        <v>1440</v>
      </c>
      <c r="CH6" s="117">
        <v>4</v>
      </c>
      <c r="CI6" s="117">
        <v>2</v>
      </c>
      <c r="CJ6" s="117">
        <v>6</v>
      </c>
      <c r="CK6" s="118">
        <v>49</v>
      </c>
      <c r="CL6" s="119">
        <v>1164000</v>
      </c>
      <c r="CM6" s="119">
        <v>273000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2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>
        <f>X8</f>
        <v>0.67411023993089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152794</v>
      </c>
      <c r="I8" s="60">
        <v>178</v>
      </c>
      <c r="J8" s="60">
        <v>0</v>
      </c>
      <c r="K8" s="60">
        <v>14944</v>
      </c>
      <c r="L8" s="71">
        <v>66</v>
      </c>
      <c r="M8" s="61">
        <f>IFERROR(L8/K8,"-")</f>
        <v>0.0044164882226981</v>
      </c>
      <c r="N8" s="60">
        <v>8</v>
      </c>
      <c r="O8" s="60">
        <v>11</v>
      </c>
      <c r="P8" s="61">
        <f>IFERROR(N8/(L8),"-")</f>
        <v>0.12121212121212</v>
      </c>
      <c r="Q8" s="62">
        <f>IFERROR(H8/SUM(L8:L8),"-")</f>
        <v>2315.0606060606</v>
      </c>
      <c r="R8" s="63">
        <v>11</v>
      </c>
      <c r="S8" s="61">
        <f>IF(L8=0,"-",R8/L8)</f>
        <v>0.16666666666667</v>
      </c>
      <c r="T8" s="164">
        <v>103000</v>
      </c>
      <c r="U8" s="165">
        <f>IFERROR(T8/L8,"-")</f>
        <v>1560.6060606061</v>
      </c>
      <c r="V8" s="165">
        <f>IFERROR(T8/R8,"-")</f>
        <v>9363.6363636364</v>
      </c>
      <c r="W8" s="159">
        <f>SUM(T8:T8)-SUM(H8:H8)</f>
        <v>-49794</v>
      </c>
      <c r="X8" s="65">
        <f>SUM(T8:T8)/SUM(H8:H8)</f>
        <v>0.67411023993089</v>
      </c>
      <c r="Y8" s="58"/>
      <c r="Z8" s="72"/>
      <c r="AA8" s="73">
        <f>IF(L8=0,"",IF(Z8=0,"",(Z8/L8)))</f>
        <v>0</v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>
        <f>IF(L8=0,"",IF(AI8=0,"",(AI8/L8)))</f>
        <v>0</v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>
        <f>IF(L8=0,"",IF(AR8=0,"",(AR8/L8)))</f>
        <v>0</v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>
        <v>3</v>
      </c>
      <c r="BB8" s="91">
        <f>IF(L8=0,"",IF(BA8=0,"",(BA8/L8)))</f>
        <v>0.045454545454545</v>
      </c>
      <c r="BC8" s="90">
        <v>1</v>
      </c>
      <c r="BD8" s="92">
        <f>IFERROR(BC8/BA8,"-")</f>
        <v>0.33333333333333</v>
      </c>
      <c r="BE8" s="93">
        <v>3000</v>
      </c>
      <c r="BF8" s="94">
        <f>IFERROR(BE8/BA8,"-")</f>
        <v>1000</v>
      </c>
      <c r="BG8" s="95">
        <v>1</v>
      </c>
      <c r="BH8" s="95"/>
      <c r="BI8" s="95"/>
      <c r="BJ8" s="97">
        <v>30</v>
      </c>
      <c r="BK8" s="98">
        <f>IF(L8=0,"",IF(BJ8=0,"",(BJ8/L8)))</f>
        <v>0.45454545454545</v>
      </c>
      <c r="BL8" s="99">
        <v>3</v>
      </c>
      <c r="BM8" s="100">
        <f>IFERROR(BL8/BJ8,"-")</f>
        <v>0.1</v>
      </c>
      <c r="BN8" s="101">
        <v>46000</v>
      </c>
      <c r="BO8" s="102">
        <f>IFERROR(BN8/BJ8,"-")</f>
        <v>1533.3333333333</v>
      </c>
      <c r="BP8" s="103">
        <v>1</v>
      </c>
      <c r="BQ8" s="103"/>
      <c r="BR8" s="103">
        <v>2</v>
      </c>
      <c r="BS8" s="104">
        <v>25</v>
      </c>
      <c r="BT8" s="105">
        <f>IF(L8=0,"",IF(BS8=0,"",(BS8/L8)))</f>
        <v>0.37878787878788</v>
      </c>
      <c r="BU8" s="106">
        <v>6</v>
      </c>
      <c r="BV8" s="107">
        <f>IFERROR(BU8/BS8,"-")</f>
        <v>0.24</v>
      </c>
      <c r="BW8" s="108">
        <v>48000</v>
      </c>
      <c r="BX8" s="109">
        <f>IFERROR(BW8/BS8,"-")</f>
        <v>1920</v>
      </c>
      <c r="BY8" s="110">
        <v>3</v>
      </c>
      <c r="BZ8" s="110">
        <v>1</v>
      </c>
      <c r="CA8" s="110">
        <v>2</v>
      </c>
      <c r="CB8" s="111">
        <v>8</v>
      </c>
      <c r="CC8" s="112">
        <f>IF(L8=0,"",IF(CB8=0,"",(CB8/L8)))</f>
        <v>0.12121212121212</v>
      </c>
      <c r="CD8" s="113">
        <v>1</v>
      </c>
      <c r="CE8" s="114">
        <f>IFERROR(CD8/CB8,"-")</f>
        <v>0.125</v>
      </c>
      <c r="CF8" s="115">
        <v>6000</v>
      </c>
      <c r="CG8" s="116">
        <f>IFERROR(CF8/CB8,"-")</f>
        <v>750</v>
      </c>
      <c r="CH8" s="117"/>
      <c r="CI8" s="117">
        <v>1</v>
      </c>
      <c r="CJ8" s="117"/>
      <c r="CK8" s="118">
        <v>11</v>
      </c>
      <c r="CL8" s="119">
        <v>103000</v>
      </c>
      <c r="CM8" s="119">
        <v>18000</v>
      </c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2029</v>
      </c>
      <c r="J11" s="24">
        <f>SUM(J6:J10)</f>
        <v>0</v>
      </c>
      <c r="K11" s="24">
        <f>SUM(K6:K10)</f>
        <v>55787</v>
      </c>
      <c r="L11" s="24">
        <f>SUM(L6:L10)</f>
        <v>557</v>
      </c>
      <c r="M11" s="25">
        <f>IFERROR(L11/K11,"-")</f>
        <v>0.0099844049688996</v>
      </c>
      <c r="N11" s="57">
        <f>SUM(N6:N10)</f>
        <v>70</v>
      </c>
      <c r="O11" s="57">
        <f>SUM(O6:O10)</f>
        <v>100</v>
      </c>
      <c r="P11" s="25">
        <f>IFERROR(N11/L11,"-")</f>
        <v>0.12567324955117</v>
      </c>
      <c r="Q11" s="26">
        <f>IFERROR(H11/L11,"-")</f>
        <v>0</v>
      </c>
      <c r="R11" s="27">
        <f>SUM(R6:R10)</f>
        <v>60</v>
      </c>
      <c r="S11" s="25">
        <f>IFERROR(R11/L11,"-")</f>
        <v>0.10771992818671</v>
      </c>
      <c r="T11" s="162">
        <f>SUM(T6:T10)</f>
        <v>1267000</v>
      </c>
      <c r="U11" s="162">
        <f>IFERROR(T11/L11,"-")</f>
        <v>2274.6858168761</v>
      </c>
      <c r="V11" s="162">
        <f>IFERROR(T11/R11,"-")</f>
        <v>21116.666666667</v>
      </c>
      <c r="W11" s="162">
        <f>T11-H11</f>
        <v>1267000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