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<sst xmlns="http://schemas.openxmlformats.org/spreadsheetml/2006/main" uniqueCount="82">
  <si>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</si>
  <si>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</si>
  <si>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</si>
  <si>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</si>
  <si>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</si>
  <si>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</si>
  <si>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</si>
  <si>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</si>
  <si>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</si>
  <si>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</si>
  <si>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</si>
  <si>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</si>
  <si>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</si>
  <si>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</si>
  <si>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</si>
  <si>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</si>
  <si>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</si>
  <si>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</si>
  <si>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</si>
  <si>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</si>
  <si>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</si>
  <si>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</si>
  <si>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</si>
  <si>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</si>
  <si>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</si>
  <si>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</si>
  <si>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</si>
  <si>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</si>
  <si>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</si>
  <si>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</si>
  <si>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</si>
  <si>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</si>
  <si>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</si>
  <si>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</si>
  <si>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</si>
  <si>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</si>
  <si>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</si>
  <si>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</si>
  <si>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</si>
  <si>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</si>
  <si>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</si>
  <si>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</si>
  <si>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</si>
  <si>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</si>
  <si>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</si>
  <si>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</si>
  <si>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</si>
  <si>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</si>
  <si>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</si>
  <si>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</si>
  <si>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</si>
  <si>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</si>
  <si>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</si>
  <si>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</si>
  <si>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</si>
  <si>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</si>
  <si>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</si>
  <si>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</si>
  <si>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</si>
  <si>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</si>
  <si>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</si>
  <si>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</si>
  <si>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2/1～2/28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</si>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</sst>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68400</v>
      </c>
      <c r="E6" s="36">
        <v>20</v>
      </c>
      <c r="F6" s="36">
        <v>0</v>
      </c>
      <c r="G6" s="36">
        <v>2737</v>
      </c>
      <c r="H6" s="43">
        <v>6</v>
      </c>
      <c r="I6" s="44">
        <v>0</v>
      </c>
      <c r="J6" s="47">
        <f>H6+I6</f>
        <v>6</v>
      </c>
      <c r="K6" s="37">
        <f>IFERROR(J6/G6,"-")</f>
        <v>0.0021921812203142</v>
      </c>
      <c r="L6" s="36">
        <v>3</v>
      </c>
      <c r="M6" s="36">
        <v>0</v>
      </c>
      <c r="N6" s="37">
        <f>IFERROR(L6/J6,"-")</f>
        <v>0.5</v>
      </c>
      <c r="O6" s="38">
        <f>IFERROR(D6/J6,"-")</f>
        <v>11400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-68400</v>
      </c>
      <c r="V6" s="40">
        <f>R6/D6</f>
        <v>0</v>
      </c>
      <c r="W6" s="34"/>
      <c r="X6" s="46"/>
    </row>
    <row r="7" spans="1:24">
      <c r="A7" s="35"/>
      <c r="B7" s="41" t="s">
        <v>24</v>
      </c>
      <c r="C7" s="41">
        <v>4</v>
      </c>
      <c r="D7" s="214">
        <v>1007977</v>
      </c>
      <c r="E7" s="36">
        <v>872</v>
      </c>
      <c r="F7" s="36">
        <v>0</v>
      </c>
      <c r="G7" s="36">
        <v>35144</v>
      </c>
      <c r="H7" s="43">
        <v>206</v>
      </c>
      <c r="I7" s="44">
        <v>0</v>
      </c>
      <c r="J7" s="47">
        <f>H7+I7</f>
        <v>206</v>
      </c>
      <c r="K7" s="37">
        <f>IFERROR(J7/G7,"-")</f>
        <v>0.0058615979968131</v>
      </c>
      <c r="L7" s="36">
        <v>80</v>
      </c>
      <c r="M7" s="36">
        <v>67</v>
      </c>
      <c r="N7" s="37">
        <f>IFERROR(L7/J7,"-")</f>
        <v>0.38834951456311</v>
      </c>
      <c r="O7" s="38">
        <f>IFERROR(D7/J7,"-")</f>
        <v>4893.0922330097</v>
      </c>
      <c r="P7" s="39">
        <v>28</v>
      </c>
      <c r="Q7" s="37">
        <f>IFERROR(P7/J7,"-")</f>
        <v>0.13592233009709</v>
      </c>
      <c r="R7" s="219">
        <v>681000</v>
      </c>
      <c r="S7" s="220">
        <f>IFERROR(R7/J7,"-")</f>
        <v>3305.8252427184</v>
      </c>
      <c r="T7" s="220">
        <f>IFERROR(R7/P7,"-")</f>
        <v>24321.428571429</v>
      </c>
      <c r="U7" s="214">
        <f>IFERROR(R7-D7,"-")</f>
        <v>-326977</v>
      </c>
      <c r="V7" s="40">
        <f>R7/D7</f>
        <v>0.67561065381452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1076377</v>
      </c>
      <c r="E10" s="21">
        <f>SUM(E6:E8)</f>
        <v>892</v>
      </c>
      <c r="F10" s="21">
        <f>SUM(F6:F8)</f>
        <v>0</v>
      </c>
      <c r="G10" s="21">
        <f>SUM(G6:G8)</f>
        <v>37881</v>
      </c>
      <c r="H10" s="21">
        <f>SUM(H6:H8)</f>
        <v>212</v>
      </c>
      <c r="I10" s="21">
        <f>SUM(I6:I8)</f>
        <v>0</v>
      </c>
      <c r="J10" s="21">
        <f>SUM(J6:J8)</f>
        <v>212</v>
      </c>
      <c r="K10" s="22">
        <f>IFERROR(J10/G10,"-")</f>
        <v>0.0055964731659671</v>
      </c>
      <c r="L10" s="33">
        <f>SUM(L6:L8)</f>
        <v>83</v>
      </c>
      <c r="M10" s="33">
        <f>SUM(M6:M8)</f>
        <v>67</v>
      </c>
      <c r="N10" s="22">
        <f>IFERROR(L10/J10,"-")</f>
        <v>0.39150943396226</v>
      </c>
      <c r="O10" s="23">
        <f>IFERROR(D10/J10,"-")</f>
        <v>5077.25</v>
      </c>
      <c r="P10" s="24">
        <f>SUM(P6:P8)</f>
        <v>28</v>
      </c>
      <c r="Q10" s="22">
        <f>IFERROR(P10/J10,"-")</f>
        <v>0.13207547169811</v>
      </c>
      <c r="R10" s="25">
        <f>SUM(R6:R8)</f>
        <v>681000</v>
      </c>
      <c r="S10" s="25">
        <f>IFERROR(R10/J10,"-")</f>
        <v>3212.2641509434</v>
      </c>
      <c r="T10" s="25">
        <f>IFERROR(R10/P10,"-")</f>
        <v>24321.428571429</v>
      </c>
      <c r="U10" s="26">
        <f>SUM(U6:U8)</f>
        <v>-395377</v>
      </c>
      <c r="V10" s="27">
        <f>IFERROR(R10/D10,"-")</f>
        <v>0.632677955772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68400</v>
      </c>
      <c r="H6" s="201">
        <v>1900</v>
      </c>
      <c r="I6" s="80">
        <v>20</v>
      </c>
      <c r="J6" s="80">
        <v>0</v>
      </c>
      <c r="K6" s="80">
        <v>2737</v>
      </c>
      <c r="L6" s="81">
        <v>6</v>
      </c>
      <c r="M6" s="82">
        <v>5</v>
      </c>
      <c r="N6" s="83">
        <f>IFERROR(L6/K6,"-")</f>
        <v>0.0021921812203142</v>
      </c>
      <c r="O6" s="80">
        <v>3</v>
      </c>
      <c r="P6" s="80">
        <v>0</v>
      </c>
      <c r="Q6" s="83">
        <f>IFERROR(O6/L6,"-")</f>
        <v>0.5</v>
      </c>
      <c r="R6" s="84">
        <f>IFERROR(G6/SUM(L6:L6),"-")</f>
        <v>11400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-68400</v>
      </c>
      <c r="Y6" s="87">
        <f>SUM(U6:U6)/SUM(G6:G6)</f>
        <v>0</v>
      </c>
      <c r="AA6" s="88">
        <v>1</v>
      </c>
      <c r="AB6" s="89">
        <f>IF(L6=0,"",IF(AA6=0,"",(AA6/L6)))</f>
        <v>0.16666666666667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0.16666666666667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</v>
      </c>
      <c r="BL6" s="113">
        <f>IF(L6=0,"",IF(BK6=0,"",(BK6/L6)))</f>
        <v>0.16666666666667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1</v>
      </c>
      <c r="BU6" s="120">
        <f>IF(L6=0,"",IF(BT6=0,"",(BT6/L6)))</f>
        <v>0.16666666666667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2</v>
      </c>
      <c r="CD6" s="127">
        <f>IF(L6=0,"",IF(CC6=0,"",(CC6/L6)))</f>
        <v>0.33333333333333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68400</v>
      </c>
      <c r="H13" s="204"/>
      <c r="I13" s="154">
        <f>SUM(I6:I12)</f>
        <v>20</v>
      </c>
      <c r="J13" s="154">
        <f>SUM(J6:J12)</f>
        <v>0</v>
      </c>
      <c r="K13" s="154">
        <f>SUM(K6:K12)</f>
        <v>2737</v>
      </c>
      <c r="L13" s="154">
        <f>SUM(L6:L12)</f>
        <v>6</v>
      </c>
      <c r="M13" s="154">
        <f>SUM(M6:M12)</f>
        <v>5</v>
      </c>
      <c r="N13" s="156">
        <f>IFERROR(L13/K13,"-")</f>
        <v>0.0021921812203142</v>
      </c>
      <c r="O13" s="157">
        <f>SUM(O6:O12)</f>
        <v>3</v>
      </c>
      <c r="P13" s="157">
        <f>SUM(P6:P12)</f>
        <v>0</v>
      </c>
      <c r="Q13" s="156">
        <f>IFERROR(O13/L13,"-")</f>
        <v>0.5</v>
      </c>
      <c r="R13" s="158">
        <f>IFERROR(G13/L13,"-")</f>
        <v>11400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-68400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0.67561065381452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1007977</v>
      </c>
      <c r="H6" s="80">
        <v>872</v>
      </c>
      <c r="I6" s="80">
        <v>0</v>
      </c>
      <c r="J6" s="80">
        <v>35136</v>
      </c>
      <c r="K6" s="81">
        <v>206</v>
      </c>
      <c r="L6" s="83">
        <f>IFERROR(K6/J6,"-")</f>
        <v>0.0058629326047359</v>
      </c>
      <c r="M6" s="80">
        <v>80</v>
      </c>
      <c r="N6" s="80">
        <v>67</v>
      </c>
      <c r="O6" s="83">
        <f>IFERROR(M6/(K6),"-")</f>
        <v>0.38834951456311</v>
      </c>
      <c r="P6" s="84">
        <f>IFERROR(G6/SUM(K6:K6),"-")</f>
        <v>4893.0922330097</v>
      </c>
      <c r="Q6" s="85">
        <v>28</v>
      </c>
      <c r="R6" s="83">
        <f>IF(K6=0,"-",Q6/K6)</f>
        <v>0.13592233009709</v>
      </c>
      <c r="S6" s="206">
        <v>681000</v>
      </c>
      <c r="T6" s="207">
        <f>IFERROR(S6/K6,"-")</f>
        <v>3305.8252427184</v>
      </c>
      <c r="U6" s="207">
        <f>IFERROR(S6/Q6,"-")</f>
        <v>24321.428571429</v>
      </c>
      <c r="V6" s="208">
        <f>SUM(S6:S6)-SUM(G6:G6)</f>
        <v>-326977</v>
      </c>
      <c r="W6" s="87">
        <f>SUM(S6:S6)/SUM(G6:G6)</f>
        <v>0.67561065381452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1</v>
      </c>
      <c r="AR6" s="101">
        <f>IF(K6=0,"",IF(AQ6=0,"",(AQ6/K6)))</f>
        <v>0.0048543689320388</v>
      </c>
      <c r="AS6" s="100"/>
      <c r="AT6" s="102">
        <f>IFERROR(AR6/AQ6,"-")</f>
        <v>0.0048543689320388</v>
      </c>
      <c r="AU6" s="103"/>
      <c r="AV6" s="104">
        <f>IFERROR(AU6/AQ6,"-")</f>
        <v>0</v>
      </c>
      <c r="AW6" s="105"/>
      <c r="AX6" s="105"/>
      <c r="AY6" s="105"/>
      <c r="AZ6" s="106">
        <v>10</v>
      </c>
      <c r="BA6" s="107">
        <f>IF(K6=0,"",IF(AZ6=0,"",(AZ6/K6)))</f>
        <v>0.048543689320388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80</v>
      </c>
      <c r="BJ6" s="113">
        <f>IF(K6=0,"",IF(BI6=0,"",(BI6/K6)))</f>
        <v>0.38834951456311</v>
      </c>
      <c r="BK6" s="114">
        <v>9</v>
      </c>
      <c r="BL6" s="115">
        <f>IFERROR(BK6/BI6,"-")</f>
        <v>0.1125</v>
      </c>
      <c r="BM6" s="116">
        <v>169000</v>
      </c>
      <c r="BN6" s="117">
        <f>IFERROR(BM6/BI6,"-")</f>
        <v>2112.5</v>
      </c>
      <c r="BO6" s="118">
        <v>3</v>
      </c>
      <c r="BP6" s="118">
        <v>3</v>
      </c>
      <c r="BQ6" s="118">
        <v>3</v>
      </c>
      <c r="BR6" s="119">
        <v>83</v>
      </c>
      <c r="BS6" s="120">
        <f>IF(K6=0,"",IF(BR6=0,"",(BR6/K6)))</f>
        <v>0.40291262135922</v>
      </c>
      <c r="BT6" s="121">
        <v>15</v>
      </c>
      <c r="BU6" s="122">
        <f>IFERROR(BT6/BR6,"-")</f>
        <v>0.18072289156627</v>
      </c>
      <c r="BV6" s="123">
        <v>430000</v>
      </c>
      <c r="BW6" s="124">
        <f>IFERROR(BV6/BR6,"-")</f>
        <v>5180.7228915663</v>
      </c>
      <c r="BX6" s="125">
        <v>6</v>
      </c>
      <c r="BY6" s="125">
        <v>2</v>
      </c>
      <c r="BZ6" s="125">
        <v>7</v>
      </c>
      <c r="CA6" s="126">
        <v>32</v>
      </c>
      <c r="CB6" s="127">
        <f>IF(K6=0,"",IF(CA6=0,"",(CA6/K6)))</f>
        <v>0.15533980582524</v>
      </c>
      <c r="CC6" s="128">
        <v>4</v>
      </c>
      <c r="CD6" s="129">
        <f>IFERROR(CC6/CA6,"-")</f>
        <v>0.125</v>
      </c>
      <c r="CE6" s="130">
        <v>82000</v>
      </c>
      <c r="CF6" s="131">
        <f>IFERROR(CE6/CA6,"-")</f>
        <v>2562.5</v>
      </c>
      <c r="CG6" s="132">
        <v>1</v>
      </c>
      <c r="CH6" s="132"/>
      <c r="CI6" s="132">
        <v>3</v>
      </c>
      <c r="CJ6" s="133">
        <v>28</v>
      </c>
      <c r="CK6" s="134">
        <v>681000</v>
      </c>
      <c r="CL6" s="134">
        <v>133000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0</v>
      </c>
      <c r="H8" s="80">
        <v>0</v>
      </c>
      <c r="I8" s="80">
        <v>0</v>
      </c>
      <c r="J8" s="80">
        <v>8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IFERROR(G8/SUM(K8:K9),"-")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SUM(S8:S9)-SUM(G8:G9)</f>
        <v>0</v>
      </c>
      <c r="W8" s="87" t="str">
        <f>SUM(S8:S9)/SUM(G8:G9)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0</v>
      </c>
      <c r="K9" s="81">
        <v>0</v>
      </c>
      <c r="L9" s="83" t="str">
        <f>IFERROR(K9/J9,"-")</f>
        <v>-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0.67561065381452</v>
      </c>
      <c r="B12" s="154"/>
      <c r="C12" s="154"/>
      <c r="D12" s="154"/>
      <c r="E12" s="155" t="s">
        <v>81</v>
      </c>
      <c r="F12" s="155"/>
      <c r="G12" s="209">
        <f>SUM(G6:G11)</f>
        <v>1007977</v>
      </c>
      <c r="H12" s="154">
        <f>SUM(H6:H11)</f>
        <v>872</v>
      </c>
      <c r="I12" s="154">
        <f>SUM(I6:I11)</f>
        <v>0</v>
      </c>
      <c r="J12" s="154">
        <f>SUM(J6:J11)</f>
        <v>35144</v>
      </c>
      <c r="K12" s="154">
        <f>SUM(K6:K11)</f>
        <v>206</v>
      </c>
      <c r="L12" s="156">
        <f>IFERROR(K12/J12,"-")</f>
        <v>0.0058615979968131</v>
      </c>
      <c r="M12" s="157">
        <f>SUM(M6:M11)</f>
        <v>80</v>
      </c>
      <c r="N12" s="157">
        <f>SUM(N6:N11)</f>
        <v>67</v>
      </c>
      <c r="O12" s="156">
        <f>IFERROR(M12/K12,"-")</f>
        <v>0.38834951456311</v>
      </c>
      <c r="P12" s="158">
        <f>IFERROR(G12/K12,"-")</f>
        <v>4893.0922330097</v>
      </c>
      <c r="Q12" s="159">
        <f>SUM(Q6:Q11)</f>
        <v>28</v>
      </c>
      <c r="R12" s="156">
        <f>IFERROR(Q12/K12,"-")</f>
        <v>0.13592233009709</v>
      </c>
      <c r="S12" s="209">
        <f>SUM(S6:S11)</f>
        <v>681000</v>
      </c>
      <c r="T12" s="209">
        <f>IFERROR(S12/K12,"-")</f>
        <v>3305.8252427184</v>
      </c>
      <c r="U12" s="209">
        <f>IFERROR(S12/Q12,"-")</f>
        <v>24321.428571429</v>
      </c>
      <c r="V12" s="209">
        <f>S12-G12</f>
        <v>-326977</v>
      </c>
      <c r="W12" s="160">
        <f>S12/G12</f>
        <v>0.67561065381452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