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<sst xmlns="http://schemas.openxmlformats.org/spreadsheetml/2006/main" uniqueCount="68">
  <si>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</si>
  <si>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</si>
  <si>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</si>
  <si>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</si>
  <si>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</si>
  <si>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</si>
  <si>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</si>
  <si>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</si>
  <si>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</si>
  <si>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</si>
  <si>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</si>
  <si>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</si>
  <si>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</si>
  <si>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</si>
  <si>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</si>
  <si>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</si>
  <si>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</si>
  <si>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</si>
  <si>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</si>
  <si>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</si>
  <si>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</si>
  <si>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</si>
  <si>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</si>
  <si>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</si>
  <si>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</si>
  <si>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どきどき</t>
  </si>
  <si>
    <t>最終更新日</t>
  </si>
  <si>
    <t>01月24日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</si>
  <si>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</si>
  <si>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</si>
  <si>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</si>
  <si>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</si>
  <si>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</si>
  <si>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</si>
  <si>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</si>
  <si>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</si>
  <si>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</si>
  <si>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</si>
  <si>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</si>
  <si>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</si>
  <si>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</si>
  <si>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</si>
  <si>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</si>
  <si>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</si>
  <si>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</si>
  <si>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</si>
  <si>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</si>
  <si>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</si>
  <si>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</si>
  <si>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</si>
  <si>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</si>
  <si>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</si>
  <si>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</si>
  <si>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</si>
  <si>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</si>
  <si>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</si>
  <si>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</si>
  <si>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</si>
  <si>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</si>
  <si>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10/1～10/31</t>
  </si>
  <si>
    <t>adys</t>
  </si>
  <si>
    <t>YDN（検索広告）</t>
  </si>
  <si>
    <t>bance001</t>
  </si>
  <si>
    <t>b01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</si>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</sst>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1155967</v>
      </c>
      <c r="E6" s="36">
        <v>2571</v>
      </c>
      <c r="F6" s="36">
        <v>0</v>
      </c>
      <c r="G6" s="36">
        <v>52342</v>
      </c>
      <c r="H6" s="43">
        <v>599</v>
      </c>
      <c r="I6" s="44">
        <v>0</v>
      </c>
      <c r="J6" s="47">
        <f>H6+I6</f>
        <v>599</v>
      </c>
      <c r="K6" s="37">
        <f>IFERROR(J6/G6,"-")</f>
        <v>0.011443964693745</v>
      </c>
      <c r="L6" s="36">
        <v>45</v>
      </c>
      <c r="M6" s="36">
        <v>137</v>
      </c>
      <c r="N6" s="37">
        <f>IFERROR(L6/J6,"-")</f>
        <v>0.075125208681135</v>
      </c>
      <c r="O6" s="38">
        <f>IFERROR(D6/J6,"-")</f>
        <v>1929.8280467446</v>
      </c>
      <c r="P6" s="39">
        <v>75</v>
      </c>
      <c r="Q6" s="37">
        <f>IFERROR(P6/J6,"-")</f>
        <v>0.12520868113523</v>
      </c>
      <c r="R6" s="213">
        <v>3853000</v>
      </c>
      <c r="S6" s="214">
        <f>IFERROR(R6/J6,"-")</f>
        <v>6432.387312187</v>
      </c>
      <c r="T6" s="214">
        <f>IFERROR(R6/P6,"-")</f>
        <v>51373.333333333</v>
      </c>
      <c r="U6" s="208">
        <f>IFERROR(R6-D6,"-")</f>
        <v>2697033</v>
      </c>
      <c r="V6" s="40">
        <f>R6/D6</f>
        <v>3.3331401328931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1155967</v>
      </c>
      <c r="E9" s="21">
        <f>SUM(E6:E7)</f>
        <v>2571</v>
      </c>
      <c r="F9" s="21">
        <f>SUM(F6:F7)</f>
        <v>0</v>
      </c>
      <c r="G9" s="21">
        <f>SUM(G6:G7)</f>
        <v>52342</v>
      </c>
      <c r="H9" s="21">
        <f>SUM(H6:H7)</f>
        <v>599</v>
      </c>
      <c r="I9" s="21">
        <f>SUM(I6:I7)</f>
        <v>0</v>
      </c>
      <c r="J9" s="21">
        <f>SUM(J6:J7)</f>
        <v>599</v>
      </c>
      <c r="K9" s="22">
        <f>IFERROR(J9/G9,"-")</f>
        <v>0.011443964693745</v>
      </c>
      <c r="L9" s="33">
        <f>SUM(L6:L7)</f>
        <v>45</v>
      </c>
      <c r="M9" s="33">
        <f>SUM(M6:M7)</f>
        <v>137</v>
      </c>
      <c r="N9" s="22">
        <f>IFERROR(L9/J9,"-")</f>
        <v>0.075125208681135</v>
      </c>
      <c r="O9" s="23">
        <f>IFERROR(D9/J9,"-")</f>
        <v>1929.8280467446</v>
      </c>
      <c r="P9" s="24">
        <f>SUM(P6:P7)</f>
        <v>75</v>
      </c>
      <c r="Q9" s="22">
        <f>IFERROR(P9/J9,"-")</f>
        <v>0.12520868113523</v>
      </c>
      <c r="R9" s="25">
        <f>SUM(R6:R7)</f>
        <v>3853000</v>
      </c>
      <c r="S9" s="25">
        <f>IFERROR(R9/J9,"-")</f>
        <v>6432.387312187</v>
      </c>
      <c r="T9" s="25">
        <f>IFERROR(R9/P9,"-")</f>
        <v>51373.333333333</v>
      </c>
      <c r="U9" s="26">
        <f>SUM(U6:U7)</f>
        <v>2697033</v>
      </c>
      <c r="V9" s="27">
        <f>IFERROR(R9/D9,"-")</f>
        <v>3.3331401328931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3.4499228023768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1115967</v>
      </c>
      <c r="H6" s="80">
        <v>2545</v>
      </c>
      <c r="I6" s="80">
        <v>0</v>
      </c>
      <c r="J6" s="80">
        <v>51583</v>
      </c>
      <c r="K6" s="81">
        <v>585</v>
      </c>
      <c r="L6" s="82">
        <f>IFERROR(K6/J6,"-")</f>
        <v>0.011340945660392</v>
      </c>
      <c r="M6" s="80">
        <v>45</v>
      </c>
      <c r="N6" s="80">
        <v>130</v>
      </c>
      <c r="O6" s="82">
        <f>IFERROR(M6/(K6),"-")</f>
        <v>0.076923076923077</v>
      </c>
      <c r="P6" s="83">
        <f>IFERROR(G6/SUM(K6:K6),"-")</f>
        <v>1907.6358974359</v>
      </c>
      <c r="Q6" s="84">
        <v>74</v>
      </c>
      <c r="R6" s="82">
        <f>IF(K6=0,"-",Q6/K6)</f>
        <v>0.12649572649573</v>
      </c>
      <c r="S6" s="200">
        <v>3850000</v>
      </c>
      <c r="T6" s="201">
        <f>IFERROR(S6/K6,"-")</f>
        <v>6581.1965811966</v>
      </c>
      <c r="U6" s="201">
        <f>IFERROR(S6/Q6,"-")</f>
        <v>52027.027027027</v>
      </c>
      <c r="V6" s="202">
        <f>SUM(S6:S6)-SUM(G6:G6)</f>
        <v>2734033</v>
      </c>
      <c r="W6" s="86">
        <f>SUM(S6:S6)/SUM(G6:G6)</f>
        <v>3.4499228023768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0.0017094017094017</v>
      </c>
      <c r="AS6" s="99"/>
      <c r="AT6" s="101">
        <f>IFERROR(AR6/AQ6,"-")</f>
        <v>0.0017094017094017</v>
      </c>
      <c r="AU6" s="102"/>
      <c r="AV6" s="103">
        <f>IFERROR(AU6/AQ6,"-")</f>
        <v>0</v>
      </c>
      <c r="AW6" s="104"/>
      <c r="AX6" s="104"/>
      <c r="AY6" s="104"/>
      <c r="AZ6" s="105">
        <v>10</v>
      </c>
      <c r="BA6" s="106">
        <f>IF(K6=0,"",IF(AZ6=0,"",(AZ6/K6)))</f>
        <v>0.017094017094017</v>
      </c>
      <c r="BB6" s="105">
        <v>1</v>
      </c>
      <c r="BC6" s="107">
        <f>IFERROR(BB6/AZ6,"-")</f>
        <v>0.1</v>
      </c>
      <c r="BD6" s="108">
        <v>3000</v>
      </c>
      <c r="BE6" s="109">
        <f>IFERROR(BD6/AZ6,"-")</f>
        <v>300</v>
      </c>
      <c r="BF6" s="110">
        <v>1</v>
      </c>
      <c r="BG6" s="110"/>
      <c r="BH6" s="110"/>
      <c r="BI6" s="111">
        <v>199</v>
      </c>
      <c r="BJ6" s="112">
        <f>IF(K6=0,"",IF(BI6=0,"",(BI6/K6)))</f>
        <v>0.34017094017094</v>
      </c>
      <c r="BK6" s="113">
        <v>14</v>
      </c>
      <c r="BL6" s="114">
        <f>IFERROR(BK6/BI6,"-")</f>
        <v>0.07035175879397</v>
      </c>
      <c r="BM6" s="115">
        <v>1208000</v>
      </c>
      <c r="BN6" s="116">
        <f>IFERROR(BM6/BI6,"-")</f>
        <v>6070.351758794</v>
      </c>
      <c r="BO6" s="117">
        <v>5</v>
      </c>
      <c r="BP6" s="117">
        <v>4</v>
      </c>
      <c r="BQ6" s="117">
        <v>5</v>
      </c>
      <c r="BR6" s="118">
        <v>299</v>
      </c>
      <c r="BS6" s="119">
        <f>IF(K6=0,"",IF(BR6=0,"",(BR6/K6)))</f>
        <v>0.51111111111111</v>
      </c>
      <c r="BT6" s="120">
        <v>50</v>
      </c>
      <c r="BU6" s="121">
        <f>IFERROR(BT6/BR6,"-")</f>
        <v>0.16722408026756</v>
      </c>
      <c r="BV6" s="122">
        <v>2172000</v>
      </c>
      <c r="BW6" s="123">
        <f>IFERROR(BV6/BR6,"-")</f>
        <v>7264.2140468227</v>
      </c>
      <c r="BX6" s="124">
        <v>17</v>
      </c>
      <c r="BY6" s="124">
        <v>5</v>
      </c>
      <c r="BZ6" s="124">
        <v>28</v>
      </c>
      <c r="CA6" s="125">
        <v>76</v>
      </c>
      <c r="CB6" s="126">
        <f>IF(K6=0,"",IF(CA6=0,"",(CA6/K6)))</f>
        <v>0.12991452991453</v>
      </c>
      <c r="CC6" s="127">
        <v>9</v>
      </c>
      <c r="CD6" s="128">
        <f>IFERROR(CC6/CA6,"-")</f>
        <v>0.11842105263158</v>
      </c>
      <c r="CE6" s="129">
        <v>467000</v>
      </c>
      <c r="CF6" s="130">
        <f>IFERROR(CE6/CA6,"-")</f>
        <v>6144.7368421053</v>
      </c>
      <c r="CG6" s="131">
        <v>3</v>
      </c>
      <c r="CH6" s="131">
        <v>1</v>
      </c>
      <c r="CI6" s="131">
        <v>5</v>
      </c>
      <c r="CJ6" s="132">
        <v>74</v>
      </c>
      <c r="CK6" s="133">
        <v>3850000</v>
      </c>
      <c r="CL6" s="133">
        <v>532000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1</v>
      </c>
      <c r="I7" s="80">
        <v>0</v>
      </c>
      <c r="J7" s="80">
        <v>1</v>
      </c>
      <c r="K7" s="81">
        <v>1</v>
      </c>
      <c r="L7" s="82">
        <f>IFERROR(K7/J7,"-")</f>
        <v>1</v>
      </c>
      <c r="M7" s="80">
        <v>0</v>
      </c>
      <c r="N7" s="80">
        <v>0</v>
      </c>
      <c r="O7" s="82">
        <f>IFERROR(M7/(K7),"-")</f>
        <v>0</v>
      </c>
      <c r="P7" s="83">
        <f>IFERROR(G7/SUM(K7:K7),"-")</f>
        <v>0</v>
      </c>
      <c r="Q7" s="84">
        <v>0</v>
      </c>
      <c r="R7" s="82">
        <f>IF(K7=0,"-",Q7/K7)</f>
        <v>0</v>
      </c>
      <c r="S7" s="200"/>
      <c r="T7" s="201">
        <f>IFERROR(S7/K7,"-")</f>
        <v>0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>
        <v>1</v>
      </c>
      <c r="BA7" s="106">
        <f>IF(K7=0,"",IF(AZ7=0,"",(AZ7/K7)))</f>
        <v>1</v>
      </c>
      <c r="BB7" s="105"/>
      <c r="BC7" s="107">
        <f>IFERROR(BB7/AZ7,"-")</f>
        <v>0</v>
      </c>
      <c r="BD7" s="108"/>
      <c r="BE7" s="109">
        <f>IFERROR(BD7/AZ7,"-")</f>
        <v>0</v>
      </c>
      <c r="BF7" s="110"/>
      <c r="BG7" s="110"/>
      <c r="BH7" s="110"/>
      <c r="BI7" s="111"/>
      <c r="BJ7" s="112">
        <f>IF(K7=0,"",IF(BI7=0,"",(BI7/K7)))</f>
        <v>0</v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>
        <f>IF(K7=0,"",IF(BR7=0,"",(BR7/K7)))</f>
        <v>0</v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>
        <f>IF(K7=0,"",IF(CA7=0,"",(CA7/K7)))</f>
        <v>0</v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0.075</v>
      </c>
      <c r="B8" s="216" t="s">
        <v>62</v>
      </c>
      <c r="C8" s="216"/>
      <c r="D8" s="216" t="s">
        <v>63</v>
      </c>
      <c r="E8" s="79" t="s">
        <v>64</v>
      </c>
      <c r="F8" s="79" t="s">
        <v>59</v>
      </c>
      <c r="G8" s="202">
        <v>40000</v>
      </c>
      <c r="H8" s="80">
        <v>25</v>
      </c>
      <c r="I8" s="80">
        <v>0</v>
      </c>
      <c r="J8" s="80">
        <v>740</v>
      </c>
      <c r="K8" s="81">
        <v>13</v>
      </c>
      <c r="L8" s="82">
        <f>IFERROR(K8/J8,"-")</f>
        <v>0.017567567567568</v>
      </c>
      <c r="M8" s="80">
        <v>0</v>
      </c>
      <c r="N8" s="80">
        <v>7</v>
      </c>
      <c r="O8" s="82">
        <f>IFERROR(M8/(K8),"-")</f>
        <v>0</v>
      </c>
      <c r="P8" s="83">
        <f>IFERROR(G8/SUM(K8:K9),"-")</f>
        <v>3076.9230769231</v>
      </c>
      <c r="Q8" s="84">
        <v>1</v>
      </c>
      <c r="R8" s="82">
        <f>IF(K8=0,"-",Q8/K8)</f>
        <v>0.076923076923077</v>
      </c>
      <c r="S8" s="200">
        <v>3000</v>
      </c>
      <c r="T8" s="201">
        <f>IFERROR(S8/K8,"-")</f>
        <v>230.76923076923</v>
      </c>
      <c r="U8" s="201">
        <f>IFERROR(S8/Q8,"-")</f>
        <v>3000</v>
      </c>
      <c r="V8" s="202">
        <f>SUM(S8:S9)-SUM(G8:G9)</f>
        <v>-37000</v>
      </c>
      <c r="W8" s="86">
        <f>SUM(S8:S9)/SUM(G8:G9)</f>
        <v>0.075</v>
      </c>
      <c r="Y8" s="87"/>
      <c r="Z8" s="88">
        <f>IF(K8=0,"",IF(Y8=0,"",(Y8/K8)))</f>
        <v>0</v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>
        <v>8</v>
      </c>
      <c r="AI8" s="94">
        <f>IF(K8=0,"",IF(AH8=0,"",(AH8/K8)))</f>
        <v>0.61538461538462</v>
      </c>
      <c r="AJ8" s="93">
        <v>1</v>
      </c>
      <c r="AK8" s="95">
        <f>IFERROR(AJ8/AH8,"-")</f>
        <v>0.125</v>
      </c>
      <c r="AL8" s="96">
        <v>3000</v>
      </c>
      <c r="AM8" s="97">
        <f>IFERROR(AL8/AH8,"-")</f>
        <v>375</v>
      </c>
      <c r="AN8" s="98">
        <v>1</v>
      </c>
      <c r="AO8" s="98"/>
      <c r="AP8" s="98"/>
      <c r="AQ8" s="99">
        <v>2</v>
      </c>
      <c r="AR8" s="100">
        <f>IF(K8=0,"",IF(AQ8=0,"",(AQ8/K8)))</f>
        <v>0.15384615384615</v>
      </c>
      <c r="AS8" s="99"/>
      <c r="AT8" s="101">
        <f>IFERROR(AR8/AQ8,"-")</f>
        <v>0.076923076923077</v>
      </c>
      <c r="AU8" s="102"/>
      <c r="AV8" s="103">
        <f>IFERROR(AU8/AQ8,"-")</f>
        <v>0</v>
      </c>
      <c r="AW8" s="104"/>
      <c r="AX8" s="104"/>
      <c r="AY8" s="104"/>
      <c r="AZ8" s="105">
        <v>1</v>
      </c>
      <c r="BA8" s="106">
        <f>IF(K8=0,"",IF(AZ8=0,"",(AZ8/K8)))</f>
        <v>0.076923076923077</v>
      </c>
      <c r="BB8" s="105"/>
      <c r="BC8" s="107">
        <f>IFERROR(BB8/AZ8,"-")</f>
        <v>0</v>
      </c>
      <c r="BD8" s="108"/>
      <c r="BE8" s="109">
        <f>IFERROR(BD8/AZ8,"-")</f>
        <v>0</v>
      </c>
      <c r="BF8" s="110"/>
      <c r="BG8" s="110"/>
      <c r="BH8" s="110"/>
      <c r="BI8" s="111">
        <v>2</v>
      </c>
      <c r="BJ8" s="112">
        <f>IF(K8=0,"",IF(BI8=0,"",(BI8/K8)))</f>
        <v>0.15384615384615</v>
      </c>
      <c r="BK8" s="113"/>
      <c r="BL8" s="114">
        <f>IFERROR(BK8/BI8,"-")</f>
        <v>0</v>
      </c>
      <c r="BM8" s="115"/>
      <c r="BN8" s="116">
        <f>IFERROR(BM8/BI8,"-")</f>
        <v>0</v>
      </c>
      <c r="BO8" s="117"/>
      <c r="BP8" s="117"/>
      <c r="BQ8" s="117"/>
      <c r="BR8" s="118"/>
      <c r="BS8" s="119">
        <f>IF(K8=0,"",IF(BR8=0,"",(BR8/K8)))</f>
        <v>0</v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>
        <f>IF(K8=0,"",IF(CA8=0,"",(CA8/K8)))</f>
        <v>0</v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1</v>
      </c>
      <c r="CK8" s="133">
        <v>3000</v>
      </c>
      <c r="CL8" s="133">
        <v>3000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/>
      <c r="B9" s="216" t="s">
        <v>65</v>
      </c>
      <c r="C9" s="216"/>
      <c r="D9" s="216" t="s">
        <v>66</v>
      </c>
      <c r="E9" s="79"/>
      <c r="F9" s="79"/>
      <c r="G9" s="202"/>
      <c r="H9" s="80">
        <v>0</v>
      </c>
      <c r="I9" s="80">
        <v>0</v>
      </c>
      <c r="J9" s="80">
        <v>18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/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/>
      <c r="W9" s="86"/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3.3331401328931</v>
      </c>
      <c r="B12" s="153"/>
      <c r="C12" s="153"/>
      <c r="D12" s="153"/>
      <c r="E12" s="154" t="s">
        <v>67</v>
      </c>
      <c r="F12" s="154"/>
      <c r="G12" s="203">
        <f>SUM(G6:G11)</f>
        <v>1155967</v>
      </c>
      <c r="H12" s="153">
        <f>SUM(H6:H11)</f>
        <v>2571</v>
      </c>
      <c r="I12" s="153">
        <f>SUM(I6:I11)</f>
        <v>0</v>
      </c>
      <c r="J12" s="153">
        <f>SUM(J6:J11)</f>
        <v>52342</v>
      </c>
      <c r="K12" s="153">
        <f>SUM(K6:K11)</f>
        <v>599</v>
      </c>
      <c r="L12" s="155">
        <f>IFERROR(K12/J12,"-")</f>
        <v>0.011443964693745</v>
      </c>
      <c r="M12" s="156">
        <f>SUM(M6:M11)</f>
        <v>45</v>
      </c>
      <c r="N12" s="156">
        <f>SUM(N6:N11)</f>
        <v>137</v>
      </c>
      <c r="O12" s="155">
        <f>IFERROR(M12/K12,"-")</f>
        <v>0.075125208681135</v>
      </c>
      <c r="P12" s="157">
        <f>IFERROR(G12/K12,"-")</f>
        <v>1929.8280467446</v>
      </c>
      <c r="Q12" s="158">
        <f>SUM(Q6:Q11)</f>
        <v>75</v>
      </c>
      <c r="R12" s="155">
        <f>IFERROR(Q12/K12,"-")</f>
        <v>0.12520868113523</v>
      </c>
      <c r="S12" s="203">
        <f>SUM(S6:S11)</f>
        <v>3853000</v>
      </c>
      <c r="T12" s="203">
        <f>IFERROR(S12/K12,"-")</f>
        <v>6432.387312187</v>
      </c>
      <c r="U12" s="203">
        <f>IFERROR(S12/Q12,"-")</f>
        <v>51373.333333333</v>
      </c>
      <c r="V12" s="203">
        <f>S12-G12</f>
        <v>2697033</v>
      </c>
      <c r="W12" s="159">
        <f>S12/G12</f>
        <v>3.3331401328931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