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アフィリエイト" sheetId="5" r:id="rId8"/>
    <sheet name="リスティング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<sst xmlns="http://schemas.openxmlformats.org/spreadsheetml/2006/main" uniqueCount="321">
  <si>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</si>
  <si>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</si>
  <si>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</si>
  <si>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</si>
  <si>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</si>
  <si>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</si>
  <si>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</si>
  <si>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</si>
  <si>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</si>
  <si>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</si>
  <si>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</si>
  <si>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</si>
  <si>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</si>
  <si>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</si>
  <si>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</si>
  <si>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</si>
  <si>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</si>
  <si>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</si>
  <si>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</si>
  <si>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</si>
  <si>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</si>
  <si>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</si>
  <si>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</si>
  <si>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</si>
  <si>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</si>
  <si>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</si>
  <si>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アフィリエイト</t>
  </si>
  <si>
    <t>リスティング</t>
  </si>
  <si>
    <t>09月</t>
  </si>
  <si>
    <t>ヘスティア</t>
  </si>
  <si>
    <t>最終更新日</t>
  </si>
  <si>
    <t>12月26日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</si>
  <si>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</si>
  <si>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</si>
  <si>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</si>
  <si>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</si>
  <si>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</si>
  <si>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</si>
  <si>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</si>
  <si>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</si>
  <si>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</si>
  <si>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</si>
  <si>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</si>
  <si>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</si>
  <si>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</si>
  <si>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</si>
  <si>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</si>
  <si>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</si>
  <si>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</si>
  <si>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</si>
  <si>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</si>
  <si>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</si>
  <si>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</si>
  <si>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</si>
  <si>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</si>
  <si>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</si>
  <si>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</si>
  <si>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</si>
  <si>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</si>
  <si>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</si>
  <si>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</si>
  <si>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</si>
  <si>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</si>
  <si>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</si>
  <si>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ln_ink1041</t>
  </si>
  <si>
    <t>右女9版(ヘスティア)(LINEver)（高宮菜々子）</t>
  </si>
  <si>
    <t>学生いませんギャルもいません熟女熟女熟女熟女(LINEver)</t>
  </si>
  <si>
    <t>line</t>
  </si>
  <si>
    <t>サンスポ関東</t>
  </si>
  <si>
    <t>全5段つかみ15段</t>
  </si>
  <si>
    <t>1～15日</t>
  </si>
  <si>
    <t>ic3980</t>
  </si>
  <si>
    <t>空電</t>
  </si>
  <si>
    <t>ln_ink1042</t>
  </si>
  <si>
    <t>半5段つかみ15段</t>
  </si>
  <si>
    <t>ic3981</t>
  </si>
  <si>
    <t>ic3982</t>
  </si>
  <si>
    <t>老人ホーム版（--）</t>
  </si>
  <si>
    <t>お相手待ちの女性が出ました</t>
  </si>
  <si>
    <t>lp03</t>
  </si>
  <si>
    <t>16～31日</t>
  </si>
  <si>
    <t>ic3983</t>
  </si>
  <si>
    <t>ic3984</t>
  </si>
  <si>
    <t>ic3985</t>
  </si>
  <si>
    <t>ln_ink1043</t>
  </si>
  <si>
    <t>サンスポ関西</t>
  </si>
  <si>
    <t>ic3986</t>
  </si>
  <si>
    <t>ln_ink1044</t>
  </si>
  <si>
    <t>ic3987</t>
  </si>
  <si>
    <t>ic3988</t>
  </si>
  <si>
    <t>ic3989</t>
  </si>
  <si>
    <t>ic3990</t>
  </si>
  <si>
    <t>ic3991</t>
  </si>
  <si>
    <t>ic3992</t>
  </si>
  <si>
    <t>デリヘル版3（高宮菜々子）</t>
  </si>
  <si>
    <t>70歳までの出会いお手伝い</t>
  </si>
  <si>
    <t>デイリースポーツ関西</t>
  </si>
  <si>
    <t>全5段・半5段つかみスライド</t>
  </si>
  <si>
    <t>9/1～</t>
  </si>
  <si>
    <t>ln_ink1045</t>
  </si>
  <si>
    <t>雑誌版SPA(LINEver)（藤井レイラ）</t>
  </si>
  <si>
    <t>マカより効果的エロい熟女が誘ってくる魅力的なサイト</t>
  </si>
  <si>
    <t>ic3993</t>
  </si>
  <si>
    <t>新書籍版2（晶エリー）</t>
  </si>
  <si>
    <t>ln_ink1046</t>
  </si>
  <si>
    <t>老人ホーム版(LINEver)（--）</t>
  </si>
  <si>
    <t>お相手待ちの女性が出ました(LINEver)</t>
  </si>
  <si>
    <t>ic3994</t>
  </si>
  <si>
    <t>雑誌版SPA（藤井レイラ）</t>
  </si>
  <si>
    <t>ic3995</t>
  </si>
  <si>
    <t>(空電共通)</t>
  </si>
  <si>
    <t>ln_ink1047</t>
  </si>
  <si>
    <t>右女9版(ヘスティア)(LINEver)（藤井レイラ）</t>
  </si>
  <si>
    <t>スポニチ関西</t>
  </si>
  <si>
    <t>半2段つかみ20段保証</t>
  </si>
  <si>
    <t>20段保証</t>
  </si>
  <si>
    <t>ic3996</t>
  </si>
  <si>
    <t>求人風（高宮菜々子）</t>
  </si>
  <si>
    <t>「出会い不足解消に〇〇」</t>
  </si>
  <si>
    <t>ln_ink1048</t>
  </si>
  <si>
    <t>再婚&amp;理解者版(LINEver)（高宮菜々子）</t>
  </si>
  <si>
    <t>再婚&amp;理解者(LINEver)</t>
  </si>
  <si>
    <t>ic3997</t>
  </si>
  <si>
    <t>ic3998</t>
  </si>
  <si>
    <t>ln_ink1049</t>
  </si>
  <si>
    <t>低評価レビュー版(LINEver)（複数）</t>
  </si>
  <si>
    <t>いただいた低評価のご意見にお答えします。</t>
  </si>
  <si>
    <t>スポーツ報知関東</t>
  </si>
  <si>
    <t>半2段つかみ10段保証</t>
  </si>
  <si>
    <t>10段保証</t>
  </si>
  <si>
    <t>ic3999</t>
  </si>
  <si>
    <t>再婚&amp;理解者版（高宮菜々子）</t>
  </si>
  <si>
    <t>再婚&amp;理解者</t>
  </si>
  <si>
    <t>ln_ink1050</t>
  </si>
  <si>
    <t>ic4000</t>
  </si>
  <si>
    <t>興奮版（高宮菜々子）</t>
  </si>
  <si>
    <t>学生いませんギャルもいません熟女熟女熟女熟女</t>
  </si>
  <si>
    <t>ic4001</t>
  </si>
  <si>
    <t>ln_ink1051</t>
  </si>
  <si>
    <t>ニッカン関西</t>
  </si>
  <si>
    <t>1～10日</t>
  </si>
  <si>
    <t>ic4002</t>
  </si>
  <si>
    <t>旧デイリー風（高宮菜々子）</t>
  </si>
  <si>
    <t>11～20日</t>
  </si>
  <si>
    <t>ln_ink1052</t>
  </si>
  <si>
    <t>21～31日</t>
  </si>
  <si>
    <t>ic4003</t>
  </si>
  <si>
    <t>ln_ink1053</t>
  </si>
  <si>
    <t>雑誌版SPA(LINEver)（晶エリー）</t>
  </si>
  <si>
    <t>え?LINEでこんなに出会えんのダメ元で始めたはずが</t>
  </si>
  <si>
    <t>ニッカン西部</t>
  </si>
  <si>
    <t>ic4004</t>
  </si>
  <si>
    <t>胸の上広告版（藤井レイラ）</t>
  </si>
  <si>
    <t>ln_ink1054</t>
  </si>
  <si>
    <t>電話orライン１(LINEver)（複数）</t>
  </si>
  <si>
    <t>50歳以上あなたはどちらのタイプ</t>
  </si>
  <si>
    <t>ic4005</t>
  </si>
  <si>
    <t>ln_ink1055</t>
  </si>
  <si>
    <t>タイプ問いかけ版(LINEver)（複数）</t>
  </si>
  <si>
    <t>出会い求める50代以上</t>
  </si>
  <si>
    <t>スポーツ報知関西　1回目</t>
  </si>
  <si>
    <t>4C終面雑報</t>
  </si>
  <si>
    <t>ic4006</t>
  </si>
  <si>
    <t>スポーツ報知関西　2回目</t>
  </si>
  <si>
    <t>ln_ink1056</t>
  </si>
  <si>
    <t>密会版(LINEver)（晶エリー）</t>
  </si>
  <si>
    <t>ほぼ初体験</t>
  </si>
  <si>
    <t>スポーツ報知関西　3回目</t>
  </si>
  <si>
    <t>ic4007</t>
  </si>
  <si>
    <t>男性募集版（高宮菜々子）</t>
  </si>
  <si>
    <t>50代以上の男性大募集</t>
  </si>
  <si>
    <t>スポーツ報知関西　4回目</t>
  </si>
  <si>
    <t>ln_ink1057</t>
  </si>
  <si>
    <t>再婚&amp;理解者版(LINEver)（晶エリー）</t>
  </si>
  <si>
    <t>スポーツ報知関西　5回目</t>
  </si>
  <si>
    <t>ic4008</t>
  </si>
  <si>
    <t>旧デイリー版（晶エリー）</t>
  </si>
  <si>
    <t>もう50代の熟女だけど</t>
  </si>
  <si>
    <t>スポーツ報知関西　6回目</t>
  </si>
  <si>
    <t>ln_ink1058</t>
  </si>
  <si>
    <t>女優大版１(LINEver)（藤井レイラ）</t>
  </si>
  <si>
    <t>出会い探しは</t>
  </si>
  <si>
    <t>スポーツ報知関西　7回目</t>
  </si>
  <si>
    <t>ic4009</t>
  </si>
  <si>
    <t>いろいろな疑問版（藤井レイラ）</t>
  </si>
  <si>
    <t>登録すればわかります</t>
  </si>
  <si>
    <t>スポーツ報知関西　8回目</t>
  </si>
  <si>
    <t>ic4010</t>
  </si>
  <si>
    <t>共通</t>
  </si>
  <si>
    <t>ln_ink1059</t>
  </si>
  <si>
    <t>エロくたっていいじゃない版(LINEver)（高宮菜々子）</t>
  </si>
  <si>
    <t>おじさんだもん</t>
  </si>
  <si>
    <t>東スポ</t>
  </si>
  <si>
    <t>アダルト面4C大雑4～5回</t>
  </si>
  <si>
    <t>9月06日(金)</t>
  </si>
  <si>
    <t>ic4011</t>
  </si>
  <si>
    <t>青春写メ加工版（藤井レイラ）</t>
  </si>
  <si>
    <t>第二の人生を楽しむなら</t>
  </si>
  <si>
    <t>9月13日(金)</t>
  </si>
  <si>
    <t>ln_ink1060</t>
  </si>
  <si>
    <t>寂しい女たち版(LINEver)（フリー女性②）</t>
  </si>
  <si>
    <t>私じゃダメですか尻画像</t>
  </si>
  <si>
    <t>9月20日(金)</t>
  </si>
  <si>
    <t>ic4012</t>
  </si>
  <si>
    <t>ln_ink1061</t>
  </si>
  <si>
    <t>他は見ちゃダメ版(LINEver)（晶エリー）</t>
  </si>
  <si>
    <t>エロい熟女が男を誘ってくる</t>
  </si>
  <si>
    <t>アダルト面4C全3段</t>
  </si>
  <si>
    <t>9月30日(月)</t>
  </si>
  <si>
    <t>ic4013</t>
  </si>
  <si>
    <t>ln_ink1062</t>
  </si>
  <si>
    <t>ヤリもく限定版(LINEver)（晶エリー）</t>
  </si>
  <si>
    <t>真面目な出会いはお断り</t>
  </si>
  <si>
    <t>中京スポーツ</t>
  </si>
  <si>
    <t>ic4014</t>
  </si>
  <si>
    <t>密会版（晶エリー）</t>
  </si>
  <si>
    <t>ln_ink1063</t>
  </si>
  <si>
    <t>ヤリモクじゃダメですか(LINEver)（フリー女性⑧）</t>
  </si>
  <si>
    <t>高速マッチング恋愛</t>
  </si>
  <si>
    <t>ic4015</t>
  </si>
  <si>
    <t>即ヤリ版（高宮菜々子）</t>
  </si>
  <si>
    <t>魅惑の体験</t>
  </si>
  <si>
    <t>9月28日(土)</t>
  </si>
  <si>
    <t>ic4016</t>
  </si>
  <si>
    <t>ln_ink1064</t>
  </si>
  <si>
    <t>令和最新版(LINEver)（複数）</t>
  </si>
  <si>
    <t>熟女の祭典</t>
  </si>
  <si>
    <t>大スポ</t>
  </si>
  <si>
    <t>ic4017</t>
  </si>
  <si>
    <t>女性すげ～版（白い服女性）</t>
  </si>
  <si>
    <t>濃密な出会いをしてもいい</t>
  </si>
  <si>
    <t>ln_ink1065</t>
  </si>
  <si>
    <t>エッチの後に愛版(LINEver)（高宮菜々子）</t>
  </si>
  <si>
    <t>おじさんとためしたい</t>
  </si>
  <si>
    <t>ic4018</t>
  </si>
  <si>
    <t>ヤリモクじゃダメですか（フリー女性⑧）</t>
  </si>
  <si>
    <t>ic4019</t>
  </si>
  <si>
    <t>ln_ink1066</t>
  </si>
  <si>
    <t>右女9版(ヘスティア)(LINEver)（晶エリー）</t>
  </si>
  <si>
    <t>白髪まじりの男性に出会いたい女性がLINEを待ってる</t>
  </si>
  <si>
    <t>全5段</t>
  </si>
  <si>
    <t>9月08日(日)</t>
  </si>
  <si>
    <t>ic4020</t>
  </si>
  <si>
    <t>ic4021</t>
  </si>
  <si>
    <t>9月21日(土)</t>
  </si>
  <si>
    <t>ic4022</t>
  </si>
  <si>
    <t>ic4023</t>
  </si>
  <si>
    <t>デリヘル版2（高宮菜々子）</t>
  </si>
  <si>
    <t>1C終面全5段</t>
  </si>
  <si>
    <t>ic4024</t>
  </si>
  <si>
    <t>ln_ink1067</t>
  </si>
  <si>
    <t>9月14日(土)</t>
  </si>
  <si>
    <t>ic4025</t>
  </si>
  <si>
    <t>ln_ink1068</t>
  </si>
  <si>
    <t>ic4026</t>
  </si>
  <si>
    <t>ic4027</t>
  </si>
  <si>
    <t>9月23日(月)</t>
  </si>
  <si>
    <t>ic4028</t>
  </si>
  <si>
    <t>新聞 TOTAL</t>
  </si>
  <si>
    <t>●雑誌 広告</t>
  </si>
  <si>
    <t>ad877</t>
  </si>
  <si>
    <t>徳間書店</t>
  </si>
  <si>
    <t>DVD-袋専用セリフアレンジ黒_エロ2-ヘスティア</t>
  </si>
  <si>
    <t>lp07</t>
  </si>
  <si>
    <t>アサヒ芸能.1W火</t>
  </si>
  <si>
    <t>DVD袋裏4C</t>
  </si>
  <si>
    <t>9月03日(火)</t>
  </si>
  <si>
    <t>ad878</t>
  </si>
  <si>
    <t>ad879</t>
  </si>
  <si>
    <t>大洋図書</t>
  </si>
  <si>
    <t>2Pおじさん好き女子版</t>
  </si>
  <si>
    <t>ナックルズ極ベスト</t>
  </si>
  <si>
    <t>1C2P</t>
  </si>
  <si>
    <t>9月17日(火)</t>
  </si>
  <si>
    <t>ad880</t>
  </si>
  <si>
    <t>ad881</t>
  </si>
  <si>
    <t>日本ジャーナル出版</t>
  </si>
  <si>
    <t>1Pスポーツ新聞版</t>
  </si>
  <si>
    <t>週刊実話増刊「実話ザ・タブー」</t>
  </si>
  <si>
    <t>表4</t>
  </si>
  <si>
    <t>9月25日(水)</t>
  </si>
  <si>
    <t>ad882</t>
  </si>
  <si>
    <t>ad883</t>
  </si>
  <si>
    <t>5P写真ストーリー版</t>
  </si>
  <si>
    <t>実話ナックルズ ウルトラ</t>
  </si>
  <si>
    <t>1C5P</t>
  </si>
  <si>
    <t>ad884</t>
  </si>
  <si>
    <t>雑誌 TOTAL</t>
  </si>
  <si>
    <t>●DVD 広告</t>
  </si>
  <si>
    <t>pa634</t>
  </si>
  <si>
    <t>三和出版</t>
  </si>
  <si>
    <t>DVD漫画きよし</t>
  </si>
  <si>
    <t>A4変形、CVSフル、860円、10万部</t>
  </si>
  <si>
    <t>MEN'S DVD</t>
  </si>
  <si>
    <t>DVD袋表4C</t>
  </si>
  <si>
    <t>pa635</t>
  </si>
  <si>
    <t>DVD TOTAL</t>
  </si>
  <si>
    <t>●アフィリエイト 広告</t>
  </si>
  <si>
    <t>UA</t>
  </si>
  <si>
    <t>AF単価</t>
  </si>
  <si>
    <t>20歳以上</t>
  </si>
  <si>
    <t>fr002</t>
  </si>
  <si>
    <t>おまたせ出会いNavi</t>
  </si>
  <si>
    <t>9/1～9/30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</si>
  <si>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</si>
  <si>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</si>
  <si>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</si>
  <si>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</si>
  <si>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</si>
  <si>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</si>
  <si>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</si>
  <si>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</si>
  <si>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</si>
  <si>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</si>
  <si>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</si>
  <si>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</si>
  <si>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</si>
  <si>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</si>
  <si>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a_gsy</t>
  </si>
  <si>
    <t>Gunosy広告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</si>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</sst>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7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77</v>
      </c>
      <c r="D6" s="330">
        <v>2760000</v>
      </c>
      <c r="E6" s="79">
        <v>788</v>
      </c>
      <c r="F6" s="79">
        <v>354</v>
      </c>
      <c r="G6" s="79">
        <v>889</v>
      </c>
      <c r="H6" s="89">
        <v>192</v>
      </c>
      <c r="I6" s="90">
        <v>2</v>
      </c>
      <c r="J6" s="143">
        <f>H6+I6</f>
        <v>194</v>
      </c>
      <c r="K6" s="80">
        <f>IFERROR(J6/G6,"-")</f>
        <v>0.21822272215973</v>
      </c>
      <c r="L6" s="79">
        <v>14</v>
      </c>
      <c r="M6" s="79">
        <v>23</v>
      </c>
      <c r="N6" s="80">
        <f>IFERROR(L6/J6,"-")</f>
        <v>0.072164948453608</v>
      </c>
      <c r="O6" s="81">
        <f>IFERROR(D6/J6,"-")</f>
        <v>14226.804123711</v>
      </c>
      <c r="P6" s="82">
        <v>24</v>
      </c>
      <c r="Q6" s="80">
        <f>IFERROR(P6/J6,"-")</f>
        <v>0.12371134020619</v>
      </c>
      <c r="R6" s="335">
        <v>1763000</v>
      </c>
      <c r="S6" s="336">
        <f>IFERROR(R6/J6,"-")</f>
        <v>9087.6288659794</v>
      </c>
      <c r="T6" s="336">
        <f>IFERROR(R6/P6,"-")</f>
        <v>73458.333333333</v>
      </c>
      <c r="U6" s="330">
        <f>IFERROR(R6-D6,"-")</f>
        <v>-997000</v>
      </c>
      <c r="V6" s="83">
        <f>R6/D6</f>
        <v>0.63876811594203</v>
      </c>
      <c r="W6" s="77"/>
      <c r="X6" s="142"/>
    </row>
    <row r="7" spans="1:24">
      <c r="A7" s="78"/>
      <c r="B7" s="84" t="s">
        <v>24</v>
      </c>
      <c r="C7" s="84">
        <v>8</v>
      </c>
      <c r="D7" s="330">
        <v>320000</v>
      </c>
      <c r="E7" s="79">
        <v>299</v>
      </c>
      <c r="F7" s="79">
        <v>141</v>
      </c>
      <c r="G7" s="79">
        <v>393</v>
      </c>
      <c r="H7" s="89">
        <v>46</v>
      </c>
      <c r="I7" s="90">
        <v>0</v>
      </c>
      <c r="J7" s="143">
        <f>H7+I7</f>
        <v>46</v>
      </c>
      <c r="K7" s="80">
        <f>IFERROR(J7/G7,"-")</f>
        <v>0.11704834605598</v>
      </c>
      <c r="L7" s="79">
        <v>9</v>
      </c>
      <c r="M7" s="79">
        <v>3</v>
      </c>
      <c r="N7" s="80">
        <f>IFERROR(L7/J7,"-")</f>
        <v>0.19565217391304</v>
      </c>
      <c r="O7" s="81">
        <f>IFERROR(D7/J7,"-")</f>
        <v>6956.5217391304</v>
      </c>
      <c r="P7" s="82">
        <v>2</v>
      </c>
      <c r="Q7" s="80">
        <f>IFERROR(P7/J7,"-")</f>
        <v>0.043478260869565</v>
      </c>
      <c r="R7" s="335">
        <v>1413000</v>
      </c>
      <c r="S7" s="336">
        <f>IFERROR(R7/J7,"-")</f>
        <v>30717.391304348</v>
      </c>
      <c r="T7" s="336">
        <f>IFERROR(R7/P7,"-")</f>
        <v>706500</v>
      </c>
      <c r="U7" s="330">
        <f>IFERROR(R7-D7,"-")</f>
        <v>1093000</v>
      </c>
      <c r="V7" s="83">
        <f>R7/D7</f>
        <v>4.415625</v>
      </c>
      <c r="W7" s="77"/>
      <c r="X7" s="142"/>
    </row>
    <row r="8" spans="1:24">
      <c r="A8" s="78"/>
      <c r="B8" s="84" t="s">
        <v>25</v>
      </c>
      <c r="C8" s="84">
        <v>2</v>
      </c>
      <c r="D8" s="330">
        <v>125000</v>
      </c>
      <c r="E8" s="79">
        <v>149</v>
      </c>
      <c r="F8" s="79">
        <v>89</v>
      </c>
      <c r="G8" s="79">
        <v>236</v>
      </c>
      <c r="H8" s="89">
        <v>47</v>
      </c>
      <c r="I8" s="90">
        <v>1</v>
      </c>
      <c r="J8" s="143">
        <f>H8+I8</f>
        <v>48</v>
      </c>
      <c r="K8" s="80">
        <f>IFERROR(J8/G8,"-")</f>
        <v>0.20338983050847</v>
      </c>
      <c r="L8" s="79">
        <v>4</v>
      </c>
      <c r="M8" s="79">
        <v>14</v>
      </c>
      <c r="N8" s="80">
        <f>IFERROR(L8/J8,"-")</f>
        <v>0.083333333333333</v>
      </c>
      <c r="O8" s="81">
        <f>IFERROR(D8/J8,"-")</f>
        <v>2604.1666666667</v>
      </c>
      <c r="P8" s="82">
        <v>2</v>
      </c>
      <c r="Q8" s="80">
        <f>IFERROR(P8/J8,"-")</f>
        <v>0.041666666666667</v>
      </c>
      <c r="R8" s="335">
        <v>594000</v>
      </c>
      <c r="S8" s="336">
        <f>IFERROR(R8/J8,"-")</f>
        <v>12375</v>
      </c>
      <c r="T8" s="336">
        <f>IFERROR(R8/P8,"-")</f>
        <v>297000</v>
      </c>
      <c r="U8" s="330">
        <f>IFERROR(R8-D8,"-")</f>
        <v>469000</v>
      </c>
      <c r="V8" s="83">
        <f>R8/D8</f>
        <v>4.752</v>
      </c>
      <c r="W8" s="77"/>
      <c r="X8" s="142"/>
    </row>
    <row r="9" spans="1:24">
      <c r="A9" s="78"/>
      <c r="B9" s="84" t="s">
        <v>26</v>
      </c>
      <c r="C9" s="84">
        <v>2</v>
      </c>
      <c r="D9" s="330">
        <v>0</v>
      </c>
      <c r="E9" s="79">
        <v>0</v>
      </c>
      <c r="F9" s="79">
        <v>0</v>
      </c>
      <c r="G9" s="79">
        <v>6</v>
      </c>
      <c r="H9" s="89">
        <v>0</v>
      </c>
      <c r="I9" s="90">
        <v>0</v>
      </c>
      <c r="J9" s="143">
        <f>H9+I9</f>
        <v>0</v>
      </c>
      <c r="K9" s="80">
        <f>IFERROR(J9/G9,"-")</f>
        <v>0</v>
      </c>
      <c r="L9" s="79">
        <v>0</v>
      </c>
      <c r="M9" s="79">
        <v>0</v>
      </c>
      <c r="N9" s="80" t="str">
        <f>IFERROR(L9/J9,"-")</f>
        <v>-</v>
      </c>
      <c r="O9" s="81" t="str">
        <f>IFERROR(D9/J9,"-")</f>
        <v>-</v>
      </c>
      <c r="P9" s="82">
        <v>0</v>
      </c>
      <c r="Q9" s="80" t="str">
        <f>IFERROR(P9/J9,"-")</f>
        <v>-</v>
      </c>
      <c r="R9" s="335">
        <v>0</v>
      </c>
      <c r="S9" s="336" t="str">
        <f>IFERROR(R9/J9,"-")</f>
        <v>-</v>
      </c>
      <c r="T9" s="336" t="str">
        <f>IFERROR(R9/P9,"-")</f>
        <v>-</v>
      </c>
      <c r="U9" s="330">
        <f>IFERROR(R9-D9,"-")</f>
        <v>0</v>
      </c>
      <c r="V9" s="83" t="str">
        <f>R9/D9</f>
        <v>0</v>
      </c>
      <c r="W9" s="77"/>
      <c r="X9" s="142"/>
    </row>
    <row r="10" spans="1:24">
      <c r="A10" s="78"/>
      <c r="B10" s="84" t="s">
        <v>27</v>
      </c>
      <c r="C10" s="84">
        <v>5</v>
      </c>
      <c r="D10" s="330">
        <v>7316620</v>
      </c>
      <c r="E10" s="79">
        <v>6659</v>
      </c>
      <c r="F10" s="79">
        <v>0</v>
      </c>
      <c r="G10" s="79">
        <v>311138</v>
      </c>
      <c r="H10" s="89">
        <v>2358</v>
      </c>
      <c r="I10" s="90">
        <v>116</v>
      </c>
      <c r="J10" s="143">
        <f>H10+I10</f>
        <v>2474</v>
      </c>
      <c r="K10" s="80">
        <f>IFERROR(J10/G10,"-")</f>
        <v>0.0079514556241925</v>
      </c>
      <c r="L10" s="79">
        <v>193</v>
      </c>
      <c r="M10" s="79">
        <v>798</v>
      </c>
      <c r="N10" s="80">
        <f>IFERROR(L10/J10,"-")</f>
        <v>0.078011317704123</v>
      </c>
      <c r="O10" s="81">
        <f>IFERROR(D10/J10,"-")</f>
        <v>2957.4050121261</v>
      </c>
      <c r="P10" s="82">
        <v>292</v>
      </c>
      <c r="Q10" s="80">
        <f>IFERROR(P10/J10,"-")</f>
        <v>0.11802748585287</v>
      </c>
      <c r="R10" s="335">
        <v>17042661</v>
      </c>
      <c r="S10" s="336">
        <f>IFERROR(R10/J10,"-")</f>
        <v>6888.706952304</v>
      </c>
      <c r="T10" s="336">
        <f>IFERROR(R10/P10,"-")</f>
        <v>58365.27739726</v>
      </c>
      <c r="U10" s="330">
        <f>IFERROR(R10-D10,"-")</f>
        <v>9726041</v>
      </c>
      <c r="V10" s="83">
        <f>R10/D10</f>
        <v>2.3293079318046</v>
      </c>
      <c r="W10" s="77"/>
      <c r="X10" s="142"/>
    </row>
    <row r="11" spans="1:24">
      <c r="A11" s="30"/>
      <c r="B11" s="85"/>
      <c r="C11" s="85"/>
      <c r="D11" s="331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30"/>
      <c r="B12" s="37"/>
      <c r="C12" s="37"/>
      <c r="D12" s="332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37"/>
      <c r="S12" s="337"/>
      <c r="T12" s="337"/>
      <c r="U12" s="337"/>
      <c r="V12" s="33"/>
      <c r="W12" s="59"/>
      <c r="X12" s="142"/>
    </row>
    <row r="13" spans="1:24">
      <c r="A13" s="19"/>
      <c r="B13" s="41"/>
      <c r="C13" s="41"/>
      <c r="D13" s="333">
        <f>SUM(D6:D11)</f>
        <v>10521620</v>
      </c>
      <c r="E13" s="41">
        <f>SUM(E6:E11)</f>
        <v>7895</v>
      </c>
      <c r="F13" s="41">
        <f>SUM(F6:F11)</f>
        <v>584</v>
      </c>
      <c r="G13" s="41">
        <f>SUM(G6:G11)</f>
        <v>312662</v>
      </c>
      <c r="H13" s="41">
        <f>SUM(H6:H11)</f>
        <v>2643</v>
      </c>
      <c r="I13" s="41">
        <f>SUM(I6:I11)</f>
        <v>119</v>
      </c>
      <c r="J13" s="41">
        <f>SUM(J6:J11)</f>
        <v>2762</v>
      </c>
      <c r="K13" s="42">
        <f>IFERROR(J13/G13,"-")</f>
        <v>0.0088338205474282</v>
      </c>
      <c r="L13" s="76">
        <f>SUM(L6:L11)</f>
        <v>220</v>
      </c>
      <c r="M13" s="76">
        <f>SUM(M6:M11)</f>
        <v>838</v>
      </c>
      <c r="N13" s="42">
        <f>IFERROR(L13/J13,"-")</f>
        <v>0.079652425778421</v>
      </c>
      <c r="O13" s="43">
        <f>IFERROR(D13/J13,"-")</f>
        <v>3809.4207096307</v>
      </c>
      <c r="P13" s="44">
        <f>SUM(P6:P11)</f>
        <v>320</v>
      </c>
      <c r="Q13" s="42">
        <f>IFERROR(P13/J13,"-")</f>
        <v>0.11585807385952</v>
      </c>
      <c r="R13" s="333">
        <f>SUM(R6:R11)</f>
        <v>20812661</v>
      </c>
      <c r="S13" s="333">
        <f>IFERROR(R13/J13,"-")</f>
        <v>7535.3587979725</v>
      </c>
      <c r="T13" s="333">
        <f>IFERROR(R13/P13,"-")</f>
        <v>65039.565625</v>
      </c>
      <c r="U13" s="333">
        <f>SUM(U6:U11)</f>
        <v>10291041</v>
      </c>
      <c r="V13" s="45">
        <f>IFERROR(R13/D13,"-")</f>
        <v>1.9780852188161</v>
      </c>
      <c r="W13" s="58"/>
      <c r="X13" s="142"/>
    </row>
    <row r="14" spans="1:24">
      <c r="X14" s="142"/>
    </row>
    <row r="15" spans="1:24">
      <c r="X15" s="142"/>
    </row>
    <row r="16" spans="1:24">
      <c r="X16" s="142"/>
    </row>
    <row r="17" spans="1:24">
      <c r="X17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5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36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1.3235294117647</v>
      </c>
      <c r="B6" s="347" t="s">
        <v>64</v>
      </c>
      <c r="C6" s="347"/>
      <c r="D6" s="347" t="s">
        <v>65</v>
      </c>
      <c r="E6" s="347" t="s">
        <v>66</v>
      </c>
      <c r="F6" s="347" t="s">
        <v>67</v>
      </c>
      <c r="G6" s="88" t="s">
        <v>68</v>
      </c>
      <c r="H6" s="88" t="s">
        <v>69</v>
      </c>
      <c r="I6" s="88" t="s">
        <v>70</v>
      </c>
      <c r="J6" s="330">
        <v>340000</v>
      </c>
      <c r="K6" s="79">
        <v>0</v>
      </c>
      <c r="L6" s="79">
        <v>0</v>
      </c>
      <c r="M6" s="79">
        <v>0</v>
      </c>
      <c r="N6" s="89">
        <v>7</v>
      </c>
      <c r="O6" s="90">
        <v>0</v>
      </c>
      <c r="P6" s="91">
        <f>N6+O6</f>
        <v>7</v>
      </c>
      <c r="Q6" s="80" t="str">
        <f>IFERROR(P6/M6,"-")</f>
        <v>-</v>
      </c>
      <c r="R6" s="79">
        <v>0</v>
      </c>
      <c r="S6" s="79">
        <v>1</v>
      </c>
      <c r="T6" s="80">
        <f>IFERROR(R6/(P6),"-")</f>
        <v>0</v>
      </c>
      <c r="U6" s="336">
        <f>IFERROR(J6/SUM(N6:O21),"-")</f>
        <v>8500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SUM(X6:X21)-SUM(J6:J21)</f>
        <v>110000</v>
      </c>
      <c r="AB6" s="83">
        <f>SUM(X6:X21)/SUM(J6:J21)</f>
        <v>1.3235294117647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>
        <v>1</v>
      </c>
      <c r="AW6" s="105">
        <f>IF(P6=0,"",IF(AV6=0,"",(AV6/P6)))</f>
        <v>0.14285714285714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2</v>
      </c>
      <c r="BF6" s="111">
        <f>IF(P6=0,"",IF(BE6=0,"",(BE6/P6)))</f>
        <v>0.28571428571429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/>
      <c r="BO6" s="118">
        <f>IF(P6=0,"",IF(BN6=0,"",(BN6/P6)))</f>
        <v>0</v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>
        <v>3</v>
      </c>
      <c r="BX6" s="125">
        <f>IF(P6=0,"",IF(BW6=0,"",(BW6/P6)))</f>
        <v>0.42857142857143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>
        <v>1</v>
      </c>
      <c r="CG6" s="132">
        <f>IF(P6=0,"",IF(CF6=0,"",(CF6/P6)))</f>
        <v>0.14285714285714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71</v>
      </c>
      <c r="C7" s="347"/>
      <c r="D7" s="347" t="s">
        <v>65</v>
      </c>
      <c r="E7" s="347" t="s">
        <v>66</v>
      </c>
      <c r="F7" s="347" t="s">
        <v>72</v>
      </c>
      <c r="G7" s="88"/>
      <c r="H7" s="88"/>
      <c r="I7" s="88"/>
      <c r="J7" s="330"/>
      <c r="K7" s="79">
        <v>24</v>
      </c>
      <c r="L7" s="79">
        <v>15</v>
      </c>
      <c r="M7" s="79">
        <v>6</v>
      </c>
      <c r="N7" s="89">
        <v>4</v>
      </c>
      <c r="O7" s="90">
        <v>0</v>
      </c>
      <c r="P7" s="91">
        <f>N7+O7</f>
        <v>4</v>
      </c>
      <c r="Q7" s="80">
        <f>IFERROR(P7/M7,"-")</f>
        <v>0.66666666666667</v>
      </c>
      <c r="R7" s="79">
        <v>1</v>
      </c>
      <c r="S7" s="79">
        <v>1</v>
      </c>
      <c r="T7" s="80">
        <f>IFERROR(R7/(P7),"-")</f>
        <v>0.25</v>
      </c>
      <c r="U7" s="336"/>
      <c r="V7" s="82">
        <v>1</v>
      </c>
      <c r="W7" s="80">
        <f>IF(P7=0,"-",V7/P7)</f>
        <v>0.25</v>
      </c>
      <c r="X7" s="335">
        <v>276000</v>
      </c>
      <c r="Y7" s="336">
        <f>IFERROR(X7/P7,"-")</f>
        <v>69000</v>
      </c>
      <c r="Z7" s="336">
        <f>IFERROR(X7/V7,"-")</f>
        <v>276000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1</v>
      </c>
      <c r="BO7" s="118">
        <f>IF(P7=0,"",IF(BN7=0,"",(BN7/P7)))</f>
        <v>0.25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1</v>
      </c>
      <c r="BX7" s="125">
        <f>IF(P7=0,"",IF(BW7=0,"",(BW7/P7)))</f>
        <v>0.25</v>
      </c>
      <c r="BY7" s="126">
        <v>1</v>
      </c>
      <c r="BZ7" s="127">
        <f>IFERROR(BY7/BW7,"-")</f>
        <v>1</v>
      </c>
      <c r="CA7" s="128">
        <v>276000</v>
      </c>
      <c r="CB7" s="129">
        <f>IFERROR(CA7/BW7,"-")</f>
        <v>276000</v>
      </c>
      <c r="CC7" s="130"/>
      <c r="CD7" s="130"/>
      <c r="CE7" s="130">
        <v>1</v>
      </c>
      <c r="CF7" s="131">
        <v>2</v>
      </c>
      <c r="CG7" s="132">
        <f>IF(P7=0,"",IF(CF7=0,"",(CF7/P7)))</f>
        <v>0.5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1</v>
      </c>
      <c r="CP7" s="139">
        <v>276000</v>
      </c>
      <c r="CQ7" s="139">
        <v>276000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/>
      <c r="B8" s="347" t="s">
        <v>73</v>
      </c>
      <c r="C8" s="347"/>
      <c r="D8" s="347" t="s">
        <v>65</v>
      </c>
      <c r="E8" s="347" t="s">
        <v>66</v>
      </c>
      <c r="F8" s="347" t="s">
        <v>67</v>
      </c>
      <c r="G8" s="88" t="s">
        <v>68</v>
      </c>
      <c r="H8" s="88" t="s">
        <v>74</v>
      </c>
      <c r="I8" s="88"/>
      <c r="J8" s="330"/>
      <c r="K8" s="79">
        <v>0</v>
      </c>
      <c r="L8" s="79">
        <v>0</v>
      </c>
      <c r="M8" s="79">
        <v>0</v>
      </c>
      <c r="N8" s="89">
        <v>1</v>
      </c>
      <c r="O8" s="90">
        <v>0</v>
      </c>
      <c r="P8" s="91">
        <f>N8+O8</f>
        <v>1</v>
      </c>
      <c r="Q8" s="80" t="str">
        <f>IFERROR(P8/M8,"-")</f>
        <v>-</v>
      </c>
      <c r="R8" s="79">
        <v>0</v>
      </c>
      <c r="S8" s="79">
        <v>0</v>
      </c>
      <c r="T8" s="80">
        <f>IFERROR(R8/(P8),"-")</f>
        <v>0</v>
      </c>
      <c r="U8" s="336"/>
      <c r="V8" s="82">
        <v>0</v>
      </c>
      <c r="W8" s="80">
        <f>IF(P8=0,"-",V8/P8)</f>
        <v>0</v>
      </c>
      <c r="X8" s="335">
        <v>0</v>
      </c>
      <c r="Y8" s="336">
        <f>IFERROR(X8/P8,"-")</f>
        <v>0</v>
      </c>
      <c r="Z8" s="336" t="str">
        <f>IFERROR(X8/V8,"-")</f>
        <v>-</v>
      </c>
      <c r="AA8" s="33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>
        <f>IF(P8=0,"",IF(BN8=0,"",(BN8/P8)))</f>
        <v>0</v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>
        <v>1</v>
      </c>
      <c r="CG8" s="132">
        <f>IF(P8=0,"",IF(CF8=0,"",(CF8/P8)))</f>
        <v>1</v>
      </c>
      <c r="CH8" s="133"/>
      <c r="CI8" s="134">
        <f>IFERROR(CH8/CF8,"-")</f>
        <v>0</v>
      </c>
      <c r="CJ8" s="135"/>
      <c r="CK8" s="136">
        <f>IFERROR(CJ8/CF8,"-")</f>
        <v>0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75</v>
      </c>
      <c r="C9" s="347"/>
      <c r="D9" s="347" t="s">
        <v>65</v>
      </c>
      <c r="E9" s="347" t="s">
        <v>66</v>
      </c>
      <c r="F9" s="347" t="s">
        <v>72</v>
      </c>
      <c r="G9" s="88"/>
      <c r="H9" s="88"/>
      <c r="I9" s="88"/>
      <c r="J9" s="330"/>
      <c r="K9" s="79">
        <v>3</v>
      </c>
      <c r="L9" s="79">
        <v>3</v>
      </c>
      <c r="M9" s="79">
        <v>0</v>
      </c>
      <c r="N9" s="89">
        <v>0</v>
      </c>
      <c r="O9" s="90">
        <v>0</v>
      </c>
      <c r="P9" s="91">
        <f>N9+O9</f>
        <v>0</v>
      </c>
      <c r="Q9" s="80" t="str">
        <f>IFERROR(P9/M9,"-")</f>
        <v>-</v>
      </c>
      <c r="R9" s="79">
        <v>0</v>
      </c>
      <c r="S9" s="79">
        <v>0</v>
      </c>
      <c r="T9" s="80" t="str">
        <f>IFERROR(R9/(P9),"-")</f>
        <v>-</v>
      </c>
      <c r="U9" s="336"/>
      <c r="V9" s="82">
        <v>0</v>
      </c>
      <c r="W9" s="80" t="str">
        <f>IF(P9=0,"-",V9/P9)</f>
        <v>-</v>
      </c>
      <c r="X9" s="335">
        <v>0</v>
      </c>
      <c r="Y9" s="336" t="str">
        <f>IFERROR(X9/P9,"-")</f>
        <v>-</v>
      </c>
      <c r="Z9" s="336" t="str">
        <f>IFERROR(X9/V9,"-")</f>
        <v>-</v>
      </c>
      <c r="AA9" s="330"/>
      <c r="AB9" s="83"/>
      <c r="AC9" s="77"/>
      <c r="AD9" s="92"/>
      <c r="AE9" s="93" t="str">
        <f>IF(P9=0,"",IF(AD9=0,"",(AD9/P9)))</f>
        <v/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 t="str">
        <f>IF(P9=0,"",IF(AM9=0,"",(AM9/P9)))</f>
        <v/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 t="str">
        <f>IF(P9=0,"",IF(AV9=0,"",(AV9/P9)))</f>
        <v/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 t="str">
        <f>IF(P9=0,"",IF(BE9=0,"",(BE9/P9)))</f>
        <v/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 t="str">
        <f>IF(P9=0,"",IF(BN9=0,"",(BN9/P9)))</f>
        <v/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 t="str">
        <f>IF(P9=0,"",IF(BW9=0,"",(BW9/P9)))</f>
        <v/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 t="str">
        <f>IF(P9=0,"",IF(CF9=0,"",(CF9/P9)))</f>
        <v/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76</v>
      </c>
      <c r="C10" s="347"/>
      <c r="D10" s="347" t="s">
        <v>77</v>
      </c>
      <c r="E10" s="347" t="s">
        <v>78</v>
      </c>
      <c r="F10" s="347" t="s">
        <v>79</v>
      </c>
      <c r="G10" s="88" t="s">
        <v>68</v>
      </c>
      <c r="H10" s="88" t="s">
        <v>69</v>
      </c>
      <c r="I10" s="88" t="s">
        <v>80</v>
      </c>
      <c r="J10" s="330"/>
      <c r="K10" s="79">
        <v>9</v>
      </c>
      <c r="L10" s="79">
        <v>0</v>
      </c>
      <c r="M10" s="79">
        <v>38</v>
      </c>
      <c r="N10" s="89">
        <v>3</v>
      </c>
      <c r="O10" s="90">
        <v>0</v>
      </c>
      <c r="P10" s="91">
        <f>N10+O10</f>
        <v>3</v>
      </c>
      <c r="Q10" s="80">
        <f>IFERROR(P10/M10,"-")</f>
        <v>0.078947368421053</v>
      </c>
      <c r="R10" s="79">
        <v>0</v>
      </c>
      <c r="S10" s="79">
        <v>1</v>
      </c>
      <c r="T10" s="80">
        <f>IFERROR(R10/(P10),"-")</f>
        <v>0</v>
      </c>
      <c r="U10" s="336"/>
      <c r="V10" s="82">
        <v>0</v>
      </c>
      <c r="W10" s="80">
        <f>IF(P10=0,"-",V10/P10)</f>
        <v>0</v>
      </c>
      <c r="X10" s="335">
        <v>0</v>
      </c>
      <c r="Y10" s="336">
        <f>IFERROR(X10/P10,"-")</f>
        <v>0</v>
      </c>
      <c r="Z10" s="336" t="str">
        <f>IFERROR(X10/V10,"-")</f>
        <v>-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1</v>
      </c>
      <c r="AN10" s="99">
        <f>IF(P10=0,"",IF(AM10=0,"",(AM10/P10)))</f>
        <v>0.33333333333333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1</v>
      </c>
      <c r="BF10" s="111">
        <f>IF(P10=0,"",IF(BE10=0,"",(BE10/P10)))</f>
        <v>0.33333333333333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1</v>
      </c>
      <c r="BO10" s="118">
        <f>IF(P10=0,"",IF(BN10=0,"",(BN10/P10)))</f>
        <v>0.33333333333333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81</v>
      </c>
      <c r="C11" s="347"/>
      <c r="D11" s="347" t="s">
        <v>77</v>
      </c>
      <c r="E11" s="347" t="s">
        <v>78</v>
      </c>
      <c r="F11" s="347" t="s">
        <v>72</v>
      </c>
      <c r="G11" s="88"/>
      <c r="H11" s="88"/>
      <c r="I11" s="88"/>
      <c r="J11" s="330"/>
      <c r="K11" s="79">
        <v>37</v>
      </c>
      <c r="L11" s="79">
        <v>25</v>
      </c>
      <c r="M11" s="79">
        <v>4</v>
      </c>
      <c r="N11" s="89">
        <v>4</v>
      </c>
      <c r="O11" s="90">
        <v>0</v>
      </c>
      <c r="P11" s="91">
        <f>N11+O11</f>
        <v>4</v>
      </c>
      <c r="Q11" s="80">
        <f>IFERROR(P11/M11,"-")</f>
        <v>1</v>
      </c>
      <c r="R11" s="79">
        <v>0</v>
      </c>
      <c r="S11" s="79">
        <v>0</v>
      </c>
      <c r="T11" s="80">
        <f>IFERROR(R11/(P11),"-")</f>
        <v>0</v>
      </c>
      <c r="U11" s="336"/>
      <c r="V11" s="82">
        <v>1</v>
      </c>
      <c r="W11" s="80">
        <f>IF(P11=0,"-",V11/P11)</f>
        <v>0.25</v>
      </c>
      <c r="X11" s="335">
        <v>6000</v>
      </c>
      <c r="Y11" s="336">
        <f>IFERROR(X11/P11,"-")</f>
        <v>1500</v>
      </c>
      <c r="Z11" s="336">
        <f>IFERROR(X11/V11,"-")</f>
        <v>6000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1</v>
      </c>
      <c r="BF11" s="111">
        <f>IF(P11=0,"",IF(BE11=0,"",(BE11/P11)))</f>
        <v>0.25</v>
      </c>
      <c r="BG11" s="110">
        <v>1</v>
      </c>
      <c r="BH11" s="112">
        <f>IFERROR(BG11/BE11,"-")</f>
        <v>1</v>
      </c>
      <c r="BI11" s="113">
        <v>6000</v>
      </c>
      <c r="BJ11" s="114">
        <f>IFERROR(BI11/BE11,"-")</f>
        <v>6000</v>
      </c>
      <c r="BK11" s="115"/>
      <c r="BL11" s="115">
        <v>1</v>
      </c>
      <c r="BM11" s="115"/>
      <c r="BN11" s="117">
        <v>1</v>
      </c>
      <c r="BO11" s="118">
        <f>IF(P11=0,"",IF(BN11=0,"",(BN11/P11)))</f>
        <v>0.25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1</v>
      </c>
      <c r="BX11" s="125">
        <f>IF(P11=0,"",IF(BW11=0,"",(BW11/P11)))</f>
        <v>0.25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>
        <v>1</v>
      </c>
      <c r="CG11" s="132">
        <f>IF(P11=0,"",IF(CF11=0,"",(CF11/P11)))</f>
        <v>0.25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1</v>
      </c>
      <c r="CP11" s="139">
        <v>6000</v>
      </c>
      <c r="CQ11" s="139">
        <v>6000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82</v>
      </c>
      <c r="C12" s="347"/>
      <c r="D12" s="347" t="s">
        <v>77</v>
      </c>
      <c r="E12" s="347" t="s">
        <v>78</v>
      </c>
      <c r="F12" s="347" t="s">
        <v>79</v>
      </c>
      <c r="G12" s="88" t="s">
        <v>68</v>
      </c>
      <c r="H12" s="88" t="s">
        <v>74</v>
      </c>
      <c r="I12" s="88"/>
      <c r="J12" s="330"/>
      <c r="K12" s="79">
        <v>0</v>
      </c>
      <c r="L12" s="79">
        <v>0</v>
      </c>
      <c r="M12" s="79">
        <v>2</v>
      </c>
      <c r="N12" s="89">
        <v>0</v>
      </c>
      <c r="O12" s="90">
        <v>0</v>
      </c>
      <c r="P12" s="91">
        <f>N12+O12</f>
        <v>0</v>
      </c>
      <c r="Q12" s="80">
        <f>IFERROR(P12/M12,"-")</f>
        <v>0</v>
      </c>
      <c r="R12" s="79">
        <v>0</v>
      </c>
      <c r="S12" s="79">
        <v>0</v>
      </c>
      <c r="T12" s="80" t="str">
        <f>IFERROR(R12/(P12),"-")</f>
        <v>-</v>
      </c>
      <c r="U12" s="336"/>
      <c r="V12" s="82">
        <v>0</v>
      </c>
      <c r="W12" s="80" t="str">
        <f>IF(P12=0,"-",V12/P12)</f>
        <v>-</v>
      </c>
      <c r="X12" s="335">
        <v>0</v>
      </c>
      <c r="Y12" s="336" t="str">
        <f>IFERROR(X12/P12,"-")</f>
        <v>-</v>
      </c>
      <c r="Z12" s="336" t="str">
        <f>IFERROR(X12/V12,"-")</f>
        <v>-</v>
      </c>
      <c r="AA12" s="330"/>
      <c r="AB12" s="83"/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83</v>
      </c>
      <c r="C13" s="347"/>
      <c r="D13" s="347" t="s">
        <v>77</v>
      </c>
      <c r="E13" s="347" t="s">
        <v>78</v>
      </c>
      <c r="F13" s="347" t="s">
        <v>72</v>
      </c>
      <c r="G13" s="88"/>
      <c r="H13" s="88"/>
      <c r="I13" s="88"/>
      <c r="J13" s="330"/>
      <c r="K13" s="79">
        <v>0</v>
      </c>
      <c r="L13" s="79">
        <v>0</v>
      </c>
      <c r="M13" s="79">
        <v>0</v>
      </c>
      <c r="N13" s="89">
        <v>0</v>
      </c>
      <c r="O13" s="90">
        <v>0</v>
      </c>
      <c r="P13" s="91">
        <f>N13+O13</f>
        <v>0</v>
      </c>
      <c r="Q13" s="80" t="str">
        <f>IFERROR(P13/M13,"-")</f>
        <v>-</v>
      </c>
      <c r="R13" s="79">
        <v>0</v>
      </c>
      <c r="S13" s="79">
        <v>0</v>
      </c>
      <c r="T13" s="80" t="str">
        <f>IFERROR(R13/(P13),"-")</f>
        <v>-</v>
      </c>
      <c r="U13" s="336"/>
      <c r="V13" s="82">
        <v>0</v>
      </c>
      <c r="W13" s="80" t="str">
        <f>IF(P13=0,"-",V13/P13)</f>
        <v>-</v>
      </c>
      <c r="X13" s="335">
        <v>0</v>
      </c>
      <c r="Y13" s="336" t="str">
        <f>IFERROR(X13/P13,"-")</f>
        <v>-</v>
      </c>
      <c r="Z13" s="336" t="str">
        <f>IFERROR(X13/V13,"-")</f>
        <v>-</v>
      </c>
      <c r="AA13" s="330"/>
      <c r="AB13" s="83"/>
      <c r="AC13" s="77"/>
      <c r="AD13" s="92"/>
      <c r="AE13" s="93" t="str">
        <f>IF(P13=0,"",IF(AD13=0,"",(AD13/P13)))</f>
        <v/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 t="str">
        <f>IF(P13=0,"",IF(AM13=0,"",(AM13/P13)))</f>
        <v/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 t="str">
        <f>IF(P13=0,"",IF(AV13=0,"",(AV13/P13)))</f>
        <v/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 t="str">
        <f>IF(P13=0,"",IF(BE13=0,"",(BE13/P13)))</f>
        <v/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 t="str">
        <f>IF(P13=0,"",IF(BN13=0,"",(BN13/P13)))</f>
        <v/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 t="str">
        <f>IF(P13=0,"",IF(BW13=0,"",(BW13/P13)))</f>
        <v/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 t="str">
        <f>IF(P13=0,"",IF(CF13=0,"",(CF13/P13)))</f>
        <v/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84</v>
      </c>
      <c r="C14" s="347"/>
      <c r="D14" s="347" t="s">
        <v>65</v>
      </c>
      <c r="E14" s="347" t="s">
        <v>66</v>
      </c>
      <c r="F14" s="347" t="s">
        <v>67</v>
      </c>
      <c r="G14" s="88" t="s">
        <v>85</v>
      </c>
      <c r="H14" s="88" t="s">
        <v>69</v>
      </c>
      <c r="I14" s="88" t="s">
        <v>70</v>
      </c>
      <c r="J14" s="330"/>
      <c r="K14" s="79">
        <v>0</v>
      </c>
      <c r="L14" s="79">
        <v>0</v>
      </c>
      <c r="M14" s="79">
        <v>0</v>
      </c>
      <c r="N14" s="89">
        <v>13</v>
      </c>
      <c r="O14" s="90">
        <v>0</v>
      </c>
      <c r="P14" s="91">
        <f>N14+O14</f>
        <v>13</v>
      </c>
      <c r="Q14" s="80" t="str">
        <f>IFERROR(P14/M14,"-")</f>
        <v>-</v>
      </c>
      <c r="R14" s="79">
        <v>2</v>
      </c>
      <c r="S14" s="79">
        <v>1</v>
      </c>
      <c r="T14" s="80">
        <f>IFERROR(R14/(P14),"-")</f>
        <v>0.15384615384615</v>
      </c>
      <c r="U14" s="336"/>
      <c r="V14" s="82">
        <v>2</v>
      </c>
      <c r="W14" s="80">
        <f>IF(P14=0,"-",V14/P14)</f>
        <v>0.15384615384615</v>
      </c>
      <c r="X14" s="335">
        <v>86000</v>
      </c>
      <c r="Y14" s="336">
        <f>IFERROR(X14/P14,"-")</f>
        <v>6615.3846153846</v>
      </c>
      <c r="Z14" s="336">
        <f>IFERROR(X14/V14,"-")</f>
        <v>43000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0.076923076923077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3</v>
      </c>
      <c r="BO14" s="118">
        <f>IF(P14=0,"",IF(BN14=0,"",(BN14/P14)))</f>
        <v>0.23076923076923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7</v>
      </c>
      <c r="BX14" s="125">
        <f>IF(P14=0,"",IF(BW14=0,"",(BW14/P14)))</f>
        <v>0.53846153846154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>
        <v>2</v>
      </c>
      <c r="CG14" s="132">
        <f>IF(P14=0,"",IF(CF14=0,"",(CF14/P14)))</f>
        <v>0.15384615384615</v>
      </c>
      <c r="CH14" s="133">
        <v>2</v>
      </c>
      <c r="CI14" s="134">
        <f>IFERROR(CH14/CF14,"-")</f>
        <v>1</v>
      </c>
      <c r="CJ14" s="135">
        <v>86000</v>
      </c>
      <c r="CK14" s="136">
        <f>IFERROR(CJ14/CF14,"-")</f>
        <v>43000</v>
      </c>
      <c r="CL14" s="137">
        <v>1</v>
      </c>
      <c r="CM14" s="137"/>
      <c r="CN14" s="137">
        <v>1</v>
      </c>
      <c r="CO14" s="138">
        <v>2</v>
      </c>
      <c r="CP14" s="139">
        <v>86000</v>
      </c>
      <c r="CQ14" s="139">
        <v>81000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86</v>
      </c>
      <c r="C15" s="347"/>
      <c r="D15" s="347" t="s">
        <v>65</v>
      </c>
      <c r="E15" s="347" t="s">
        <v>66</v>
      </c>
      <c r="F15" s="347" t="s">
        <v>72</v>
      </c>
      <c r="G15" s="88"/>
      <c r="H15" s="88"/>
      <c r="I15" s="88"/>
      <c r="J15" s="330"/>
      <c r="K15" s="79">
        <v>30</v>
      </c>
      <c r="L15" s="79">
        <v>15</v>
      </c>
      <c r="M15" s="79">
        <v>6</v>
      </c>
      <c r="N15" s="89">
        <v>1</v>
      </c>
      <c r="O15" s="90">
        <v>0</v>
      </c>
      <c r="P15" s="91">
        <f>N15+O15</f>
        <v>1</v>
      </c>
      <c r="Q15" s="80">
        <f>IFERROR(P15/M15,"-")</f>
        <v>0.16666666666667</v>
      </c>
      <c r="R15" s="79">
        <v>0</v>
      </c>
      <c r="S15" s="79">
        <v>0</v>
      </c>
      <c r="T15" s="80">
        <f>IFERROR(R15/(P15),"-")</f>
        <v>0</v>
      </c>
      <c r="U15" s="336"/>
      <c r="V15" s="82">
        <v>0</v>
      </c>
      <c r="W15" s="80">
        <f>IF(P15=0,"-",V15/P15)</f>
        <v>0</v>
      </c>
      <c r="X15" s="335">
        <v>0</v>
      </c>
      <c r="Y15" s="336">
        <f>IFERROR(X15/P15,"-")</f>
        <v>0</v>
      </c>
      <c r="Z15" s="336" t="str">
        <f>IFERROR(X15/V15,"-")</f>
        <v>-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/>
      <c r="BO15" s="118">
        <f>IF(P15=0,"",IF(BN15=0,"",(BN15/P15)))</f>
        <v>0</v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>
        <v>1</v>
      </c>
      <c r="BX15" s="125">
        <f>IF(P15=0,"",IF(BW15=0,"",(BW15/P15)))</f>
        <v>1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87</v>
      </c>
      <c r="C16" s="347"/>
      <c r="D16" s="347" t="s">
        <v>65</v>
      </c>
      <c r="E16" s="347" t="s">
        <v>66</v>
      </c>
      <c r="F16" s="347" t="s">
        <v>67</v>
      </c>
      <c r="G16" s="88" t="s">
        <v>85</v>
      </c>
      <c r="H16" s="88" t="s">
        <v>74</v>
      </c>
      <c r="I16" s="88"/>
      <c r="J16" s="330"/>
      <c r="K16" s="79">
        <v>0</v>
      </c>
      <c r="L16" s="79">
        <v>0</v>
      </c>
      <c r="M16" s="79">
        <v>0</v>
      </c>
      <c r="N16" s="89">
        <v>0</v>
      </c>
      <c r="O16" s="90">
        <v>0</v>
      </c>
      <c r="P16" s="91">
        <f>N16+O16</f>
        <v>0</v>
      </c>
      <c r="Q16" s="80" t="str">
        <f>IFERROR(P16/M16,"-")</f>
        <v>-</v>
      </c>
      <c r="R16" s="79">
        <v>0</v>
      </c>
      <c r="S16" s="79">
        <v>0</v>
      </c>
      <c r="T16" s="80" t="str">
        <f>IFERROR(R16/(P16),"-")</f>
        <v>-</v>
      </c>
      <c r="U16" s="336"/>
      <c r="V16" s="82">
        <v>0</v>
      </c>
      <c r="W16" s="80" t="str">
        <f>IF(P16=0,"-",V16/P16)</f>
        <v>-</v>
      </c>
      <c r="X16" s="335">
        <v>0</v>
      </c>
      <c r="Y16" s="336" t="str">
        <f>IFERROR(X16/P16,"-")</f>
        <v>-</v>
      </c>
      <c r="Z16" s="336" t="str">
        <f>IFERROR(X16/V16,"-")</f>
        <v>-</v>
      </c>
      <c r="AA16" s="330"/>
      <c r="AB16" s="83"/>
      <c r="AC16" s="77"/>
      <c r="AD16" s="92"/>
      <c r="AE16" s="93" t="str">
        <f>IF(P16=0,"",IF(AD16=0,"",(AD16/P16)))</f>
        <v/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 t="str">
        <f>IF(P16=0,"",IF(AM16=0,"",(AM16/P16)))</f>
        <v/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 t="str">
        <f>IF(P16=0,"",IF(AV16=0,"",(AV16/P16)))</f>
        <v/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 t="str">
        <f>IF(P16=0,"",IF(BE16=0,"",(BE16/P16)))</f>
        <v/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 t="str">
        <f>IF(P16=0,"",IF(BN16=0,"",(BN16/P16)))</f>
        <v/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/>
      <c r="BX16" s="125" t="str">
        <f>IF(P16=0,"",IF(BW16=0,"",(BW16/P16)))</f>
        <v/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 t="str">
        <f>IF(P16=0,"",IF(CF16=0,"",(CF16/P16)))</f>
        <v/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88</v>
      </c>
      <c r="C17" s="347"/>
      <c r="D17" s="347" t="s">
        <v>65</v>
      </c>
      <c r="E17" s="347" t="s">
        <v>66</v>
      </c>
      <c r="F17" s="347" t="s">
        <v>72</v>
      </c>
      <c r="G17" s="88"/>
      <c r="H17" s="88"/>
      <c r="I17" s="88"/>
      <c r="J17" s="330"/>
      <c r="K17" s="79">
        <v>0</v>
      </c>
      <c r="L17" s="79">
        <v>0</v>
      </c>
      <c r="M17" s="79">
        <v>0</v>
      </c>
      <c r="N17" s="89">
        <v>0</v>
      </c>
      <c r="O17" s="90">
        <v>0</v>
      </c>
      <c r="P17" s="91">
        <f>N17+O17</f>
        <v>0</v>
      </c>
      <c r="Q17" s="80" t="str">
        <f>IFERROR(P17/M17,"-")</f>
        <v>-</v>
      </c>
      <c r="R17" s="79">
        <v>0</v>
      </c>
      <c r="S17" s="79">
        <v>0</v>
      </c>
      <c r="T17" s="80" t="str">
        <f>IFERROR(R17/(P17),"-")</f>
        <v>-</v>
      </c>
      <c r="U17" s="336"/>
      <c r="V17" s="82">
        <v>0</v>
      </c>
      <c r="W17" s="80" t="str">
        <f>IF(P17=0,"-",V17/P17)</f>
        <v>-</v>
      </c>
      <c r="X17" s="335">
        <v>0</v>
      </c>
      <c r="Y17" s="336" t="str">
        <f>IFERROR(X17/P17,"-")</f>
        <v>-</v>
      </c>
      <c r="Z17" s="336" t="str">
        <f>IFERROR(X17/V17,"-")</f>
        <v>-</v>
      </c>
      <c r="AA17" s="330"/>
      <c r="AB17" s="83"/>
      <c r="AC17" s="77"/>
      <c r="AD17" s="92"/>
      <c r="AE17" s="93" t="str">
        <f>IF(P17=0,"",IF(AD17=0,"",(AD17/P17)))</f>
        <v/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 t="str">
        <f>IF(P17=0,"",IF(AM17=0,"",(AM17/P17)))</f>
        <v/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 t="str">
        <f>IF(P17=0,"",IF(AV17=0,"",(AV17/P17)))</f>
        <v/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 t="str">
        <f>IF(P17=0,"",IF(BE17=0,"",(BE17/P17)))</f>
        <v/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 t="str">
        <f>IF(P17=0,"",IF(BN17=0,"",(BN17/P17)))</f>
        <v/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/>
      <c r="BX17" s="125" t="str">
        <f>IF(P17=0,"",IF(BW17=0,"",(BW17/P17)))</f>
        <v/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 t="str">
        <f>IF(P17=0,"",IF(CF17=0,"",(CF17/P17)))</f>
        <v/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89</v>
      </c>
      <c r="C18" s="347"/>
      <c r="D18" s="347" t="s">
        <v>77</v>
      </c>
      <c r="E18" s="347" t="s">
        <v>78</v>
      </c>
      <c r="F18" s="347" t="s">
        <v>79</v>
      </c>
      <c r="G18" s="88" t="s">
        <v>85</v>
      </c>
      <c r="H18" s="88" t="s">
        <v>69</v>
      </c>
      <c r="I18" s="88" t="s">
        <v>80</v>
      </c>
      <c r="J18" s="330"/>
      <c r="K18" s="79">
        <v>16</v>
      </c>
      <c r="L18" s="79">
        <v>0</v>
      </c>
      <c r="M18" s="79">
        <v>64</v>
      </c>
      <c r="N18" s="89">
        <v>3</v>
      </c>
      <c r="O18" s="90">
        <v>0</v>
      </c>
      <c r="P18" s="91">
        <f>N18+O18</f>
        <v>3</v>
      </c>
      <c r="Q18" s="80">
        <f>IFERROR(P18/M18,"-")</f>
        <v>0.046875</v>
      </c>
      <c r="R18" s="79">
        <v>1</v>
      </c>
      <c r="S18" s="79">
        <v>1</v>
      </c>
      <c r="T18" s="80">
        <f>IFERROR(R18/(P18),"-")</f>
        <v>0.33333333333333</v>
      </c>
      <c r="U18" s="336"/>
      <c r="V18" s="82">
        <v>1</v>
      </c>
      <c r="W18" s="80">
        <f>IF(P18=0,"-",V18/P18)</f>
        <v>0.33333333333333</v>
      </c>
      <c r="X18" s="335">
        <v>58000</v>
      </c>
      <c r="Y18" s="336">
        <f>IFERROR(X18/P18,"-")</f>
        <v>19333.333333333</v>
      </c>
      <c r="Z18" s="336">
        <f>IFERROR(X18/V18,"-")</f>
        <v>58000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>
        <v>1</v>
      </c>
      <c r="BO18" s="118">
        <f>IF(P18=0,"",IF(BN18=0,"",(BN18/P18)))</f>
        <v>0.33333333333333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2</v>
      </c>
      <c r="BX18" s="125">
        <f>IF(P18=0,"",IF(BW18=0,"",(BW18/P18)))</f>
        <v>0.66666666666667</v>
      </c>
      <c r="BY18" s="126">
        <v>1</v>
      </c>
      <c r="BZ18" s="127">
        <f>IFERROR(BY18/BW18,"-")</f>
        <v>0.5</v>
      </c>
      <c r="CA18" s="128">
        <v>68000</v>
      </c>
      <c r="CB18" s="129">
        <f>IFERROR(CA18/BW18,"-")</f>
        <v>34000</v>
      </c>
      <c r="CC18" s="130"/>
      <c r="CD18" s="130"/>
      <c r="CE18" s="130">
        <v>1</v>
      </c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1</v>
      </c>
      <c r="CP18" s="139">
        <v>58000</v>
      </c>
      <c r="CQ18" s="139">
        <v>68000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90</v>
      </c>
      <c r="C19" s="347"/>
      <c r="D19" s="347" t="s">
        <v>77</v>
      </c>
      <c r="E19" s="347" t="s">
        <v>78</v>
      </c>
      <c r="F19" s="347" t="s">
        <v>72</v>
      </c>
      <c r="G19" s="88"/>
      <c r="H19" s="88"/>
      <c r="I19" s="88"/>
      <c r="J19" s="330"/>
      <c r="K19" s="79">
        <v>75</v>
      </c>
      <c r="L19" s="79">
        <v>48</v>
      </c>
      <c r="M19" s="79">
        <v>42</v>
      </c>
      <c r="N19" s="89">
        <v>4</v>
      </c>
      <c r="O19" s="90">
        <v>0</v>
      </c>
      <c r="P19" s="91">
        <f>N19+O19</f>
        <v>4</v>
      </c>
      <c r="Q19" s="80">
        <f>IFERROR(P19/M19,"-")</f>
        <v>0.095238095238095</v>
      </c>
      <c r="R19" s="79">
        <v>1</v>
      </c>
      <c r="S19" s="79">
        <v>1</v>
      </c>
      <c r="T19" s="80">
        <f>IFERROR(R19/(P19),"-")</f>
        <v>0.25</v>
      </c>
      <c r="U19" s="336"/>
      <c r="V19" s="82">
        <v>1</v>
      </c>
      <c r="W19" s="80">
        <f>IF(P19=0,"-",V19/P19)</f>
        <v>0.25</v>
      </c>
      <c r="X19" s="335">
        <v>24000</v>
      </c>
      <c r="Y19" s="336">
        <f>IFERROR(X19/P19,"-")</f>
        <v>6000</v>
      </c>
      <c r="Z19" s="336">
        <f>IFERROR(X19/V19,"-")</f>
        <v>24000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>
        <v>3</v>
      </c>
      <c r="BO19" s="118">
        <f>IF(P19=0,"",IF(BN19=0,"",(BN19/P19)))</f>
        <v>0.75</v>
      </c>
      <c r="BP19" s="119">
        <v>1</v>
      </c>
      <c r="BQ19" s="120">
        <f>IFERROR(BP19/BN19,"-")</f>
        <v>0.33333333333333</v>
      </c>
      <c r="BR19" s="121">
        <v>24000</v>
      </c>
      <c r="BS19" s="122">
        <f>IFERROR(BR19/BN19,"-")</f>
        <v>8000</v>
      </c>
      <c r="BT19" s="123"/>
      <c r="BU19" s="123"/>
      <c r="BV19" s="123">
        <v>1</v>
      </c>
      <c r="BW19" s="124">
        <v>1</v>
      </c>
      <c r="BX19" s="125">
        <f>IF(P19=0,"",IF(BW19=0,"",(BW19/P19)))</f>
        <v>0.25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1</v>
      </c>
      <c r="CP19" s="139">
        <v>24000</v>
      </c>
      <c r="CQ19" s="139">
        <v>24000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91</v>
      </c>
      <c r="C20" s="347"/>
      <c r="D20" s="347" t="s">
        <v>77</v>
      </c>
      <c r="E20" s="347" t="s">
        <v>78</v>
      </c>
      <c r="F20" s="347" t="s">
        <v>79</v>
      </c>
      <c r="G20" s="88" t="s">
        <v>85</v>
      </c>
      <c r="H20" s="88" t="s">
        <v>74</v>
      </c>
      <c r="I20" s="88"/>
      <c r="J20" s="330"/>
      <c r="K20" s="79">
        <v>0</v>
      </c>
      <c r="L20" s="79">
        <v>0</v>
      </c>
      <c r="M20" s="79">
        <v>2</v>
      </c>
      <c r="N20" s="89">
        <v>0</v>
      </c>
      <c r="O20" s="90">
        <v>0</v>
      </c>
      <c r="P20" s="91">
        <f>N20+O20</f>
        <v>0</v>
      </c>
      <c r="Q20" s="80">
        <f>IFERROR(P20/M20,"-")</f>
        <v>0</v>
      </c>
      <c r="R20" s="79">
        <v>0</v>
      </c>
      <c r="S20" s="79">
        <v>0</v>
      </c>
      <c r="T20" s="80" t="str">
        <f>IFERROR(R20/(P20),"-")</f>
        <v>-</v>
      </c>
      <c r="U20" s="336"/>
      <c r="V20" s="82">
        <v>0</v>
      </c>
      <c r="W20" s="80" t="str">
        <f>IF(P20=0,"-",V20/P20)</f>
        <v>-</v>
      </c>
      <c r="X20" s="335">
        <v>0</v>
      </c>
      <c r="Y20" s="336" t="str">
        <f>IFERROR(X20/P20,"-")</f>
        <v>-</v>
      </c>
      <c r="Z20" s="336" t="str">
        <f>IFERROR(X20/V20,"-")</f>
        <v>-</v>
      </c>
      <c r="AA20" s="330"/>
      <c r="AB20" s="83"/>
      <c r="AC20" s="77"/>
      <c r="AD20" s="92"/>
      <c r="AE20" s="93" t="str">
        <f>IF(P20=0,"",IF(AD20=0,"",(AD20/P20)))</f>
        <v/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 t="str">
        <f>IF(P20=0,"",IF(AM20=0,"",(AM20/P20)))</f>
        <v/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 t="str">
        <f>IF(P20=0,"",IF(AV20=0,"",(AV20/P20)))</f>
        <v/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 t="str">
        <f>IF(P20=0,"",IF(BE20=0,"",(BE20/P20)))</f>
        <v/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/>
      <c r="BO20" s="118" t="str">
        <f>IF(P20=0,"",IF(BN20=0,"",(BN20/P20)))</f>
        <v/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/>
      <c r="BX20" s="125" t="str">
        <f>IF(P20=0,"",IF(BW20=0,"",(BW20/P20)))</f>
        <v/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 t="str">
        <f>IF(P20=0,"",IF(CF20=0,"",(CF20/P20)))</f>
        <v/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92</v>
      </c>
      <c r="C21" s="347"/>
      <c r="D21" s="347" t="s">
        <v>77</v>
      </c>
      <c r="E21" s="347" t="s">
        <v>78</v>
      </c>
      <c r="F21" s="347" t="s">
        <v>72</v>
      </c>
      <c r="G21" s="88"/>
      <c r="H21" s="88"/>
      <c r="I21" s="88"/>
      <c r="J21" s="330"/>
      <c r="K21" s="79">
        <v>1</v>
      </c>
      <c r="L21" s="79">
        <v>1</v>
      </c>
      <c r="M21" s="79">
        <v>3</v>
      </c>
      <c r="N21" s="89">
        <v>0</v>
      </c>
      <c r="O21" s="90">
        <v>0</v>
      </c>
      <c r="P21" s="91">
        <f>N21+O21</f>
        <v>0</v>
      </c>
      <c r="Q21" s="80">
        <f>IFERROR(P21/M21,"-")</f>
        <v>0</v>
      </c>
      <c r="R21" s="79">
        <v>0</v>
      </c>
      <c r="S21" s="79">
        <v>0</v>
      </c>
      <c r="T21" s="80" t="str">
        <f>IFERROR(R21/(P21),"-")</f>
        <v>-</v>
      </c>
      <c r="U21" s="336"/>
      <c r="V21" s="82">
        <v>0</v>
      </c>
      <c r="W21" s="80" t="str">
        <f>IF(P21=0,"-",V21/P21)</f>
        <v>-</v>
      </c>
      <c r="X21" s="335">
        <v>0</v>
      </c>
      <c r="Y21" s="336" t="str">
        <f>IFERROR(X21/P21,"-")</f>
        <v>-</v>
      </c>
      <c r="Z21" s="336" t="str">
        <f>IFERROR(X21/V21,"-")</f>
        <v>-</v>
      </c>
      <c r="AA21" s="330"/>
      <c r="AB21" s="83"/>
      <c r="AC21" s="77"/>
      <c r="AD21" s="92"/>
      <c r="AE21" s="93" t="str">
        <f>IF(P21=0,"",IF(AD21=0,"",(AD21/P21)))</f>
        <v/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 t="str">
        <f>IF(P21=0,"",IF(AM21=0,"",(AM21/P21)))</f>
        <v/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 t="str">
        <f>IF(P21=0,"",IF(AV21=0,"",(AV21/P21)))</f>
        <v/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 t="str">
        <f>IF(P21=0,"",IF(BE21=0,"",(BE21/P21)))</f>
        <v/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 t="str">
        <f>IF(P21=0,"",IF(BN21=0,"",(BN21/P21)))</f>
        <v/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/>
      <c r="BX21" s="125" t="str">
        <f>IF(P21=0,"",IF(BW21=0,"",(BW21/P21)))</f>
        <v/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 t="str">
        <f>IF(P21=0,"",IF(CF21=0,"",(CF21/P21)))</f>
        <v/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1.5888888888889</v>
      </c>
      <c r="B22" s="347" t="s">
        <v>93</v>
      </c>
      <c r="C22" s="347"/>
      <c r="D22" s="347" t="s">
        <v>94</v>
      </c>
      <c r="E22" s="347" t="s">
        <v>95</v>
      </c>
      <c r="F22" s="347" t="s">
        <v>79</v>
      </c>
      <c r="G22" s="88" t="s">
        <v>96</v>
      </c>
      <c r="H22" s="88" t="s">
        <v>97</v>
      </c>
      <c r="I22" s="88" t="s">
        <v>98</v>
      </c>
      <c r="J22" s="330">
        <v>270000</v>
      </c>
      <c r="K22" s="79">
        <v>16</v>
      </c>
      <c r="L22" s="79">
        <v>0</v>
      </c>
      <c r="M22" s="79">
        <v>58</v>
      </c>
      <c r="N22" s="89">
        <v>5</v>
      </c>
      <c r="O22" s="90">
        <v>0</v>
      </c>
      <c r="P22" s="91">
        <f>N22+O22</f>
        <v>5</v>
      </c>
      <c r="Q22" s="80">
        <f>IFERROR(P22/M22,"-")</f>
        <v>0.086206896551724</v>
      </c>
      <c r="R22" s="79">
        <v>0</v>
      </c>
      <c r="S22" s="79">
        <v>2</v>
      </c>
      <c r="T22" s="80">
        <f>IFERROR(R22/(P22),"-")</f>
        <v>0</v>
      </c>
      <c r="U22" s="336">
        <f>IFERROR(J22/SUM(N22:O27),"-")</f>
        <v>15882.352941176</v>
      </c>
      <c r="V22" s="82">
        <v>0</v>
      </c>
      <c r="W22" s="80">
        <f>IF(P22=0,"-",V22/P22)</f>
        <v>0</v>
      </c>
      <c r="X22" s="335">
        <v>0</v>
      </c>
      <c r="Y22" s="336">
        <f>IFERROR(X22/P22,"-")</f>
        <v>0</v>
      </c>
      <c r="Z22" s="336" t="str">
        <f>IFERROR(X22/V22,"-")</f>
        <v>-</v>
      </c>
      <c r="AA22" s="330">
        <f>SUM(X22:X27)-SUM(J22:J27)</f>
        <v>159000</v>
      </c>
      <c r="AB22" s="83">
        <f>SUM(X22:X27)/SUM(J22:J27)</f>
        <v>1.5888888888889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>
        <v>1</v>
      </c>
      <c r="AN22" s="99">
        <f>IF(P22=0,"",IF(AM22=0,"",(AM22/P22)))</f>
        <v>0.2</v>
      </c>
      <c r="AO22" s="98"/>
      <c r="AP22" s="100">
        <f>IFERROR(AO22/AM22,"-")</f>
        <v>0</v>
      </c>
      <c r="AQ22" s="101"/>
      <c r="AR22" s="102">
        <f>IFERROR(AQ22/AM22,"-")</f>
        <v>0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3</v>
      </c>
      <c r="BO22" s="118">
        <f>IF(P22=0,"",IF(BN22=0,"",(BN22/P22)))</f>
        <v>0.6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>
        <v>1</v>
      </c>
      <c r="BX22" s="125">
        <f>IF(P22=0,"",IF(BW22=0,"",(BW22/P22)))</f>
        <v>0.2</v>
      </c>
      <c r="BY22" s="126"/>
      <c r="BZ22" s="127">
        <f>IFERROR(BY22/BW22,"-")</f>
        <v>0</v>
      </c>
      <c r="CA22" s="128"/>
      <c r="CB22" s="129">
        <f>IFERROR(CA22/BW22,"-")</f>
        <v>0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99</v>
      </c>
      <c r="C23" s="347"/>
      <c r="D23" s="347" t="s">
        <v>100</v>
      </c>
      <c r="E23" s="347" t="s">
        <v>101</v>
      </c>
      <c r="F23" s="347" t="s">
        <v>67</v>
      </c>
      <c r="G23" s="88"/>
      <c r="H23" s="88" t="s">
        <v>97</v>
      </c>
      <c r="I23" s="88"/>
      <c r="J23" s="330"/>
      <c r="K23" s="79">
        <v>0</v>
      </c>
      <c r="L23" s="79">
        <v>0</v>
      </c>
      <c r="M23" s="79">
        <v>0</v>
      </c>
      <c r="N23" s="89">
        <v>0</v>
      </c>
      <c r="O23" s="90">
        <v>0</v>
      </c>
      <c r="P23" s="91">
        <f>N23+O23</f>
        <v>0</v>
      </c>
      <c r="Q23" s="80" t="str">
        <f>IFERROR(P23/M23,"-")</f>
        <v>-</v>
      </c>
      <c r="R23" s="79">
        <v>0</v>
      </c>
      <c r="S23" s="79">
        <v>0</v>
      </c>
      <c r="T23" s="80" t="str">
        <f>IFERROR(R23/(P23),"-")</f>
        <v>-</v>
      </c>
      <c r="U23" s="336"/>
      <c r="V23" s="82">
        <v>0</v>
      </c>
      <c r="W23" s="80" t="str">
        <f>IF(P23=0,"-",V23/P23)</f>
        <v>-</v>
      </c>
      <c r="X23" s="335">
        <v>0</v>
      </c>
      <c r="Y23" s="336" t="str">
        <f>IFERROR(X23/P23,"-")</f>
        <v>-</v>
      </c>
      <c r="Z23" s="336" t="str">
        <f>IFERROR(X23/V23,"-")</f>
        <v>-</v>
      </c>
      <c r="AA23" s="330"/>
      <c r="AB23" s="83"/>
      <c r="AC23" s="77"/>
      <c r="AD23" s="92"/>
      <c r="AE23" s="93" t="str">
        <f>IF(P23=0,"",IF(AD23=0,"",(AD23/P23)))</f>
        <v/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 t="str">
        <f>IF(P23=0,"",IF(AM23=0,"",(AM23/P23)))</f>
        <v/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 t="str">
        <f>IF(P23=0,"",IF(AV23=0,"",(AV23/P23)))</f>
        <v/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 t="str">
        <f>IF(P23=0,"",IF(BE23=0,"",(BE23/P23)))</f>
        <v/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/>
      <c r="BO23" s="118" t="str">
        <f>IF(P23=0,"",IF(BN23=0,"",(BN23/P23)))</f>
        <v/>
      </c>
      <c r="BP23" s="119"/>
      <c r="BQ23" s="120" t="str">
        <f>IFERROR(BP23/BN23,"-")</f>
        <v>-</v>
      </c>
      <c r="BR23" s="121"/>
      <c r="BS23" s="122" t="str">
        <f>IFERROR(BR23/BN23,"-")</f>
        <v>-</v>
      </c>
      <c r="BT23" s="123"/>
      <c r="BU23" s="123"/>
      <c r="BV23" s="123"/>
      <c r="BW23" s="124"/>
      <c r="BX23" s="125" t="str">
        <f>IF(P23=0,"",IF(BW23=0,"",(BW23/P23)))</f>
        <v/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 t="str">
        <f>IF(P23=0,"",IF(CF23=0,"",(CF23/P23)))</f>
        <v/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102</v>
      </c>
      <c r="C24" s="347"/>
      <c r="D24" s="347" t="s">
        <v>103</v>
      </c>
      <c r="E24" s="347" t="s">
        <v>95</v>
      </c>
      <c r="F24" s="347" t="s">
        <v>79</v>
      </c>
      <c r="G24" s="88"/>
      <c r="H24" s="88" t="s">
        <v>97</v>
      </c>
      <c r="I24" s="88"/>
      <c r="J24" s="330"/>
      <c r="K24" s="79">
        <v>4</v>
      </c>
      <c r="L24" s="79">
        <v>0</v>
      </c>
      <c r="M24" s="79">
        <v>15</v>
      </c>
      <c r="N24" s="89">
        <v>0</v>
      </c>
      <c r="O24" s="90">
        <v>0</v>
      </c>
      <c r="P24" s="91">
        <f>N24+O24</f>
        <v>0</v>
      </c>
      <c r="Q24" s="80">
        <f>IFERROR(P24/M24,"-")</f>
        <v>0</v>
      </c>
      <c r="R24" s="79">
        <v>0</v>
      </c>
      <c r="S24" s="79">
        <v>0</v>
      </c>
      <c r="T24" s="80" t="str">
        <f>IFERROR(R24/(P24),"-")</f>
        <v>-</v>
      </c>
      <c r="U24" s="336"/>
      <c r="V24" s="82">
        <v>0</v>
      </c>
      <c r="W24" s="80" t="str">
        <f>IF(P24=0,"-",V24/P24)</f>
        <v>-</v>
      </c>
      <c r="X24" s="335">
        <v>0</v>
      </c>
      <c r="Y24" s="336" t="str">
        <f>IFERROR(X24/P24,"-")</f>
        <v>-</v>
      </c>
      <c r="Z24" s="336" t="str">
        <f>IFERROR(X24/V24,"-")</f>
        <v>-</v>
      </c>
      <c r="AA24" s="330"/>
      <c r="AB24" s="83"/>
      <c r="AC24" s="77"/>
      <c r="AD24" s="92"/>
      <c r="AE24" s="93" t="str">
        <f>IF(P24=0,"",IF(AD24=0,"",(AD24/P24)))</f>
        <v/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 t="str">
        <f>IF(P24=0,"",IF(AM24=0,"",(AM24/P24)))</f>
        <v/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 t="str">
        <f>IF(P24=0,"",IF(AV24=0,"",(AV24/P24)))</f>
        <v/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 t="str">
        <f>IF(P24=0,"",IF(BE24=0,"",(BE24/P24)))</f>
        <v/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/>
      <c r="BO24" s="118" t="str">
        <f>IF(P24=0,"",IF(BN24=0,"",(BN24/P24)))</f>
        <v/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/>
      <c r="BX24" s="125" t="str">
        <f>IF(P24=0,"",IF(BW24=0,"",(BW24/P24)))</f>
        <v/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 t="str">
        <f>IF(P24=0,"",IF(CF24=0,"",(CF24/P24)))</f>
        <v/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104</v>
      </c>
      <c r="C25" s="347"/>
      <c r="D25" s="347" t="s">
        <v>105</v>
      </c>
      <c r="E25" s="347" t="s">
        <v>106</v>
      </c>
      <c r="F25" s="347" t="s">
        <v>67</v>
      </c>
      <c r="G25" s="88"/>
      <c r="H25" s="88" t="s">
        <v>97</v>
      </c>
      <c r="I25" s="88"/>
      <c r="J25" s="330"/>
      <c r="K25" s="79">
        <v>0</v>
      </c>
      <c r="L25" s="79">
        <v>0</v>
      </c>
      <c r="M25" s="79">
        <v>0</v>
      </c>
      <c r="N25" s="89">
        <v>7</v>
      </c>
      <c r="O25" s="90">
        <v>0</v>
      </c>
      <c r="P25" s="91">
        <f>N25+O25</f>
        <v>7</v>
      </c>
      <c r="Q25" s="80" t="str">
        <f>IFERROR(P25/M25,"-")</f>
        <v>-</v>
      </c>
      <c r="R25" s="79">
        <v>1</v>
      </c>
      <c r="S25" s="79">
        <v>0</v>
      </c>
      <c r="T25" s="80">
        <f>IFERROR(R25/(P25),"-")</f>
        <v>0.14285714285714</v>
      </c>
      <c r="U25" s="336"/>
      <c r="V25" s="82">
        <v>1</v>
      </c>
      <c r="W25" s="80">
        <f>IF(P25=0,"-",V25/P25)</f>
        <v>0.14285714285714</v>
      </c>
      <c r="X25" s="335">
        <v>198000</v>
      </c>
      <c r="Y25" s="336">
        <f>IFERROR(X25/P25,"-")</f>
        <v>28285.714285714</v>
      </c>
      <c r="Z25" s="336">
        <f>IFERROR(X25/V25,"-")</f>
        <v>198000</v>
      </c>
      <c r="AA25" s="33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>
        <v>1</v>
      </c>
      <c r="AN25" s="99">
        <f>IF(P25=0,"",IF(AM25=0,"",(AM25/P25)))</f>
        <v>0.14285714285714</v>
      </c>
      <c r="AO25" s="98"/>
      <c r="AP25" s="100">
        <f>IFERROR(AO25/AM25,"-")</f>
        <v>0</v>
      </c>
      <c r="AQ25" s="101"/>
      <c r="AR25" s="102">
        <f>IFERROR(AQ25/AM25,"-")</f>
        <v>0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1</v>
      </c>
      <c r="BF25" s="111">
        <f>IF(P25=0,"",IF(BE25=0,"",(BE25/P25)))</f>
        <v>0.14285714285714</v>
      </c>
      <c r="BG25" s="110">
        <v>1</v>
      </c>
      <c r="BH25" s="112">
        <f>IFERROR(BG25/BE25,"-")</f>
        <v>1</v>
      </c>
      <c r="BI25" s="113">
        <v>198000</v>
      </c>
      <c r="BJ25" s="114">
        <f>IFERROR(BI25/BE25,"-")</f>
        <v>198000</v>
      </c>
      <c r="BK25" s="115"/>
      <c r="BL25" s="115"/>
      <c r="BM25" s="115">
        <v>1</v>
      </c>
      <c r="BN25" s="117">
        <v>3</v>
      </c>
      <c r="BO25" s="118">
        <f>IF(P25=0,"",IF(BN25=0,"",(BN25/P25)))</f>
        <v>0.42857142857143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>
        <v>1</v>
      </c>
      <c r="BX25" s="125">
        <f>IF(P25=0,"",IF(BW25=0,"",(BW25/P25)))</f>
        <v>0.14285714285714</v>
      </c>
      <c r="BY25" s="126"/>
      <c r="BZ25" s="127">
        <f>IFERROR(BY25/BW25,"-")</f>
        <v>0</v>
      </c>
      <c r="CA25" s="128"/>
      <c r="CB25" s="129">
        <f>IFERROR(CA25/BW25,"-")</f>
        <v>0</v>
      </c>
      <c r="CC25" s="130"/>
      <c r="CD25" s="130"/>
      <c r="CE25" s="130"/>
      <c r="CF25" s="131">
        <v>1</v>
      </c>
      <c r="CG25" s="132">
        <f>IF(P25=0,"",IF(CF25=0,"",(CF25/P25)))</f>
        <v>0.14285714285714</v>
      </c>
      <c r="CH25" s="133"/>
      <c r="CI25" s="134">
        <f>IFERROR(CH25/CF25,"-")</f>
        <v>0</v>
      </c>
      <c r="CJ25" s="135"/>
      <c r="CK25" s="136">
        <f>IFERROR(CJ25/CF25,"-")</f>
        <v>0</v>
      </c>
      <c r="CL25" s="137"/>
      <c r="CM25" s="137"/>
      <c r="CN25" s="137"/>
      <c r="CO25" s="138">
        <v>1</v>
      </c>
      <c r="CP25" s="139">
        <v>198000</v>
      </c>
      <c r="CQ25" s="139">
        <v>198000</v>
      </c>
      <c r="CR25" s="139"/>
      <c r="CS25" s="140" t="str">
        <f>IF(AND(CQ25=0,CR25=0),"",IF(AND(CQ25&lt;=100000,CR25&lt;=100000),"",IF(CQ25/CP25&gt;0.7,"男高",IF(CR25/CP25&gt;0.7,"女高",""))))</f>
        <v>男高</v>
      </c>
    </row>
    <row r="26" spans="1:98">
      <c r="A26" s="78"/>
      <c r="B26" s="347" t="s">
        <v>107</v>
      </c>
      <c r="C26" s="347"/>
      <c r="D26" s="347" t="s">
        <v>108</v>
      </c>
      <c r="E26" s="347" t="s">
        <v>101</v>
      </c>
      <c r="F26" s="347" t="s">
        <v>79</v>
      </c>
      <c r="G26" s="88"/>
      <c r="H26" s="88" t="s">
        <v>97</v>
      </c>
      <c r="I26" s="88"/>
      <c r="J26" s="330"/>
      <c r="K26" s="79">
        <v>3</v>
      </c>
      <c r="L26" s="79">
        <v>0</v>
      </c>
      <c r="M26" s="79">
        <v>28</v>
      </c>
      <c r="N26" s="89">
        <v>1</v>
      </c>
      <c r="O26" s="90">
        <v>0</v>
      </c>
      <c r="P26" s="91">
        <f>N26+O26</f>
        <v>1</v>
      </c>
      <c r="Q26" s="80">
        <f>IFERROR(P26/M26,"-")</f>
        <v>0.035714285714286</v>
      </c>
      <c r="R26" s="79">
        <v>0</v>
      </c>
      <c r="S26" s="79">
        <v>1</v>
      </c>
      <c r="T26" s="80">
        <f>IFERROR(R26/(P26),"-")</f>
        <v>0</v>
      </c>
      <c r="U26" s="336"/>
      <c r="V26" s="82">
        <v>1</v>
      </c>
      <c r="W26" s="80">
        <f>IF(P26=0,"-",V26/P26)</f>
        <v>1</v>
      </c>
      <c r="X26" s="335">
        <v>13000</v>
      </c>
      <c r="Y26" s="336">
        <f>IFERROR(X26/P26,"-")</f>
        <v>13000</v>
      </c>
      <c r="Z26" s="336">
        <f>IFERROR(X26/V26,"-")</f>
        <v>13000</v>
      </c>
      <c r="AA26" s="33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/>
      <c r="BO26" s="118">
        <f>IF(P26=0,"",IF(BN26=0,"",(BN26/P26)))</f>
        <v>0</v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>
        <v>1</v>
      </c>
      <c r="CG26" s="132">
        <f>IF(P26=0,"",IF(CF26=0,"",(CF26/P26)))</f>
        <v>1</v>
      </c>
      <c r="CH26" s="133">
        <v>1</v>
      </c>
      <c r="CI26" s="134">
        <f>IFERROR(CH26/CF26,"-")</f>
        <v>1</v>
      </c>
      <c r="CJ26" s="135">
        <v>13000</v>
      </c>
      <c r="CK26" s="136">
        <f>IFERROR(CJ26/CF26,"-")</f>
        <v>13000</v>
      </c>
      <c r="CL26" s="137"/>
      <c r="CM26" s="137">
        <v>1</v>
      </c>
      <c r="CN26" s="137"/>
      <c r="CO26" s="138">
        <v>1</v>
      </c>
      <c r="CP26" s="139">
        <v>13000</v>
      </c>
      <c r="CQ26" s="139">
        <v>13000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109</v>
      </c>
      <c r="C27" s="347"/>
      <c r="D27" s="347" t="s">
        <v>110</v>
      </c>
      <c r="E27" s="347" t="s">
        <v>110</v>
      </c>
      <c r="F27" s="347" t="s">
        <v>72</v>
      </c>
      <c r="G27" s="88"/>
      <c r="H27" s="88"/>
      <c r="I27" s="88"/>
      <c r="J27" s="330"/>
      <c r="K27" s="79">
        <v>64</v>
      </c>
      <c r="L27" s="79">
        <v>39</v>
      </c>
      <c r="M27" s="79">
        <v>16</v>
      </c>
      <c r="N27" s="89">
        <v>4</v>
      </c>
      <c r="O27" s="90">
        <v>0</v>
      </c>
      <c r="P27" s="91">
        <f>N27+O27</f>
        <v>4</v>
      </c>
      <c r="Q27" s="80">
        <f>IFERROR(P27/M27,"-")</f>
        <v>0.25</v>
      </c>
      <c r="R27" s="79">
        <v>2</v>
      </c>
      <c r="S27" s="79">
        <v>0</v>
      </c>
      <c r="T27" s="80">
        <f>IFERROR(R27/(P27),"-")</f>
        <v>0.5</v>
      </c>
      <c r="U27" s="336"/>
      <c r="V27" s="82">
        <v>2</v>
      </c>
      <c r="W27" s="80">
        <f>IF(P27=0,"-",V27/P27)</f>
        <v>0.5</v>
      </c>
      <c r="X27" s="335">
        <v>218000</v>
      </c>
      <c r="Y27" s="336">
        <f>IFERROR(X27/P27,"-")</f>
        <v>54500</v>
      </c>
      <c r="Z27" s="336">
        <f>IFERROR(X27/V27,"-")</f>
        <v>109000</v>
      </c>
      <c r="AA27" s="33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1</v>
      </c>
      <c r="BO27" s="118">
        <f>IF(P27=0,"",IF(BN27=0,"",(BN27/P27)))</f>
        <v>0.25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>
        <v>2</v>
      </c>
      <c r="BX27" s="125">
        <f>IF(P27=0,"",IF(BW27=0,"",(BW27/P27)))</f>
        <v>0.5</v>
      </c>
      <c r="BY27" s="126">
        <v>2</v>
      </c>
      <c r="BZ27" s="127">
        <f>IFERROR(BY27/BW27,"-")</f>
        <v>1</v>
      </c>
      <c r="CA27" s="128">
        <v>218000</v>
      </c>
      <c r="CB27" s="129">
        <f>IFERROR(CA27/BW27,"-")</f>
        <v>109000</v>
      </c>
      <c r="CC27" s="130"/>
      <c r="CD27" s="130"/>
      <c r="CE27" s="130">
        <v>2</v>
      </c>
      <c r="CF27" s="131">
        <v>1</v>
      </c>
      <c r="CG27" s="132">
        <f>IF(P27=0,"",IF(CF27=0,"",(CF27/P27)))</f>
        <v>0.25</v>
      </c>
      <c r="CH27" s="133"/>
      <c r="CI27" s="134">
        <f>IFERROR(CH27/CF27,"-")</f>
        <v>0</v>
      </c>
      <c r="CJ27" s="135"/>
      <c r="CK27" s="136">
        <f>IFERROR(CJ27/CF27,"-")</f>
        <v>0</v>
      </c>
      <c r="CL27" s="137"/>
      <c r="CM27" s="137"/>
      <c r="CN27" s="137"/>
      <c r="CO27" s="138">
        <v>2</v>
      </c>
      <c r="CP27" s="139">
        <v>218000</v>
      </c>
      <c r="CQ27" s="139">
        <v>203000</v>
      </c>
      <c r="CR27" s="139"/>
      <c r="CS27" s="140" t="str">
        <f>IF(AND(CQ27=0,CR27=0),"",IF(AND(CQ27&lt;=100000,CR27&lt;=100000),"",IF(CQ27/CP27&gt;0.7,"男高",IF(CR27/CP27&gt;0.7,"女高",""))))</f>
        <v>男高</v>
      </c>
    </row>
    <row r="28" spans="1:98">
      <c r="A28" s="78">
        <f>AB28</f>
        <v>0.2575</v>
      </c>
      <c r="B28" s="347" t="s">
        <v>111</v>
      </c>
      <c r="C28" s="347"/>
      <c r="D28" s="347" t="s">
        <v>112</v>
      </c>
      <c r="E28" s="347" t="s">
        <v>66</v>
      </c>
      <c r="F28" s="347" t="s">
        <v>67</v>
      </c>
      <c r="G28" s="88" t="s">
        <v>113</v>
      </c>
      <c r="H28" s="88" t="s">
        <v>114</v>
      </c>
      <c r="I28" s="88" t="s">
        <v>115</v>
      </c>
      <c r="J28" s="330">
        <v>400000</v>
      </c>
      <c r="K28" s="79">
        <v>0</v>
      </c>
      <c r="L28" s="79">
        <v>0</v>
      </c>
      <c r="M28" s="79">
        <v>0</v>
      </c>
      <c r="N28" s="89">
        <v>8</v>
      </c>
      <c r="O28" s="90">
        <v>0</v>
      </c>
      <c r="P28" s="91">
        <f>N28+O28</f>
        <v>8</v>
      </c>
      <c r="Q28" s="80" t="str">
        <f>IFERROR(P28/M28,"-")</f>
        <v>-</v>
      </c>
      <c r="R28" s="79">
        <v>0</v>
      </c>
      <c r="S28" s="79">
        <v>0</v>
      </c>
      <c r="T28" s="80">
        <f>IFERROR(R28/(P28),"-")</f>
        <v>0</v>
      </c>
      <c r="U28" s="336">
        <f>IFERROR(J28/SUM(N28:O32),"-")</f>
        <v>18181.818181818</v>
      </c>
      <c r="V28" s="82">
        <v>0</v>
      </c>
      <c r="W28" s="80">
        <f>IF(P28=0,"-",V28/P28)</f>
        <v>0</v>
      </c>
      <c r="X28" s="335">
        <v>0</v>
      </c>
      <c r="Y28" s="336">
        <f>IFERROR(X28/P28,"-")</f>
        <v>0</v>
      </c>
      <c r="Z28" s="336" t="str">
        <f>IFERROR(X28/V28,"-")</f>
        <v>-</v>
      </c>
      <c r="AA28" s="330">
        <f>SUM(X28:X32)-SUM(J28:J32)</f>
        <v>-297000</v>
      </c>
      <c r="AB28" s="83">
        <f>SUM(X28:X32)/SUM(J28:J32)</f>
        <v>0.2575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>
        <v>1</v>
      </c>
      <c r="AN28" s="99">
        <f>IF(P28=0,"",IF(AM28=0,"",(AM28/P28)))</f>
        <v>0.125</v>
      </c>
      <c r="AO28" s="98"/>
      <c r="AP28" s="100">
        <f>IFERROR(AO28/AM28,"-")</f>
        <v>0</v>
      </c>
      <c r="AQ28" s="101"/>
      <c r="AR28" s="102">
        <f>IFERROR(AQ28/AM28,"-")</f>
        <v>0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1</v>
      </c>
      <c r="BF28" s="111">
        <f>IF(P28=0,"",IF(BE28=0,"",(BE28/P28)))</f>
        <v>0.125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2</v>
      </c>
      <c r="BO28" s="118">
        <f>IF(P28=0,"",IF(BN28=0,"",(BN28/P28)))</f>
        <v>0.25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>
        <v>2</v>
      </c>
      <c r="BX28" s="125">
        <f>IF(P28=0,"",IF(BW28=0,"",(BW28/P28)))</f>
        <v>0.25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>
        <v>2</v>
      </c>
      <c r="CG28" s="132">
        <f>IF(P28=0,"",IF(CF28=0,"",(CF28/P28)))</f>
        <v>0.25</v>
      </c>
      <c r="CH28" s="133"/>
      <c r="CI28" s="134">
        <f>IFERROR(CH28/CF28,"-")</f>
        <v>0</v>
      </c>
      <c r="CJ28" s="135"/>
      <c r="CK28" s="136">
        <f>IFERROR(CJ28/CF28,"-")</f>
        <v>0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116</v>
      </c>
      <c r="C29" s="347"/>
      <c r="D29" s="347" t="s">
        <v>117</v>
      </c>
      <c r="E29" s="347" t="s">
        <v>118</v>
      </c>
      <c r="F29" s="347" t="s">
        <v>79</v>
      </c>
      <c r="G29" s="88"/>
      <c r="H29" s="88" t="s">
        <v>114</v>
      </c>
      <c r="I29" s="88"/>
      <c r="J29" s="330"/>
      <c r="K29" s="79">
        <v>5</v>
      </c>
      <c r="L29" s="79">
        <v>0</v>
      </c>
      <c r="M29" s="79">
        <v>13</v>
      </c>
      <c r="N29" s="89">
        <v>2</v>
      </c>
      <c r="O29" s="90">
        <v>0</v>
      </c>
      <c r="P29" s="91">
        <f>N29+O29</f>
        <v>2</v>
      </c>
      <c r="Q29" s="80">
        <f>IFERROR(P29/M29,"-")</f>
        <v>0.15384615384615</v>
      </c>
      <c r="R29" s="79">
        <v>0</v>
      </c>
      <c r="S29" s="79">
        <v>0</v>
      </c>
      <c r="T29" s="80">
        <f>IFERROR(R29/(P29),"-")</f>
        <v>0</v>
      </c>
      <c r="U29" s="336"/>
      <c r="V29" s="82">
        <v>0</v>
      </c>
      <c r="W29" s="80">
        <f>IF(P29=0,"-",V29/P29)</f>
        <v>0</v>
      </c>
      <c r="X29" s="335">
        <v>0</v>
      </c>
      <c r="Y29" s="336">
        <f>IFERROR(X29/P29,"-")</f>
        <v>0</v>
      </c>
      <c r="Z29" s="336" t="str">
        <f>IFERROR(X29/V29,"-")</f>
        <v>-</v>
      </c>
      <c r="AA29" s="33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>
        <v>1</v>
      </c>
      <c r="AN29" s="99">
        <f>IF(P29=0,"",IF(AM29=0,"",(AM29/P29)))</f>
        <v>0.5</v>
      </c>
      <c r="AO29" s="98"/>
      <c r="AP29" s="100">
        <f>IFERROR(AO29/AM29,"-")</f>
        <v>0</v>
      </c>
      <c r="AQ29" s="101"/>
      <c r="AR29" s="102">
        <f>IFERROR(AQ29/AM29,"-")</f>
        <v>0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>
        <v>1</v>
      </c>
      <c r="BO29" s="118">
        <f>IF(P29=0,"",IF(BN29=0,"",(BN29/P29)))</f>
        <v>0.5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/>
      <c r="BX29" s="125">
        <f>IF(P29=0,"",IF(BW29=0,"",(BW29/P29)))</f>
        <v>0</v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119</v>
      </c>
      <c r="C30" s="347"/>
      <c r="D30" s="347" t="s">
        <v>120</v>
      </c>
      <c r="E30" s="347" t="s">
        <v>121</v>
      </c>
      <c r="F30" s="347" t="s">
        <v>67</v>
      </c>
      <c r="G30" s="88"/>
      <c r="H30" s="88" t="s">
        <v>114</v>
      </c>
      <c r="I30" s="88"/>
      <c r="J30" s="330"/>
      <c r="K30" s="79">
        <v>0</v>
      </c>
      <c r="L30" s="79">
        <v>0</v>
      </c>
      <c r="M30" s="79">
        <v>0</v>
      </c>
      <c r="N30" s="89">
        <v>6</v>
      </c>
      <c r="O30" s="90">
        <v>0</v>
      </c>
      <c r="P30" s="91">
        <f>N30+O30</f>
        <v>6</v>
      </c>
      <c r="Q30" s="80" t="str">
        <f>IFERROR(P30/M30,"-")</f>
        <v>-</v>
      </c>
      <c r="R30" s="79">
        <v>0</v>
      </c>
      <c r="S30" s="79">
        <v>2</v>
      </c>
      <c r="T30" s="80">
        <f>IFERROR(R30/(P30),"-")</f>
        <v>0</v>
      </c>
      <c r="U30" s="336"/>
      <c r="V30" s="82">
        <v>1</v>
      </c>
      <c r="W30" s="80">
        <f>IF(P30=0,"-",V30/P30)</f>
        <v>0.16666666666667</v>
      </c>
      <c r="X30" s="335">
        <v>8000</v>
      </c>
      <c r="Y30" s="336">
        <f>IFERROR(X30/P30,"-")</f>
        <v>1333.3333333333</v>
      </c>
      <c r="Z30" s="336">
        <f>IFERROR(X30/V30,"-")</f>
        <v>8000</v>
      </c>
      <c r="AA30" s="33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3</v>
      </c>
      <c r="BF30" s="111">
        <f>IF(P30=0,"",IF(BE30=0,"",(BE30/P30)))</f>
        <v>0.5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>
        <v>2</v>
      </c>
      <c r="BO30" s="118">
        <f>IF(P30=0,"",IF(BN30=0,"",(BN30/P30)))</f>
        <v>0.33333333333333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>
        <v>1</v>
      </c>
      <c r="BX30" s="125">
        <f>IF(P30=0,"",IF(BW30=0,"",(BW30/P30)))</f>
        <v>0.16666666666667</v>
      </c>
      <c r="BY30" s="126">
        <v>1</v>
      </c>
      <c r="BZ30" s="127">
        <f>IFERROR(BY30/BW30,"-")</f>
        <v>1</v>
      </c>
      <c r="CA30" s="128">
        <v>30000</v>
      </c>
      <c r="CB30" s="129">
        <f>IFERROR(CA30/BW30,"-")</f>
        <v>30000</v>
      </c>
      <c r="CC30" s="130"/>
      <c r="CD30" s="130"/>
      <c r="CE30" s="130">
        <v>1</v>
      </c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1</v>
      </c>
      <c r="CP30" s="139">
        <v>8000</v>
      </c>
      <c r="CQ30" s="139">
        <v>30000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122</v>
      </c>
      <c r="C31" s="347"/>
      <c r="D31" s="347" t="s">
        <v>94</v>
      </c>
      <c r="E31" s="347" t="s">
        <v>95</v>
      </c>
      <c r="F31" s="347" t="s">
        <v>79</v>
      </c>
      <c r="G31" s="88"/>
      <c r="H31" s="88" t="s">
        <v>114</v>
      </c>
      <c r="I31" s="88"/>
      <c r="J31" s="330"/>
      <c r="K31" s="79">
        <v>19</v>
      </c>
      <c r="L31" s="79">
        <v>0</v>
      </c>
      <c r="M31" s="79">
        <v>92</v>
      </c>
      <c r="N31" s="89">
        <v>4</v>
      </c>
      <c r="O31" s="90">
        <v>0</v>
      </c>
      <c r="P31" s="91">
        <f>N31+O31</f>
        <v>4</v>
      </c>
      <c r="Q31" s="80">
        <f>IFERROR(P31/M31,"-")</f>
        <v>0.043478260869565</v>
      </c>
      <c r="R31" s="79">
        <v>0</v>
      </c>
      <c r="S31" s="79">
        <v>0</v>
      </c>
      <c r="T31" s="80">
        <f>IFERROR(R31/(P31),"-")</f>
        <v>0</v>
      </c>
      <c r="U31" s="336"/>
      <c r="V31" s="82">
        <v>0</v>
      </c>
      <c r="W31" s="80">
        <f>IF(P31=0,"-",V31/P31)</f>
        <v>0</v>
      </c>
      <c r="X31" s="335">
        <v>0</v>
      </c>
      <c r="Y31" s="336">
        <f>IFERROR(X31/P31,"-")</f>
        <v>0</v>
      </c>
      <c r="Z31" s="336" t="str">
        <f>IFERROR(X31/V31,"-")</f>
        <v>-</v>
      </c>
      <c r="AA31" s="33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>
        <v>1</v>
      </c>
      <c r="AN31" s="99">
        <f>IF(P31=0,"",IF(AM31=0,"",(AM31/P31)))</f>
        <v>0.25</v>
      </c>
      <c r="AO31" s="98"/>
      <c r="AP31" s="100">
        <f>IFERROR(AO31/AM31,"-")</f>
        <v>0</v>
      </c>
      <c r="AQ31" s="101"/>
      <c r="AR31" s="102">
        <f>IFERROR(AQ31/AM31,"-")</f>
        <v>0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>
        <f>IF(P31=0,"",IF(BE31=0,"",(BE31/P31)))</f>
        <v>0</v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>
        <v>2</v>
      </c>
      <c r="BO31" s="118">
        <f>IF(P31=0,"",IF(BN31=0,"",(BN31/P31)))</f>
        <v>0.5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>
        <v>1</v>
      </c>
      <c r="BX31" s="125">
        <f>IF(P31=0,"",IF(BW31=0,"",(BW31/P31)))</f>
        <v>0.25</v>
      </c>
      <c r="BY31" s="126"/>
      <c r="BZ31" s="127">
        <f>IFERROR(BY31/BW31,"-")</f>
        <v>0</v>
      </c>
      <c r="CA31" s="128"/>
      <c r="CB31" s="129">
        <f>IFERROR(CA31/BW31,"-")</f>
        <v>0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123</v>
      </c>
      <c r="C32" s="347"/>
      <c r="D32" s="347" t="s">
        <v>110</v>
      </c>
      <c r="E32" s="347" t="s">
        <v>110</v>
      </c>
      <c r="F32" s="347" t="s">
        <v>72</v>
      </c>
      <c r="G32" s="88"/>
      <c r="H32" s="88"/>
      <c r="I32" s="88"/>
      <c r="J32" s="330"/>
      <c r="K32" s="79">
        <v>72</v>
      </c>
      <c r="L32" s="79">
        <v>51</v>
      </c>
      <c r="M32" s="79">
        <v>16</v>
      </c>
      <c r="N32" s="89">
        <v>2</v>
      </c>
      <c r="O32" s="90">
        <v>0</v>
      </c>
      <c r="P32" s="91">
        <f>N32+O32</f>
        <v>2</v>
      </c>
      <c r="Q32" s="80">
        <f>IFERROR(P32/M32,"-")</f>
        <v>0.125</v>
      </c>
      <c r="R32" s="79">
        <v>1</v>
      </c>
      <c r="S32" s="79">
        <v>0</v>
      </c>
      <c r="T32" s="80">
        <f>IFERROR(R32/(P32),"-")</f>
        <v>0.5</v>
      </c>
      <c r="U32" s="336"/>
      <c r="V32" s="82">
        <v>2</v>
      </c>
      <c r="W32" s="80">
        <f>IF(P32=0,"-",V32/P32)</f>
        <v>1</v>
      </c>
      <c r="X32" s="335">
        <v>95000</v>
      </c>
      <c r="Y32" s="336">
        <f>IFERROR(X32/P32,"-")</f>
        <v>47500</v>
      </c>
      <c r="Z32" s="336">
        <f>IFERROR(X32/V32,"-")</f>
        <v>47500</v>
      </c>
      <c r="AA32" s="33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/>
      <c r="BO32" s="118">
        <f>IF(P32=0,"",IF(BN32=0,"",(BN32/P32)))</f>
        <v>0</v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>
        <v>2</v>
      </c>
      <c r="BX32" s="125">
        <f>IF(P32=0,"",IF(BW32=0,"",(BW32/P32)))</f>
        <v>1</v>
      </c>
      <c r="BY32" s="126">
        <v>2</v>
      </c>
      <c r="BZ32" s="127">
        <f>IFERROR(BY32/BW32,"-")</f>
        <v>1</v>
      </c>
      <c r="CA32" s="128">
        <v>98000</v>
      </c>
      <c r="CB32" s="129">
        <f>IFERROR(CA32/BW32,"-")</f>
        <v>49000</v>
      </c>
      <c r="CC32" s="130"/>
      <c r="CD32" s="130"/>
      <c r="CE32" s="130">
        <v>2</v>
      </c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2</v>
      </c>
      <c r="CP32" s="139">
        <v>95000</v>
      </c>
      <c r="CQ32" s="139">
        <v>80000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>
        <f>AB33</f>
        <v>0.46923076923077</v>
      </c>
      <c r="B33" s="347" t="s">
        <v>124</v>
      </c>
      <c r="C33" s="347"/>
      <c r="D33" s="347" t="s">
        <v>125</v>
      </c>
      <c r="E33" s="347" t="s">
        <v>126</v>
      </c>
      <c r="F33" s="347" t="s">
        <v>67</v>
      </c>
      <c r="G33" s="88" t="s">
        <v>127</v>
      </c>
      <c r="H33" s="88" t="s">
        <v>128</v>
      </c>
      <c r="I33" s="88" t="s">
        <v>129</v>
      </c>
      <c r="J33" s="330">
        <v>260000</v>
      </c>
      <c r="K33" s="79">
        <v>0</v>
      </c>
      <c r="L33" s="79">
        <v>0</v>
      </c>
      <c r="M33" s="79">
        <v>0</v>
      </c>
      <c r="N33" s="89">
        <v>3</v>
      </c>
      <c r="O33" s="90">
        <v>0</v>
      </c>
      <c r="P33" s="91">
        <f>N33+O33</f>
        <v>3</v>
      </c>
      <c r="Q33" s="80" t="str">
        <f>IFERROR(P33/M33,"-")</f>
        <v>-</v>
      </c>
      <c r="R33" s="79">
        <v>0</v>
      </c>
      <c r="S33" s="79">
        <v>1</v>
      </c>
      <c r="T33" s="80">
        <f>IFERROR(R33/(P33),"-")</f>
        <v>0</v>
      </c>
      <c r="U33" s="336">
        <f>IFERROR(J33/SUM(N33:O37),"-")</f>
        <v>17333.333333333</v>
      </c>
      <c r="V33" s="82">
        <v>1</v>
      </c>
      <c r="W33" s="80">
        <f>IF(P33=0,"-",V33/P33)</f>
        <v>0.33333333333333</v>
      </c>
      <c r="X33" s="335">
        <v>24000</v>
      </c>
      <c r="Y33" s="336">
        <f>IFERROR(X33/P33,"-")</f>
        <v>8000</v>
      </c>
      <c r="Z33" s="336">
        <f>IFERROR(X33/V33,"-")</f>
        <v>24000</v>
      </c>
      <c r="AA33" s="330">
        <f>SUM(X33:X37)-SUM(J33:J37)</f>
        <v>-138000</v>
      </c>
      <c r="AB33" s="83">
        <f>SUM(X33:X37)/SUM(J33:J37)</f>
        <v>0.46923076923077</v>
      </c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>
        <v>1</v>
      </c>
      <c r="AW33" s="105">
        <f>IF(P33=0,"",IF(AV33=0,"",(AV33/P33)))</f>
        <v>0.33333333333333</v>
      </c>
      <c r="AX33" s="104"/>
      <c r="AY33" s="106">
        <f>IFERROR(AX33/AV33,"-")</f>
        <v>0</v>
      </c>
      <c r="AZ33" s="107"/>
      <c r="BA33" s="108">
        <f>IFERROR(AZ33/AV33,"-")</f>
        <v>0</v>
      </c>
      <c r="BB33" s="109"/>
      <c r="BC33" s="109"/>
      <c r="BD33" s="109"/>
      <c r="BE33" s="110">
        <v>1</v>
      </c>
      <c r="BF33" s="111">
        <f>IF(P33=0,"",IF(BE33=0,"",(BE33/P33)))</f>
        <v>0.33333333333333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/>
      <c r="BO33" s="118">
        <f>IF(P33=0,"",IF(BN33=0,"",(BN33/P33)))</f>
        <v>0</v>
      </c>
      <c r="BP33" s="119"/>
      <c r="BQ33" s="120" t="str">
        <f>IFERROR(BP33/BN33,"-")</f>
        <v>-</v>
      </c>
      <c r="BR33" s="121"/>
      <c r="BS33" s="122" t="str">
        <f>IFERROR(BR33/BN33,"-")</f>
        <v>-</v>
      </c>
      <c r="BT33" s="123"/>
      <c r="BU33" s="123"/>
      <c r="BV33" s="123"/>
      <c r="BW33" s="124">
        <v>1</v>
      </c>
      <c r="BX33" s="125">
        <f>IF(P33=0,"",IF(BW33=0,"",(BW33/P33)))</f>
        <v>0.33333333333333</v>
      </c>
      <c r="BY33" s="126">
        <v>1</v>
      </c>
      <c r="BZ33" s="127">
        <f>IFERROR(BY33/BW33,"-")</f>
        <v>1</v>
      </c>
      <c r="CA33" s="128">
        <v>24000</v>
      </c>
      <c r="CB33" s="129">
        <f>IFERROR(CA33/BW33,"-")</f>
        <v>24000</v>
      </c>
      <c r="CC33" s="130"/>
      <c r="CD33" s="130"/>
      <c r="CE33" s="130">
        <v>1</v>
      </c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1</v>
      </c>
      <c r="CP33" s="139">
        <v>24000</v>
      </c>
      <c r="CQ33" s="139">
        <v>24000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130</v>
      </c>
      <c r="C34" s="347"/>
      <c r="D34" s="347" t="s">
        <v>131</v>
      </c>
      <c r="E34" s="347" t="s">
        <v>132</v>
      </c>
      <c r="F34" s="347" t="s">
        <v>79</v>
      </c>
      <c r="G34" s="88"/>
      <c r="H34" s="88" t="s">
        <v>128</v>
      </c>
      <c r="I34" s="88"/>
      <c r="J34" s="330"/>
      <c r="K34" s="79">
        <v>10</v>
      </c>
      <c r="L34" s="79">
        <v>0</v>
      </c>
      <c r="M34" s="79">
        <v>22</v>
      </c>
      <c r="N34" s="89">
        <v>3</v>
      </c>
      <c r="O34" s="90">
        <v>0</v>
      </c>
      <c r="P34" s="91">
        <f>N34+O34</f>
        <v>3</v>
      </c>
      <c r="Q34" s="80">
        <f>IFERROR(P34/M34,"-")</f>
        <v>0.13636363636364</v>
      </c>
      <c r="R34" s="79">
        <v>0</v>
      </c>
      <c r="S34" s="79">
        <v>0</v>
      </c>
      <c r="T34" s="80">
        <f>IFERROR(R34/(P34),"-")</f>
        <v>0</v>
      </c>
      <c r="U34" s="336"/>
      <c r="V34" s="82">
        <v>1</v>
      </c>
      <c r="W34" s="80">
        <f>IF(P34=0,"-",V34/P34)</f>
        <v>0.33333333333333</v>
      </c>
      <c r="X34" s="335">
        <v>3000</v>
      </c>
      <c r="Y34" s="336">
        <f>IFERROR(X34/P34,"-")</f>
        <v>1000</v>
      </c>
      <c r="Z34" s="336">
        <f>IFERROR(X34/V34,"-")</f>
        <v>3000</v>
      </c>
      <c r="AA34" s="33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>
        <v>2</v>
      </c>
      <c r="BO34" s="118">
        <f>IF(P34=0,"",IF(BN34=0,"",(BN34/P34)))</f>
        <v>0.66666666666667</v>
      </c>
      <c r="BP34" s="119">
        <v>1</v>
      </c>
      <c r="BQ34" s="120">
        <f>IFERROR(BP34/BN34,"-")</f>
        <v>0.5</v>
      </c>
      <c r="BR34" s="121">
        <v>3000</v>
      </c>
      <c r="BS34" s="122">
        <f>IFERROR(BR34/BN34,"-")</f>
        <v>1500</v>
      </c>
      <c r="BT34" s="123">
        <v>1</v>
      </c>
      <c r="BU34" s="123"/>
      <c r="BV34" s="123"/>
      <c r="BW34" s="124"/>
      <c r="BX34" s="125">
        <f>IF(P34=0,"",IF(BW34=0,"",(BW34/P34)))</f>
        <v>0</v>
      </c>
      <c r="BY34" s="126"/>
      <c r="BZ34" s="127" t="str">
        <f>IFERROR(BY34/BW34,"-")</f>
        <v>-</v>
      </c>
      <c r="CA34" s="128"/>
      <c r="CB34" s="129" t="str">
        <f>IFERROR(CA34/BW34,"-")</f>
        <v>-</v>
      </c>
      <c r="CC34" s="130"/>
      <c r="CD34" s="130"/>
      <c r="CE34" s="130"/>
      <c r="CF34" s="131">
        <v>1</v>
      </c>
      <c r="CG34" s="132">
        <f>IF(P34=0,"",IF(CF34=0,"",(CF34/P34)))</f>
        <v>0.33333333333333</v>
      </c>
      <c r="CH34" s="133"/>
      <c r="CI34" s="134">
        <f>IFERROR(CH34/CF34,"-")</f>
        <v>0</v>
      </c>
      <c r="CJ34" s="135"/>
      <c r="CK34" s="136">
        <f>IFERROR(CJ34/CF34,"-")</f>
        <v>0</v>
      </c>
      <c r="CL34" s="137"/>
      <c r="CM34" s="137"/>
      <c r="CN34" s="137"/>
      <c r="CO34" s="138">
        <v>1</v>
      </c>
      <c r="CP34" s="139">
        <v>3000</v>
      </c>
      <c r="CQ34" s="139">
        <v>3000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133</v>
      </c>
      <c r="C35" s="347"/>
      <c r="D35" s="347" t="s">
        <v>112</v>
      </c>
      <c r="E35" s="347" t="s">
        <v>66</v>
      </c>
      <c r="F35" s="347" t="s">
        <v>67</v>
      </c>
      <c r="G35" s="88"/>
      <c r="H35" s="88" t="s">
        <v>128</v>
      </c>
      <c r="I35" s="88"/>
      <c r="J35" s="330"/>
      <c r="K35" s="79">
        <v>0</v>
      </c>
      <c r="L35" s="79">
        <v>0</v>
      </c>
      <c r="M35" s="79">
        <v>0</v>
      </c>
      <c r="N35" s="89">
        <v>5</v>
      </c>
      <c r="O35" s="90">
        <v>0</v>
      </c>
      <c r="P35" s="91">
        <f>N35+O35</f>
        <v>5</v>
      </c>
      <c r="Q35" s="80" t="str">
        <f>IFERROR(P35/M35,"-")</f>
        <v>-</v>
      </c>
      <c r="R35" s="79">
        <v>0</v>
      </c>
      <c r="S35" s="79">
        <v>0</v>
      </c>
      <c r="T35" s="80">
        <f>IFERROR(R35/(P35),"-")</f>
        <v>0</v>
      </c>
      <c r="U35" s="336"/>
      <c r="V35" s="82">
        <v>0</v>
      </c>
      <c r="W35" s="80">
        <f>IF(P35=0,"-",V35/P35)</f>
        <v>0</v>
      </c>
      <c r="X35" s="335">
        <v>0</v>
      </c>
      <c r="Y35" s="336">
        <f>IFERROR(X35/P35,"-")</f>
        <v>0</v>
      </c>
      <c r="Z35" s="336" t="str">
        <f>IFERROR(X35/V35,"-")</f>
        <v>-</v>
      </c>
      <c r="AA35" s="33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>
        <v>1</v>
      </c>
      <c r="AN35" s="99">
        <f>IF(P35=0,"",IF(AM35=0,"",(AM35/P35)))</f>
        <v>0.2</v>
      </c>
      <c r="AO35" s="98"/>
      <c r="AP35" s="100">
        <f>IFERROR(AO35/AM35,"-")</f>
        <v>0</v>
      </c>
      <c r="AQ35" s="101"/>
      <c r="AR35" s="102">
        <f>IFERROR(AQ35/AM35,"-")</f>
        <v>0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>
        <v>1</v>
      </c>
      <c r="BF35" s="111">
        <f>IF(P35=0,"",IF(BE35=0,"",(BE35/P35)))</f>
        <v>0.2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>
        <v>1</v>
      </c>
      <c r="BO35" s="118">
        <f>IF(P35=0,"",IF(BN35=0,"",(BN35/P35)))</f>
        <v>0.2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>
        <v>1</v>
      </c>
      <c r="BX35" s="125">
        <f>IF(P35=0,"",IF(BW35=0,"",(BW35/P35)))</f>
        <v>0.2</v>
      </c>
      <c r="BY35" s="126"/>
      <c r="BZ35" s="127">
        <f>IFERROR(BY35/BW35,"-")</f>
        <v>0</v>
      </c>
      <c r="CA35" s="128"/>
      <c r="CB35" s="129">
        <f>IFERROR(CA35/BW35,"-")</f>
        <v>0</v>
      </c>
      <c r="CC35" s="130"/>
      <c r="CD35" s="130"/>
      <c r="CE35" s="130"/>
      <c r="CF35" s="131">
        <v>1</v>
      </c>
      <c r="CG35" s="132">
        <f>IF(P35=0,"",IF(CF35=0,"",(CF35/P35)))</f>
        <v>0.2</v>
      </c>
      <c r="CH35" s="133"/>
      <c r="CI35" s="134">
        <f>IFERROR(CH35/CF35,"-")</f>
        <v>0</v>
      </c>
      <c r="CJ35" s="135"/>
      <c r="CK35" s="136">
        <f>IFERROR(CJ35/CF35,"-")</f>
        <v>0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7" t="s">
        <v>134</v>
      </c>
      <c r="C36" s="347"/>
      <c r="D36" s="347" t="s">
        <v>135</v>
      </c>
      <c r="E36" s="347" t="s">
        <v>136</v>
      </c>
      <c r="F36" s="347" t="s">
        <v>79</v>
      </c>
      <c r="G36" s="88"/>
      <c r="H36" s="88" t="s">
        <v>128</v>
      </c>
      <c r="I36" s="88"/>
      <c r="J36" s="330"/>
      <c r="K36" s="79">
        <v>4</v>
      </c>
      <c r="L36" s="79">
        <v>0</v>
      </c>
      <c r="M36" s="79">
        <v>27</v>
      </c>
      <c r="N36" s="89">
        <v>1</v>
      </c>
      <c r="O36" s="90">
        <v>0</v>
      </c>
      <c r="P36" s="91">
        <f>N36+O36</f>
        <v>1</v>
      </c>
      <c r="Q36" s="80">
        <f>IFERROR(P36/M36,"-")</f>
        <v>0.037037037037037</v>
      </c>
      <c r="R36" s="79">
        <v>0</v>
      </c>
      <c r="S36" s="79">
        <v>0</v>
      </c>
      <c r="T36" s="80">
        <f>IFERROR(R36/(P36),"-")</f>
        <v>0</v>
      </c>
      <c r="U36" s="336"/>
      <c r="V36" s="82">
        <v>0</v>
      </c>
      <c r="W36" s="80">
        <f>IF(P36=0,"-",V36/P36)</f>
        <v>0</v>
      </c>
      <c r="X36" s="335">
        <v>0</v>
      </c>
      <c r="Y36" s="336">
        <f>IFERROR(X36/P36,"-")</f>
        <v>0</v>
      </c>
      <c r="Z36" s="336" t="str">
        <f>IFERROR(X36/V36,"-")</f>
        <v>-</v>
      </c>
      <c r="AA36" s="33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>
        <f>IF(P36=0,"",IF(BE36=0,"",(BE36/P36)))</f>
        <v>0</v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>
        <v>1</v>
      </c>
      <c r="BO36" s="118">
        <f>IF(P36=0,"",IF(BN36=0,"",(BN36/P36)))</f>
        <v>1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/>
      <c r="BX36" s="125">
        <f>IF(P36=0,"",IF(BW36=0,"",(BW36/P36)))</f>
        <v>0</v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347" t="s">
        <v>137</v>
      </c>
      <c r="C37" s="347"/>
      <c r="D37" s="347" t="s">
        <v>110</v>
      </c>
      <c r="E37" s="347" t="s">
        <v>110</v>
      </c>
      <c r="F37" s="347" t="s">
        <v>72</v>
      </c>
      <c r="G37" s="88"/>
      <c r="H37" s="88"/>
      <c r="I37" s="88"/>
      <c r="J37" s="330"/>
      <c r="K37" s="79">
        <v>41</v>
      </c>
      <c r="L37" s="79">
        <v>20</v>
      </c>
      <c r="M37" s="79">
        <v>7</v>
      </c>
      <c r="N37" s="89">
        <v>3</v>
      </c>
      <c r="O37" s="90">
        <v>0</v>
      </c>
      <c r="P37" s="91">
        <f>N37+O37</f>
        <v>3</v>
      </c>
      <c r="Q37" s="80">
        <f>IFERROR(P37/M37,"-")</f>
        <v>0.42857142857143</v>
      </c>
      <c r="R37" s="79">
        <v>1</v>
      </c>
      <c r="S37" s="79">
        <v>0</v>
      </c>
      <c r="T37" s="80">
        <f>IFERROR(R37/(P37),"-")</f>
        <v>0.33333333333333</v>
      </c>
      <c r="U37" s="336"/>
      <c r="V37" s="82">
        <v>1</v>
      </c>
      <c r="W37" s="80">
        <f>IF(P37=0,"-",V37/P37)</f>
        <v>0.33333333333333</v>
      </c>
      <c r="X37" s="335">
        <v>95000</v>
      </c>
      <c r="Y37" s="336">
        <f>IFERROR(X37/P37,"-")</f>
        <v>31666.666666667</v>
      </c>
      <c r="Z37" s="336">
        <f>IFERROR(X37/V37,"-")</f>
        <v>95000</v>
      </c>
      <c r="AA37" s="33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>
        <v>1</v>
      </c>
      <c r="AW37" s="105">
        <f>IF(P37=0,"",IF(AV37=0,"",(AV37/P37)))</f>
        <v>0.33333333333333</v>
      </c>
      <c r="AX37" s="104"/>
      <c r="AY37" s="106">
        <f>IFERROR(AX37/AV37,"-")</f>
        <v>0</v>
      </c>
      <c r="AZ37" s="107"/>
      <c r="BA37" s="108">
        <f>IFERROR(AZ37/AV37,"-")</f>
        <v>0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/>
      <c r="BO37" s="118">
        <f>IF(P37=0,"",IF(BN37=0,"",(BN37/P37)))</f>
        <v>0</v>
      </c>
      <c r="BP37" s="119"/>
      <c r="BQ37" s="120" t="str">
        <f>IFERROR(BP37/BN37,"-")</f>
        <v>-</v>
      </c>
      <c r="BR37" s="121"/>
      <c r="BS37" s="122" t="str">
        <f>IFERROR(BR37/BN37,"-")</f>
        <v>-</v>
      </c>
      <c r="BT37" s="123"/>
      <c r="BU37" s="123"/>
      <c r="BV37" s="123"/>
      <c r="BW37" s="124">
        <v>2</v>
      </c>
      <c r="BX37" s="125">
        <f>IF(P37=0,"",IF(BW37=0,"",(BW37/P37)))</f>
        <v>0.66666666666667</v>
      </c>
      <c r="BY37" s="126">
        <v>1</v>
      </c>
      <c r="BZ37" s="127">
        <f>IFERROR(BY37/BW37,"-")</f>
        <v>0.5</v>
      </c>
      <c r="CA37" s="128">
        <v>95000</v>
      </c>
      <c r="CB37" s="129">
        <f>IFERROR(CA37/BW37,"-")</f>
        <v>47500</v>
      </c>
      <c r="CC37" s="130"/>
      <c r="CD37" s="130"/>
      <c r="CE37" s="130">
        <v>1</v>
      </c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1</v>
      </c>
      <c r="CP37" s="139">
        <v>95000</v>
      </c>
      <c r="CQ37" s="139">
        <v>95000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>
        <f>AB38</f>
        <v>0.030769230769231</v>
      </c>
      <c r="B38" s="347" t="s">
        <v>138</v>
      </c>
      <c r="C38" s="347"/>
      <c r="D38" s="347" t="s">
        <v>120</v>
      </c>
      <c r="E38" s="347" t="s">
        <v>121</v>
      </c>
      <c r="F38" s="347" t="s">
        <v>67</v>
      </c>
      <c r="G38" s="88" t="s">
        <v>139</v>
      </c>
      <c r="H38" s="88" t="s">
        <v>128</v>
      </c>
      <c r="I38" s="88" t="s">
        <v>140</v>
      </c>
      <c r="J38" s="330">
        <v>260000</v>
      </c>
      <c r="K38" s="79">
        <v>0</v>
      </c>
      <c r="L38" s="79">
        <v>0</v>
      </c>
      <c r="M38" s="79">
        <v>0</v>
      </c>
      <c r="N38" s="89">
        <v>7</v>
      </c>
      <c r="O38" s="90">
        <v>0</v>
      </c>
      <c r="P38" s="91">
        <f>N38+O38</f>
        <v>7</v>
      </c>
      <c r="Q38" s="80" t="str">
        <f>IFERROR(P38/M38,"-")</f>
        <v>-</v>
      </c>
      <c r="R38" s="79">
        <v>0</v>
      </c>
      <c r="S38" s="79">
        <v>0</v>
      </c>
      <c r="T38" s="80">
        <f>IFERROR(R38/(P38),"-")</f>
        <v>0</v>
      </c>
      <c r="U38" s="336">
        <f>IFERROR(J38/SUM(N38:O41),"-")</f>
        <v>12380.952380952</v>
      </c>
      <c r="V38" s="82">
        <v>1</v>
      </c>
      <c r="W38" s="80">
        <f>IF(P38=0,"-",V38/P38)</f>
        <v>0.14285714285714</v>
      </c>
      <c r="X38" s="335">
        <v>3000</v>
      </c>
      <c r="Y38" s="336">
        <f>IFERROR(X38/P38,"-")</f>
        <v>428.57142857143</v>
      </c>
      <c r="Z38" s="336">
        <f>IFERROR(X38/V38,"-")</f>
        <v>3000</v>
      </c>
      <c r="AA38" s="330">
        <f>SUM(X38:X41)-SUM(J38:J41)</f>
        <v>-252000</v>
      </c>
      <c r="AB38" s="83">
        <f>SUM(X38:X41)/SUM(J38:J41)</f>
        <v>0.030769230769231</v>
      </c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>
        <v>1</v>
      </c>
      <c r="AN38" s="99">
        <f>IF(P38=0,"",IF(AM38=0,"",(AM38/P38)))</f>
        <v>0.14285714285714</v>
      </c>
      <c r="AO38" s="98"/>
      <c r="AP38" s="100">
        <f>IFERROR(AO38/AM38,"-")</f>
        <v>0</v>
      </c>
      <c r="AQ38" s="101"/>
      <c r="AR38" s="102">
        <f>IFERROR(AQ38/AM38,"-")</f>
        <v>0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>
        <f>IF(P38=0,"",IF(BE38=0,"",(BE38/P38)))</f>
        <v>0</v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>
        <v>1</v>
      </c>
      <c r="BO38" s="118">
        <f>IF(P38=0,"",IF(BN38=0,"",(BN38/P38)))</f>
        <v>0.14285714285714</v>
      </c>
      <c r="BP38" s="119"/>
      <c r="BQ38" s="120">
        <f>IFERROR(BP38/BN38,"-")</f>
        <v>0</v>
      </c>
      <c r="BR38" s="121"/>
      <c r="BS38" s="122">
        <f>IFERROR(BR38/BN38,"-")</f>
        <v>0</v>
      </c>
      <c r="BT38" s="123"/>
      <c r="BU38" s="123"/>
      <c r="BV38" s="123"/>
      <c r="BW38" s="124">
        <v>4</v>
      </c>
      <c r="BX38" s="125">
        <f>IF(P38=0,"",IF(BW38=0,"",(BW38/P38)))</f>
        <v>0.57142857142857</v>
      </c>
      <c r="BY38" s="126">
        <v>1</v>
      </c>
      <c r="BZ38" s="127">
        <f>IFERROR(BY38/BW38,"-")</f>
        <v>0.25</v>
      </c>
      <c r="CA38" s="128">
        <v>3000</v>
      </c>
      <c r="CB38" s="129">
        <f>IFERROR(CA38/BW38,"-")</f>
        <v>750</v>
      </c>
      <c r="CC38" s="130">
        <v>1</v>
      </c>
      <c r="CD38" s="130"/>
      <c r="CE38" s="130"/>
      <c r="CF38" s="131">
        <v>1</v>
      </c>
      <c r="CG38" s="132">
        <f>IF(P38=0,"",IF(CF38=0,"",(CF38/P38)))</f>
        <v>0.14285714285714</v>
      </c>
      <c r="CH38" s="133"/>
      <c r="CI38" s="134">
        <f>IFERROR(CH38/CF38,"-")</f>
        <v>0</v>
      </c>
      <c r="CJ38" s="135"/>
      <c r="CK38" s="136">
        <f>IFERROR(CJ38/CF38,"-")</f>
        <v>0</v>
      </c>
      <c r="CL38" s="137"/>
      <c r="CM38" s="137"/>
      <c r="CN38" s="137"/>
      <c r="CO38" s="138">
        <v>1</v>
      </c>
      <c r="CP38" s="139">
        <v>3000</v>
      </c>
      <c r="CQ38" s="139">
        <v>3000</v>
      </c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347" t="s">
        <v>141</v>
      </c>
      <c r="C39" s="347"/>
      <c r="D39" s="347" t="s">
        <v>142</v>
      </c>
      <c r="E39" s="347" t="s">
        <v>136</v>
      </c>
      <c r="F39" s="347" t="s">
        <v>79</v>
      </c>
      <c r="G39" s="88"/>
      <c r="H39" s="88" t="s">
        <v>128</v>
      </c>
      <c r="I39" s="88" t="s">
        <v>143</v>
      </c>
      <c r="J39" s="330"/>
      <c r="K39" s="79">
        <v>13</v>
      </c>
      <c r="L39" s="79">
        <v>0</v>
      </c>
      <c r="M39" s="79">
        <v>67</v>
      </c>
      <c r="N39" s="89">
        <v>4</v>
      </c>
      <c r="O39" s="90">
        <v>0</v>
      </c>
      <c r="P39" s="91">
        <f>N39+O39</f>
        <v>4</v>
      </c>
      <c r="Q39" s="80">
        <f>IFERROR(P39/M39,"-")</f>
        <v>0.059701492537313</v>
      </c>
      <c r="R39" s="79">
        <v>0</v>
      </c>
      <c r="S39" s="79">
        <v>2</v>
      </c>
      <c r="T39" s="80">
        <f>IFERROR(R39/(P39),"-")</f>
        <v>0</v>
      </c>
      <c r="U39" s="336"/>
      <c r="V39" s="82">
        <v>1</v>
      </c>
      <c r="W39" s="80">
        <f>IF(P39=0,"-",V39/P39)</f>
        <v>0.25</v>
      </c>
      <c r="X39" s="335">
        <v>5000</v>
      </c>
      <c r="Y39" s="336">
        <f>IFERROR(X39/P39,"-")</f>
        <v>1250</v>
      </c>
      <c r="Z39" s="336">
        <f>IFERROR(X39/V39,"-")</f>
        <v>5000</v>
      </c>
      <c r="AA39" s="33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>
        <v>1</v>
      </c>
      <c r="AN39" s="99">
        <f>IF(P39=0,"",IF(AM39=0,"",(AM39/P39)))</f>
        <v>0.25</v>
      </c>
      <c r="AO39" s="98"/>
      <c r="AP39" s="100">
        <f>IFERROR(AO39/AM39,"-")</f>
        <v>0</v>
      </c>
      <c r="AQ39" s="101"/>
      <c r="AR39" s="102">
        <f>IFERROR(AQ39/AM39,"-")</f>
        <v>0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>
        <f>IF(P39=0,"",IF(BE39=0,"",(BE39/P39)))</f>
        <v>0</v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>
        <v>1</v>
      </c>
      <c r="BO39" s="118">
        <f>IF(P39=0,"",IF(BN39=0,"",(BN39/P39)))</f>
        <v>0.25</v>
      </c>
      <c r="BP39" s="119"/>
      <c r="BQ39" s="120">
        <f>IFERROR(BP39/BN39,"-")</f>
        <v>0</v>
      </c>
      <c r="BR39" s="121"/>
      <c r="BS39" s="122">
        <f>IFERROR(BR39/BN39,"-")</f>
        <v>0</v>
      </c>
      <c r="BT39" s="123"/>
      <c r="BU39" s="123"/>
      <c r="BV39" s="123"/>
      <c r="BW39" s="124">
        <v>2</v>
      </c>
      <c r="BX39" s="125">
        <f>IF(P39=0,"",IF(BW39=0,"",(BW39/P39)))</f>
        <v>0.5</v>
      </c>
      <c r="BY39" s="126">
        <v>1</v>
      </c>
      <c r="BZ39" s="127">
        <f>IFERROR(BY39/BW39,"-")</f>
        <v>0.5</v>
      </c>
      <c r="CA39" s="128">
        <v>5000</v>
      </c>
      <c r="CB39" s="129">
        <f>IFERROR(CA39/BW39,"-")</f>
        <v>2500</v>
      </c>
      <c r="CC39" s="130">
        <v>1</v>
      </c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1</v>
      </c>
      <c r="CP39" s="139">
        <v>5000</v>
      </c>
      <c r="CQ39" s="139">
        <v>5000</v>
      </c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7" t="s">
        <v>144</v>
      </c>
      <c r="C40" s="347"/>
      <c r="D40" s="347" t="s">
        <v>112</v>
      </c>
      <c r="E40" s="347" t="s">
        <v>66</v>
      </c>
      <c r="F40" s="347" t="s">
        <v>67</v>
      </c>
      <c r="G40" s="88"/>
      <c r="H40" s="88" t="s">
        <v>128</v>
      </c>
      <c r="I40" s="88" t="s">
        <v>145</v>
      </c>
      <c r="J40" s="330"/>
      <c r="K40" s="79">
        <v>0</v>
      </c>
      <c r="L40" s="79">
        <v>0</v>
      </c>
      <c r="M40" s="79">
        <v>0</v>
      </c>
      <c r="N40" s="89">
        <v>6</v>
      </c>
      <c r="O40" s="90">
        <v>0</v>
      </c>
      <c r="P40" s="91">
        <f>N40+O40</f>
        <v>6</v>
      </c>
      <c r="Q40" s="80" t="str">
        <f>IFERROR(P40/M40,"-")</f>
        <v>-</v>
      </c>
      <c r="R40" s="79">
        <v>1</v>
      </c>
      <c r="S40" s="79">
        <v>0</v>
      </c>
      <c r="T40" s="80">
        <f>IFERROR(R40/(P40),"-")</f>
        <v>0.16666666666667</v>
      </c>
      <c r="U40" s="336"/>
      <c r="V40" s="82">
        <v>0</v>
      </c>
      <c r="W40" s="80">
        <f>IF(P40=0,"-",V40/P40)</f>
        <v>0</v>
      </c>
      <c r="X40" s="335">
        <v>0</v>
      </c>
      <c r="Y40" s="336">
        <f>IFERROR(X40/P40,"-")</f>
        <v>0</v>
      </c>
      <c r="Z40" s="336" t="str">
        <f>IFERROR(X40/V40,"-")</f>
        <v>-</v>
      </c>
      <c r="AA40" s="33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>
        <v>3</v>
      </c>
      <c r="BF40" s="111">
        <f>IF(P40=0,"",IF(BE40=0,"",(BE40/P40)))</f>
        <v>0.5</v>
      </c>
      <c r="BG40" s="110"/>
      <c r="BH40" s="112">
        <f>IFERROR(BG40/BE40,"-")</f>
        <v>0</v>
      </c>
      <c r="BI40" s="113"/>
      <c r="BJ40" s="114">
        <f>IFERROR(BI40/BE40,"-")</f>
        <v>0</v>
      </c>
      <c r="BK40" s="115"/>
      <c r="BL40" s="115"/>
      <c r="BM40" s="115"/>
      <c r="BN40" s="117">
        <v>2</v>
      </c>
      <c r="BO40" s="118">
        <f>IF(P40=0,"",IF(BN40=0,"",(BN40/P40)))</f>
        <v>0.33333333333333</v>
      </c>
      <c r="BP40" s="119"/>
      <c r="BQ40" s="120">
        <f>IFERROR(BP40/BN40,"-")</f>
        <v>0</v>
      </c>
      <c r="BR40" s="121"/>
      <c r="BS40" s="122">
        <f>IFERROR(BR40/BN40,"-")</f>
        <v>0</v>
      </c>
      <c r="BT40" s="123"/>
      <c r="BU40" s="123"/>
      <c r="BV40" s="123"/>
      <c r="BW40" s="124"/>
      <c r="BX40" s="125">
        <f>IF(P40=0,"",IF(BW40=0,"",(BW40/P40)))</f>
        <v>0</v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>
        <v>1</v>
      </c>
      <c r="CG40" s="132">
        <f>IF(P40=0,"",IF(CF40=0,"",(CF40/P40)))</f>
        <v>0.16666666666667</v>
      </c>
      <c r="CH40" s="133"/>
      <c r="CI40" s="134">
        <f>IFERROR(CH40/CF40,"-")</f>
        <v>0</v>
      </c>
      <c r="CJ40" s="135"/>
      <c r="CK40" s="136">
        <f>IFERROR(CJ40/CF40,"-")</f>
        <v>0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347" t="s">
        <v>146</v>
      </c>
      <c r="C41" s="347"/>
      <c r="D41" s="347" t="s">
        <v>110</v>
      </c>
      <c r="E41" s="347" t="s">
        <v>110</v>
      </c>
      <c r="F41" s="347" t="s">
        <v>72</v>
      </c>
      <c r="G41" s="88"/>
      <c r="H41" s="88"/>
      <c r="I41" s="88"/>
      <c r="J41" s="330"/>
      <c r="K41" s="79">
        <v>45</v>
      </c>
      <c r="L41" s="79">
        <v>24</v>
      </c>
      <c r="M41" s="79">
        <v>7</v>
      </c>
      <c r="N41" s="89">
        <v>4</v>
      </c>
      <c r="O41" s="90">
        <v>0</v>
      </c>
      <c r="P41" s="91">
        <f>N41+O41</f>
        <v>4</v>
      </c>
      <c r="Q41" s="80">
        <f>IFERROR(P41/M41,"-")</f>
        <v>0.57142857142857</v>
      </c>
      <c r="R41" s="79">
        <v>0</v>
      </c>
      <c r="S41" s="79">
        <v>1</v>
      </c>
      <c r="T41" s="80">
        <f>IFERROR(R41/(P41),"-")</f>
        <v>0</v>
      </c>
      <c r="U41" s="336"/>
      <c r="V41" s="82">
        <v>0</v>
      </c>
      <c r="W41" s="80">
        <f>IF(P41=0,"-",V41/P41)</f>
        <v>0</v>
      </c>
      <c r="X41" s="335">
        <v>0</v>
      </c>
      <c r="Y41" s="336">
        <f>IFERROR(X41/P41,"-")</f>
        <v>0</v>
      </c>
      <c r="Z41" s="336" t="str">
        <f>IFERROR(X41/V41,"-")</f>
        <v>-</v>
      </c>
      <c r="AA41" s="33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>
        <v>1</v>
      </c>
      <c r="BF41" s="111">
        <f>IF(P41=0,"",IF(BE41=0,"",(BE41/P41)))</f>
        <v>0.25</v>
      </c>
      <c r="BG41" s="110"/>
      <c r="BH41" s="112">
        <f>IFERROR(BG41/BE41,"-")</f>
        <v>0</v>
      </c>
      <c r="BI41" s="113"/>
      <c r="BJ41" s="114">
        <f>IFERROR(BI41/BE41,"-")</f>
        <v>0</v>
      </c>
      <c r="BK41" s="115"/>
      <c r="BL41" s="115"/>
      <c r="BM41" s="115"/>
      <c r="BN41" s="117">
        <v>1</v>
      </c>
      <c r="BO41" s="118">
        <f>IF(P41=0,"",IF(BN41=0,"",(BN41/P41)))</f>
        <v>0.25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/>
      <c r="BX41" s="125">
        <f>IF(P41=0,"",IF(BW41=0,"",(BW41/P41)))</f>
        <v>0</v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>
        <v>2</v>
      </c>
      <c r="CG41" s="132">
        <f>IF(P41=0,"",IF(CF41=0,"",(CF41/P41)))</f>
        <v>0.5</v>
      </c>
      <c r="CH41" s="133"/>
      <c r="CI41" s="134">
        <f>IFERROR(CH41/CF41,"-")</f>
        <v>0</v>
      </c>
      <c r="CJ41" s="135"/>
      <c r="CK41" s="136">
        <f>IFERROR(CJ41/CF41,"-")</f>
        <v>0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>
        <f>AB42</f>
        <v>1.3</v>
      </c>
      <c r="B42" s="347" t="s">
        <v>147</v>
      </c>
      <c r="C42" s="347"/>
      <c r="D42" s="347" t="s">
        <v>148</v>
      </c>
      <c r="E42" s="347" t="s">
        <v>149</v>
      </c>
      <c r="F42" s="347" t="s">
        <v>67</v>
      </c>
      <c r="G42" s="88" t="s">
        <v>150</v>
      </c>
      <c r="H42" s="88" t="s">
        <v>114</v>
      </c>
      <c r="I42" s="88" t="s">
        <v>140</v>
      </c>
      <c r="J42" s="330">
        <v>200000</v>
      </c>
      <c r="K42" s="79">
        <v>0</v>
      </c>
      <c r="L42" s="79">
        <v>0</v>
      </c>
      <c r="M42" s="79">
        <v>0</v>
      </c>
      <c r="N42" s="89">
        <v>7</v>
      </c>
      <c r="O42" s="90">
        <v>0</v>
      </c>
      <c r="P42" s="91">
        <f>N42+O42</f>
        <v>7</v>
      </c>
      <c r="Q42" s="80" t="str">
        <f>IFERROR(P42/M42,"-")</f>
        <v>-</v>
      </c>
      <c r="R42" s="79">
        <v>0</v>
      </c>
      <c r="S42" s="79">
        <v>1</v>
      </c>
      <c r="T42" s="80">
        <f>IFERROR(R42/(P42),"-")</f>
        <v>0</v>
      </c>
      <c r="U42" s="336">
        <f>IFERROR(J42/SUM(N42:O45),"-")</f>
        <v>16666.666666667</v>
      </c>
      <c r="V42" s="82">
        <v>1</v>
      </c>
      <c r="W42" s="80">
        <f>IF(P42=0,"-",V42/P42)</f>
        <v>0.14285714285714</v>
      </c>
      <c r="X42" s="335">
        <v>260000</v>
      </c>
      <c r="Y42" s="336">
        <f>IFERROR(X42/P42,"-")</f>
        <v>37142.857142857</v>
      </c>
      <c r="Z42" s="336">
        <f>IFERROR(X42/V42,"-")</f>
        <v>260000</v>
      </c>
      <c r="AA42" s="330">
        <f>SUM(X42:X45)-SUM(J42:J45)</f>
        <v>60000</v>
      </c>
      <c r="AB42" s="83">
        <f>SUM(X42:X45)/SUM(J42:J45)</f>
        <v>1.3</v>
      </c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>
        <v>1</v>
      </c>
      <c r="AN42" s="99">
        <f>IF(P42=0,"",IF(AM42=0,"",(AM42/P42)))</f>
        <v>0.14285714285714</v>
      </c>
      <c r="AO42" s="98"/>
      <c r="AP42" s="100">
        <f>IFERROR(AO42/AM42,"-")</f>
        <v>0</v>
      </c>
      <c r="AQ42" s="101"/>
      <c r="AR42" s="102">
        <f>IFERROR(AQ42/AM42,"-")</f>
        <v>0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>
        <v>2</v>
      </c>
      <c r="BF42" s="111">
        <f>IF(P42=0,"",IF(BE42=0,"",(BE42/P42)))</f>
        <v>0.28571428571429</v>
      </c>
      <c r="BG42" s="110"/>
      <c r="BH42" s="112">
        <f>IFERROR(BG42/BE42,"-")</f>
        <v>0</v>
      </c>
      <c r="BI42" s="113"/>
      <c r="BJ42" s="114">
        <f>IFERROR(BI42/BE42,"-")</f>
        <v>0</v>
      </c>
      <c r="BK42" s="115"/>
      <c r="BL42" s="115"/>
      <c r="BM42" s="115"/>
      <c r="BN42" s="117">
        <v>2</v>
      </c>
      <c r="BO42" s="118">
        <f>IF(P42=0,"",IF(BN42=0,"",(BN42/P42)))</f>
        <v>0.28571428571429</v>
      </c>
      <c r="BP42" s="119"/>
      <c r="BQ42" s="120">
        <f>IFERROR(BP42/BN42,"-")</f>
        <v>0</v>
      </c>
      <c r="BR42" s="121"/>
      <c r="BS42" s="122">
        <f>IFERROR(BR42/BN42,"-")</f>
        <v>0</v>
      </c>
      <c r="BT42" s="123"/>
      <c r="BU42" s="123"/>
      <c r="BV42" s="123"/>
      <c r="BW42" s="124">
        <v>2</v>
      </c>
      <c r="BX42" s="125">
        <f>IF(P42=0,"",IF(BW42=0,"",(BW42/P42)))</f>
        <v>0.28571428571429</v>
      </c>
      <c r="BY42" s="126">
        <v>1</v>
      </c>
      <c r="BZ42" s="127">
        <f>IFERROR(BY42/BW42,"-")</f>
        <v>0.5</v>
      </c>
      <c r="CA42" s="128">
        <v>260000</v>
      </c>
      <c r="CB42" s="129">
        <f>IFERROR(CA42/BW42,"-")</f>
        <v>130000</v>
      </c>
      <c r="CC42" s="130"/>
      <c r="CD42" s="130"/>
      <c r="CE42" s="130">
        <v>1</v>
      </c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1</v>
      </c>
      <c r="CP42" s="139">
        <v>260000</v>
      </c>
      <c r="CQ42" s="139">
        <v>260000</v>
      </c>
      <c r="CR42" s="139"/>
      <c r="CS42" s="140" t="str">
        <f>IF(AND(CQ42=0,CR42=0),"",IF(AND(CQ42&lt;=100000,CR42&lt;=100000),"",IF(CQ42/CP42&gt;0.7,"男高",IF(CR42/CP42&gt;0.7,"女高",""))))</f>
        <v>男高</v>
      </c>
    </row>
    <row r="43" spans="1:98">
      <c r="A43" s="78"/>
      <c r="B43" s="347" t="s">
        <v>151</v>
      </c>
      <c r="C43" s="347"/>
      <c r="D43" s="347" t="s">
        <v>152</v>
      </c>
      <c r="E43" s="347" t="s">
        <v>95</v>
      </c>
      <c r="F43" s="347" t="s">
        <v>79</v>
      </c>
      <c r="G43" s="88"/>
      <c r="H43" s="88" t="s">
        <v>114</v>
      </c>
      <c r="I43" s="88" t="s">
        <v>143</v>
      </c>
      <c r="J43" s="330"/>
      <c r="K43" s="79">
        <v>5</v>
      </c>
      <c r="L43" s="79">
        <v>0</v>
      </c>
      <c r="M43" s="79">
        <v>11</v>
      </c>
      <c r="N43" s="89">
        <v>2</v>
      </c>
      <c r="O43" s="90">
        <v>0</v>
      </c>
      <c r="P43" s="91">
        <f>N43+O43</f>
        <v>2</v>
      </c>
      <c r="Q43" s="80">
        <f>IFERROR(P43/M43,"-")</f>
        <v>0.18181818181818</v>
      </c>
      <c r="R43" s="79">
        <v>0</v>
      </c>
      <c r="S43" s="79">
        <v>0</v>
      </c>
      <c r="T43" s="80">
        <f>IFERROR(R43/(P43),"-")</f>
        <v>0</v>
      </c>
      <c r="U43" s="336"/>
      <c r="V43" s="82">
        <v>0</v>
      </c>
      <c r="W43" s="80">
        <f>IF(P43=0,"-",V43/P43)</f>
        <v>0</v>
      </c>
      <c r="X43" s="335">
        <v>0</v>
      </c>
      <c r="Y43" s="336">
        <f>IFERROR(X43/P43,"-")</f>
        <v>0</v>
      </c>
      <c r="Z43" s="336" t="str">
        <f>IFERROR(X43/V43,"-")</f>
        <v>-</v>
      </c>
      <c r="AA43" s="33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/>
      <c r="BF43" s="111">
        <f>IF(P43=0,"",IF(BE43=0,"",(BE43/P43)))</f>
        <v>0</v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/>
      <c r="BO43" s="118">
        <f>IF(P43=0,"",IF(BN43=0,"",(BN43/P43)))</f>
        <v>0</v>
      </c>
      <c r="BP43" s="119"/>
      <c r="BQ43" s="120" t="str">
        <f>IFERROR(BP43/BN43,"-")</f>
        <v>-</v>
      </c>
      <c r="BR43" s="121"/>
      <c r="BS43" s="122" t="str">
        <f>IFERROR(BR43/BN43,"-")</f>
        <v>-</v>
      </c>
      <c r="BT43" s="123"/>
      <c r="BU43" s="123"/>
      <c r="BV43" s="123"/>
      <c r="BW43" s="124"/>
      <c r="BX43" s="125">
        <f>IF(P43=0,"",IF(BW43=0,"",(BW43/P43)))</f>
        <v>0</v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>
        <v>2</v>
      </c>
      <c r="CG43" s="132">
        <f>IF(P43=0,"",IF(CF43=0,"",(CF43/P43)))</f>
        <v>1</v>
      </c>
      <c r="CH43" s="133">
        <v>1</v>
      </c>
      <c r="CI43" s="134">
        <f>IFERROR(CH43/CF43,"-")</f>
        <v>0.5</v>
      </c>
      <c r="CJ43" s="135">
        <v>28000</v>
      </c>
      <c r="CK43" s="136">
        <f>IFERROR(CJ43/CF43,"-")</f>
        <v>14000</v>
      </c>
      <c r="CL43" s="137"/>
      <c r="CM43" s="137"/>
      <c r="CN43" s="137">
        <v>1</v>
      </c>
      <c r="CO43" s="138">
        <v>0</v>
      </c>
      <c r="CP43" s="139">
        <v>0</v>
      </c>
      <c r="CQ43" s="139">
        <v>28000</v>
      </c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347" t="s">
        <v>153</v>
      </c>
      <c r="C44" s="347"/>
      <c r="D44" s="347" t="s">
        <v>154</v>
      </c>
      <c r="E44" s="347" t="s">
        <v>155</v>
      </c>
      <c r="F44" s="347" t="s">
        <v>67</v>
      </c>
      <c r="G44" s="88"/>
      <c r="H44" s="88" t="s">
        <v>114</v>
      </c>
      <c r="I44" s="88" t="s">
        <v>145</v>
      </c>
      <c r="J44" s="330"/>
      <c r="K44" s="79">
        <v>0</v>
      </c>
      <c r="L44" s="79">
        <v>0</v>
      </c>
      <c r="M44" s="79">
        <v>0</v>
      </c>
      <c r="N44" s="89">
        <v>1</v>
      </c>
      <c r="O44" s="90">
        <v>0</v>
      </c>
      <c r="P44" s="91">
        <f>N44+O44</f>
        <v>1</v>
      </c>
      <c r="Q44" s="80" t="str">
        <f>IFERROR(P44/M44,"-")</f>
        <v>-</v>
      </c>
      <c r="R44" s="79">
        <v>0</v>
      </c>
      <c r="S44" s="79">
        <v>0</v>
      </c>
      <c r="T44" s="80">
        <f>IFERROR(R44/(P44),"-")</f>
        <v>0</v>
      </c>
      <c r="U44" s="336"/>
      <c r="V44" s="82">
        <v>0</v>
      </c>
      <c r="W44" s="80">
        <f>IF(P44=0,"-",V44/P44)</f>
        <v>0</v>
      </c>
      <c r="X44" s="335">
        <v>0</v>
      </c>
      <c r="Y44" s="336">
        <f>IFERROR(X44/P44,"-")</f>
        <v>0</v>
      </c>
      <c r="Z44" s="336" t="str">
        <f>IFERROR(X44/V44,"-")</f>
        <v>-</v>
      </c>
      <c r="AA44" s="330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>
        <f>IF(P44=0,"",IF(BE44=0,"",(BE44/P44)))</f>
        <v>0</v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>
        <v>1</v>
      </c>
      <c r="BO44" s="118">
        <f>IF(P44=0,"",IF(BN44=0,"",(BN44/P44)))</f>
        <v>1</v>
      </c>
      <c r="BP44" s="119"/>
      <c r="BQ44" s="120">
        <f>IFERROR(BP44/BN44,"-")</f>
        <v>0</v>
      </c>
      <c r="BR44" s="121"/>
      <c r="BS44" s="122">
        <f>IFERROR(BR44/BN44,"-")</f>
        <v>0</v>
      </c>
      <c r="BT44" s="123"/>
      <c r="BU44" s="123"/>
      <c r="BV44" s="123"/>
      <c r="BW44" s="124"/>
      <c r="BX44" s="125">
        <f>IF(P44=0,"",IF(BW44=0,"",(BW44/P44)))</f>
        <v>0</v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0</v>
      </c>
      <c r="CP44" s="139">
        <v>0</v>
      </c>
      <c r="CQ44" s="139"/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347" t="s">
        <v>156</v>
      </c>
      <c r="C45" s="347"/>
      <c r="D45" s="347" t="s">
        <v>110</v>
      </c>
      <c r="E45" s="347" t="s">
        <v>110</v>
      </c>
      <c r="F45" s="347" t="s">
        <v>72</v>
      </c>
      <c r="G45" s="88"/>
      <c r="H45" s="88"/>
      <c r="I45" s="88"/>
      <c r="J45" s="330"/>
      <c r="K45" s="79">
        <v>35</v>
      </c>
      <c r="L45" s="79">
        <v>15</v>
      </c>
      <c r="M45" s="79">
        <v>4</v>
      </c>
      <c r="N45" s="89">
        <v>2</v>
      </c>
      <c r="O45" s="90">
        <v>0</v>
      </c>
      <c r="P45" s="91">
        <f>N45+O45</f>
        <v>2</v>
      </c>
      <c r="Q45" s="80">
        <f>IFERROR(P45/M45,"-")</f>
        <v>0.5</v>
      </c>
      <c r="R45" s="79">
        <v>0</v>
      </c>
      <c r="S45" s="79">
        <v>0</v>
      </c>
      <c r="T45" s="80">
        <f>IFERROR(R45/(P45),"-")</f>
        <v>0</v>
      </c>
      <c r="U45" s="336"/>
      <c r="V45" s="82">
        <v>0</v>
      </c>
      <c r="W45" s="80">
        <f>IF(P45=0,"-",V45/P45)</f>
        <v>0</v>
      </c>
      <c r="X45" s="335">
        <v>0</v>
      </c>
      <c r="Y45" s="336">
        <f>IFERROR(X45/P45,"-")</f>
        <v>0</v>
      </c>
      <c r="Z45" s="336" t="str">
        <f>IFERROR(X45/V45,"-")</f>
        <v>-</v>
      </c>
      <c r="AA45" s="33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>
        <f>IF(P45=0,"",IF(BE45=0,"",(BE45/P45)))</f>
        <v>0</v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>
        <v>1</v>
      </c>
      <c r="BO45" s="118">
        <f>IF(P45=0,"",IF(BN45=0,"",(BN45/P45)))</f>
        <v>0.5</v>
      </c>
      <c r="BP45" s="119"/>
      <c r="BQ45" s="120">
        <f>IFERROR(BP45/BN45,"-")</f>
        <v>0</v>
      </c>
      <c r="BR45" s="121"/>
      <c r="BS45" s="122">
        <f>IFERROR(BR45/BN45,"-")</f>
        <v>0</v>
      </c>
      <c r="BT45" s="123"/>
      <c r="BU45" s="123"/>
      <c r="BV45" s="123"/>
      <c r="BW45" s="124">
        <v>1</v>
      </c>
      <c r="BX45" s="125">
        <f>IF(P45=0,"",IF(BW45=0,"",(BW45/P45)))</f>
        <v>0.5</v>
      </c>
      <c r="BY45" s="126"/>
      <c r="BZ45" s="127">
        <f>IFERROR(BY45/BW45,"-")</f>
        <v>0</v>
      </c>
      <c r="CA45" s="128"/>
      <c r="CB45" s="129">
        <f>IFERROR(CA45/BW45,"-")</f>
        <v>0</v>
      </c>
      <c r="CC45" s="130"/>
      <c r="CD45" s="130"/>
      <c r="CE45" s="130"/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0</v>
      </c>
      <c r="CP45" s="139">
        <v>0</v>
      </c>
      <c r="CQ45" s="139"/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>
        <f>AB46</f>
        <v>0.045</v>
      </c>
      <c r="B46" s="347" t="s">
        <v>157</v>
      </c>
      <c r="C46" s="347"/>
      <c r="D46" s="347" t="s">
        <v>158</v>
      </c>
      <c r="E46" s="347" t="s">
        <v>159</v>
      </c>
      <c r="F46" s="347" t="s">
        <v>67</v>
      </c>
      <c r="G46" s="88" t="s">
        <v>160</v>
      </c>
      <c r="H46" s="88" t="s">
        <v>161</v>
      </c>
      <c r="I46" s="88"/>
      <c r="J46" s="330">
        <v>200000</v>
      </c>
      <c r="K46" s="79">
        <v>0</v>
      </c>
      <c r="L46" s="79">
        <v>0</v>
      </c>
      <c r="M46" s="79">
        <v>0</v>
      </c>
      <c r="N46" s="89">
        <v>1</v>
      </c>
      <c r="O46" s="90">
        <v>0</v>
      </c>
      <c r="P46" s="91">
        <f>N46+O46</f>
        <v>1</v>
      </c>
      <c r="Q46" s="80" t="str">
        <f>IFERROR(P46/M46,"-")</f>
        <v>-</v>
      </c>
      <c r="R46" s="79">
        <v>0</v>
      </c>
      <c r="S46" s="79">
        <v>0</v>
      </c>
      <c r="T46" s="80">
        <f>IFERROR(R46/(P46),"-")</f>
        <v>0</v>
      </c>
      <c r="U46" s="336">
        <f>IFERROR(J46/SUM(N46:O54),"-")</f>
        <v>28571.428571429</v>
      </c>
      <c r="V46" s="82">
        <v>0</v>
      </c>
      <c r="W46" s="80">
        <f>IF(P46=0,"-",V46/P46)</f>
        <v>0</v>
      </c>
      <c r="X46" s="335">
        <v>0</v>
      </c>
      <c r="Y46" s="336">
        <f>IFERROR(X46/P46,"-")</f>
        <v>0</v>
      </c>
      <c r="Z46" s="336" t="str">
        <f>IFERROR(X46/V46,"-")</f>
        <v>-</v>
      </c>
      <c r="AA46" s="330">
        <f>SUM(X46:X54)-SUM(J46:J54)</f>
        <v>-191000</v>
      </c>
      <c r="AB46" s="83">
        <f>SUM(X46:X54)/SUM(J46:J54)</f>
        <v>0.045</v>
      </c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>
        <v>1</v>
      </c>
      <c r="BF46" s="111">
        <f>IF(P46=0,"",IF(BE46=0,"",(BE46/P46)))</f>
        <v>1</v>
      </c>
      <c r="BG46" s="110"/>
      <c r="BH46" s="112">
        <f>IFERROR(BG46/BE46,"-")</f>
        <v>0</v>
      </c>
      <c r="BI46" s="113"/>
      <c r="BJ46" s="114">
        <f>IFERROR(BI46/BE46,"-")</f>
        <v>0</v>
      </c>
      <c r="BK46" s="115"/>
      <c r="BL46" s="115"/>
      <c r="BM46" s="115"/>
      <c r="BN46" s="117"/>
      <c r="BO46" s="118">
        <f>IF(P46=0,"",IF(BN46=0,"",(BN46/P46)))</f>
        <v>0</v>
      </c>
      <c r="BP46" s="119"/>
      <c r="BQ46" s="120" t="str">
        <f>IFERROR(BP46/BN46,"-")</f>
        <v>-</v>
      </c>
      <c r="BR46" s="121"/>
      <c r="BS46" s="122" t="str">
        <f>IFERROR(BR46/BN46,"-")</f>
        <v>-</v>
      </c>
      <c r="BT46" s="123"/>
      <c r="BU46" s="123"/>
      <c r="BV46" s="123"/>
      <c r="BW46" s="124"/>
      <c r="BX46" s="125">
        <f>IF(P46=0,"",IF(BW46=0,"",(BW46/P46)))</f>
        <v>0</v>
      </c>
      <c r="BY46" s="126"/>
      <c r="BZ46" s="127" t="str">
        <f>IFERROR(BY46/BW46,"-")</f>
        <v>-</v>
      </c>
      <c r="CA46" s="128"/>
      <c r="CB46" s="129" t="str">
        <f>IFERROR(CA46/BW46,"-")</f>
        <v>-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0</v>
      </c>
      <c r="CP46" s="139">
        <v>0</v>
      </c>
      <c r="CQ46" s="139"/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347" t="s">
        <v>162</v>
      </c>
      <c r="C47" s="347"/>
      <c r="D47" s="347" t="s">
        <v>108</v>
      </c>
      <c r="E47" s="347" t="s">
        <v>101</v>
      </c>
      <c r="F47" s="347" t="s">
        <v>79</v>
      </c>
      <c r="G47" s="88" t="s">
        <v>163</v>
      </c>
      <c r="H47" s="88" t="s">
        <v>161</v>
      </c>
      <c r="I47" s="88"/>
      <c r="J47" s="330"/>
      <c r="K47" s="79">
        <v>3</v>
      </c>
      <c r="L47" s="79">
        <v>0</v>
      </c>
      <c r="M47" s="79">
        <v>12</v>
      </c>
      <c r="N47" s="89">
        <v>1</v>
      </c>
      <c r="O47" s="90">
        <v>0</v>
      </c>
      <c r="P47" s="91">
        <f>N47+O47</f>
        <v>1</v>
      </c>
      <c r="Q47" s="80">
        <f>IFERROR(P47/M47,"-")</f>
        <v>0.083333333333333</v>
      </c>
      <c r="R47" s="79">
        <v>0</v>
      </c>
      <c r="S47" s="79">
        <v>0</v>
      </c>
      <c r="T47" s="80">
        <f>IFERROR(R47/(P47),"-")</f>
        <v>0</v>
      </c>
      <c r="U47" s="336"/>
      <c r="V47" s="82">
        <v>1</v>
      </c>
      <c r="W47" s="80">
        <f>IF(P47=0,"-",V47/P47)</f>
        <v>1</v>
      </c>
      <c r="X47" s="335">
        <v>9000</v>
      </c>
      <c r="Y47" s="336">
        <f>IFERROR(X47/P47,"-")</f>
        <v>9000</v>
      </c>
      <c r="Z47" s="336">
        <f>IFERROR(X47/V47,"-")</f>
        <v>9000</v>
      </c>
      <c r="AA47" s="33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>
        <v>1</v>
      </c>
      <c r="BF47" s="111">
        <f>IF(P47=0,"",IF(BE47=0,"",(BE47/P47)))</f>
        <v>1</v>
      </c>
      <c r="BG47" s="110">
        <v>1</v>
      </c>
      <c r="BH47" s="112">
        <f>IFERROR(BG47/BE47,"-")</f>
        <v>1</v>
      </c>
      <c r="BI47" s="113">
        <v>9000</v>
      </c>
      <c r="BJ47" s="114">
        <f>IFERROR(BI47/BE47,"-")</f>
        <v>9000</v>
      </c>
      <c r="BK47" s="115"/>
      <c r="BL47" s="115"/>
      <c r="BM47" s="115">
        <v>1</v>
      </c>
      <c r="BN47" s="117"/>
      <c r="BO47" s="118">
        <f>IF(P47=0,"",IF(BN47=0,"",(BN47/P47)))</f>
        <v>0</v>
      </c>
      <c r="BP47" s="119"/>
      <c r="BQ47" s="120" t="str">
        <f>IFERROR(BP47/BN47,"-")</f>
        <v>-</v>
      </c>
      <c r="BR47" s="121"/>
      <c r="BS47" s="122" t="str">
        <f>IFERROR(BR47/BN47,"-")</f>
        <v>-</v>
      </c>
      <c r="BT47" s="123"/>
      <c r="BU47" s="123"/>
      <c r="BV47" s="123"/>
      <c r="BW47" s="124"/>
      <c r="BX47" s="125">
        <f>IF(P47=0,"",IF(BW47=0,"",(BW47/P47)))</f>
        <v>0</v>
      </c>
      <c r="BY47" s="126"/>
      <c r="BZ47" s="127" t="str">
        <f>IFERROR(BY47/BW47,"-")</f>
        <v>-</v>
      </c>
      <c r="CA47" s="128"/>
      <c r="CB47" s="129" t="str">
        <f>IFERROR(CA47/BW47,"-")</f>
        <v>-</v>
      </c>
      <c r="CC47" s="130"/>
      <c r="CD47" s="130"/>
      <c r="CE47" s="130"/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1</v>
      </c>
      <c r="CP47" s="139">
        <v>9000</v>
      </c>
      <c r="CQ47" s="139">
        <v>9000</v>
      </c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/>
      <c r="B48" s="347" t="s">
        <v>164</v>
      </c>
      <c r="C48" s="347"/>
      <c r="D48" s="347" t="s">
        <v>165</v>
      </c>
      <c r="E48" s="347" t="s">
        <v>166</v>
      </c>
      <c r="F48" s="347" t="s">
        <v>67</v>
      </c>
      <c r="G48" s="88" t="s">
        <v>167</v>
      </c>
      <c r="H48" s="88" t="s">
        <v>161</v>
      </c>
      <c r="I48" s="88"/>
      <c r="J48" s="330"/>
      <c r="K48" s="79">
        <v>0</v>
      </c>
      <c r="L48" s="79">
        <v>0</v>
      </c>
      <c r="M48" s="79">
        <v>0</v>
      </c>
      <c r="N48" s="89">
        <v>2</v>
      </c>
      <c r="O48" s="90">
        <v>0</v>
      </c>
      <c r="P48" s="91">
        <f>N48+O48</f>
        <v>2</v>
      </c>
      <c r="Q48" s="80" t="str">
        <f>IFERROR(P48/M48,"-")</f>
        <v>-</v>
      </c>
      <c r="R48" s="79">
        <v>0</v>
      </c>
      <c r="S48" s="79">
        <v>0</v>
      </c>
      <c r="T48" s="80">
        <f>IFERROR(R48/(P48),"-")</f>
        <v>0</v>
      </c>
      <c r="U48" s="336"/>
      <c r="V48" s="82">
        <v>0</v>
      </c>
      <c r="W48" s="80">
        <f>IF(P48=0,"-",V48/P48)</f>
        <v>0</v>
      </c>
      <c r="X48" s="335">
        <v>0</v>
      </c>
      <c r="Y48" s="336">
        <f>IFERROR(X48/P48,"-")</f>
        <v>0</v>
      </c>
      <c r="Z48" s="336" t="str">
        <f>IFERROR(X48/V48,"-")</f>
        <v>-</v>
      </c>
      <c r="AA48" s="330"/>
      <c r="AB48" s="83"/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>
        <f>IF(P48=0,"",IF(BE48=0,"",(BE48/P48)))</f>
        <v>0</v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>
        <v>1</v>
      </c>
      <c r="BO48" s="118">
        <f>IF(P48=0,"",IF(BN48=0,"",(BN48/P48)))</f>
        <v>0.5</v>
      </c>
      <c r="BP48" s="119"/>
      <c r="BQ48" s="120">
        <f>IFERROR(BP48/BN48,"-")</f>
        <v>0</v>
      </c>
      <c r="BR48" s="121"/>
      <c r="BS48" s="122">
        <f>IFERROR(BR48/BN48,"-")</f>
        <v>0</v>
      </c>
      <c r="BT48" s="123"/>
      <c r="BU48" s="123"/>
      <c r="BV48" s="123"/>
      <c r="BW48" s="124">
        <v>1</v>
      </c>
      <c r="BX48" s="125">
        <f>IF(P48=0,"",IF(BW48=0,"",(BW48/P48)))</f>
        <v>0.5</v>
      </c>
      <c r="BY48" s="126"/>
      <c r="BZ48" s="127">
        <f>IFERROR(BY48/BW48,"-")</f>
        <v>0</v>
      </c>
      <c r="CA48" s="128"/>
      <c r="CB48" s="129">
        <f>IFERROR(CA48/BW48,"-")</f>
        <v>0</v>
      </c>
      <c r="CC48" s="130"/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0</v>
      </c>
      <c r="CP48" s="139">
        <v>0</v>
      </c>
      <c r="CQ48" s="139"/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347" t="s">
        <v>168</v>
      </c>
      <c r="C49" s="347"/>
      <c r="D49" s="347" t="s">
        <v>169</v>
      </c>
      <c r="E49" s="347" t="s">
        <v>170</v>
      </c>
      <c r="F49" s="347" t="s">
        <v>79</v>
      </c>
      <c r="G49" s="88" t="s">
        <v>171</v>
      </c>
      <c r="H49" s="88" t="s">
        <v>161</v>
      </c>
      <c r="I49" s="88"/>
      <c r="J49" s="330"/>
      <c r="K49" s="79">
        <v>4</v>
      </c>
      <c r="L49" s="79">
        <v>0</v>
      </c>
      <c r="M49" s="79">
        <v>10</v>
      </c>
      <c r="N49" s="89">
        <v>0</v>
      </c>
      <c r="O49" s="90">
        <v>0</v>
      </c>
      <c r="P49" s="91">
        <f>N49+O49</f>
        <v>0</v>
      </c>
      <c r="Q49" s="80">
        <f>IFERROR(P49/M49,"-")</f>
        <v>0</v>
      </c>
      <c r="R49" s="79">
        <v>0</v>
      </c>
      <c r="S49" s="79">
        <v>0</v>
      </c>
      <c r="T49" s="80" t="str">
        <f>IFERROR(R49/(P49),"-")</f>
        <v>-</v>
      </c>
      <c r="U49" s="336"/>
      <c r="V49" s="82">
        <v>0</v>
      </c>
      <c r="W49" s="80" t="str">
        <f>IF(P49=0,"-",V49/P49)</f>
        <v>-</v>
      </c>
      <c r="X49" s="335">
        <v>0</v>
      </c>
      <c r="Y49" s="336" t="str">
        <f>IFERROR(X49/P49,"-")</f>
        <v>-</v>
      </c>
      <c r="Z49" s="336" t="str">
        <f>IFERROR(X49/V49,"-")</f>
        <v>-</v>
      </c>
      <c r="AA49" s="330"/>
      <c r="AB49" s="83"/>
      <c r="AC49" s="77"/>
      <c r="AD49" s="92"/>
      <c r="AE49" s="93" t="str">
        <f>IF(P49=0,"",IF(AD49=0,"",(AD49/P49)))</f>
        <v/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 t="str">
        <f>IF(P49=0,"",IF(AM49=0,"",(AM49/P49)))</f>
        <v/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 t="str">
        <f>IF(P49=0,"",IF(AV49=0,"",(AV49/P49)))</f>
        <v/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 t="str">
        <f>IF(P49=0,"",IF(BE49=0,"",(BE49/P49)))</f>
        <v/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/>
      <c r="BO49" s="118" t="str">
        <f>IF(P49=0,"",IF(BN49=0,"",(BN49/P49)))</f>
        <v/>
      </c>
      <c r="BP49" s="119"/>
      <c r="BQ49" s="120" t="str">
        <f>IFERROR(BP49/BN49,"-")</f>
        <v>-</v>
      </c>
      <c r="BR49" s="121"/>
      <c r="BS49" s="122" t="str">
        <f>IFERROR(BR49/BN49,"-")</f>
        <v>-</v>
      </c>
      <c r="BT49" s="123"/>
      <c r="BU49" s="123"/>
      <c r="BV49" s="123"/>
      <c r="BW49" s="124"/>
      <c r="BX49" s="125" t="str">
        <f>IF(P49=0,"",IF(BW49=0,"",(BW49/P49)))</f>
        <v/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/>
      <c r="CG49" s="132" t="str">
        <f>IF(P49=0,"",IF(CF49=0,"",(CF49/P49)))</f>
        <v/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347" t="s">
        <v>172</v>
      </c>
      <c r="C50" s="347"/>
      <c r="D50" s="347" t="s">
        <v>173</v>
      </c>
      <c r="E50" s="347" t="s">
        <v>121</v>
      </c>
      <c r="F50" s="347" t="s">
        <v>67</v>
      </c>
      <c r="G50" s="88" t="s">
        <v>174</v>
      </c>
      <c r="H50" s="88" t="s">
        <v>161</v>
      </c>
      <c r="I50" s="88"/>
      <c r="J50" s="330"/>
      <c r="K50" s="79">
        <v>0</v>
      </c>
      <c r="L50" s="79">
        <v>0</v>
      </c>
      <c r="M50" s="79">
        <v>0</v>
      </c>
      <c r="N50" s="89">
        <v>0</v>
      </c>
      <c r="O50" s="90">
        <v>0</v>
      </c>
      <c r="P50" s="91">
        <f>N50+O50</f>
        <v>0</v>
      </c>
      <c r="Q50" s="80" t="str">
        <f>IFERROR(P50/M50,"-")</f>
        <v>-</v>
      </c>
      <c r="R50" s="79">
        <v>0</v>
      </c>
      <c r="S50" s="79">
        <v>0</v>
      </c>
      <c r="T50" s="80" t="str">
        <f>IFERROR(R50/(P50),"-")</f>
        <v>-</v>
      </c>
      <c r="U50" s="336"/>
      <c r="V50" s="82">
        <v>0</v>
      </c>
      <c r="W50" s="80" t="str">
        <f>IF(P50=0,"-",V50/P50)</f>
        <v>-</v>
      </c>
      <c r="X50" s="335">
        <v>0</v>
      </c>
      <c r="Y50" s="336" t="str">
        <f>IFERROR(X50/P50,"-")</f>
        <v>-</v>
      </c>
      <c r="Z50" s="336" t="str">
        <f>IFERROR(X50/V50,"-")</f>
        <v>-</v>
      </c>
      <c r="AA50" s="330"/>
      <c r="AB50" s="83"/>
      <c r="AC50" s="77"/>
      <c r="AD50" s="92"/>
      <c r="AE50" s="93" t="str">
        <f>IF(P50=0,"",IF(AD50=0,"",(AD50/P50)))</f>
        <v/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 t="str">
        <f>IF(P50=0,"",IF(AM50=0,"",(AM50/P50)))</f>
        <v/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 t="str">
        <f>IF(P50=0,"",IF(AV50=0,"",(AV50/P50)))</f>
        <v/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 t="str">
        <f>IF(P50=0,"",IF(BE50=0,"",(BE50/P50)))</f>
        <v/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/>
      <c r="BO50" s="118" t="str">
        <f>IF(P50=0,"",IF(BN50=0,"",(BN50/P50)))</f>
        <v/>
      </c>
      <c r="BP50" s="119"/>
      <c r="BQ50" s="120" t="str">
        <f>IFERROR(BP50/BN50,"-")</f>
        <v>-</v>
      </c>
      <c r="BR50" s="121"/>
      <c r="BS50" s="122" t="str">
        <f>IFERROR(BR50/BN50,"-")</f>
        <v>-</v>
      </c>
      <c r="BT50" s="123"/>
      <c r="BU50" s="123"/>
      <c r="BV50" s="123"/>
      <c r="BW50" s="124"/>
      <c r="BX50" s="125" t="str">
        <f>IF(P50=0,"",IF(BW50=0,"",(BW50/P50)))</f>
        <v/>
      </c>
      <c r="BY50" s="126"/>
      <c r="BZ50" s="127" t="str">
        <f>IFERROR(BY50/BW50,"-")</f>
        <v>-</v>
      </c>
      <c r="CA50" s="128"/>
      <c r="CB50" s="129" t="str">
        <f>IFERROR(CA50/BW50,"-")</f>
        <v>-</v>
      </c>
      <c r="CC50" s="130"/>
      <c r="CD50" s="130"/>
      <c r="CE50" s="130"/>
      <c r="CF50" s="131"/>
      <c r="CG50" s="132" t="str">
        <f>IF(P50=0,"",IF(CF50=0,"",(CF50/P50)))</f>
        <v/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0</v>
      </c>
      <c r="CP50" s="139">
        <v>0</v>
      </c>
      <c r="CQ50" s="139"/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347" t="s">
        <v>175</v>
      </c>
      <c r="C51" s="347"/>
      <c r="D51" s="347" t="s">
        <v>176</v>
      </c>
      <c r="E51" s="347" t="s">
        <v>177</v>
      </c>
      <c r="F51" s="347" t="s">
        <v>79</v>
      </c>
      <c r="G51" s="88" t="s">
        <v>178</v>
      </c>
      <c r="H51" s="88" t="s">
        <v>161</v>
      </c>
      <c r="I51" s="88"/>
      <c r="J51" s="330"/>
      <c r="K51" s="79">
        <v>7</v>
      </c>
      <c r="L51" s="79">
        <v>0</v>
      </c>
      <c r="M51" s="79">
        <v>31</v>
      </c>
      <c r="N51" s="89">
        <v>1</v>
      </c>
      <c r="O51" s="90">
        <v>0</v>
      </c>
      <c r="P51" s="91">
        <f>N51+O51</f>
        <v>1</v>
      </c>
      <c r="Q51" s="80">
        <f>IFERROR(P51/M51,"-")</f>
        <v>0.032258064516129</v>
      </c>
      <c r="R51" s="79">
        <v>0</v>
      </c>
      <c r="S51" s="79">
        <v>0</v>
      </c>
      <c r="T51" s="80">
        <f>IFERROR(R51/(P51),"-")</f>
        <v>0</v>
      </c>
      <c r="U51" s="336"/>
      <c r="V51" s="82">
        <v>0</v>
      </c>
      <c r="W51" s="80">
        <f>IF(P51=0,"-",V51/P51)</f>
        <v>0</v>
      </c>
      <c r="X51" s="335">
        <v>0</v>
      </c>
      <c r="Y51" s="336">
        <f>IFERROR(X51/P51,"-")</f>
        <v>0</v>
      </c>
      <c r="Z51" s="336" t="str">
        <f>IFERROR(X51/V51,"-")</f>
        <v>-</v>
      </c>
      <c r="AA51" s="33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>
        <f>IF(P51=0,"",IF(BE51=0,"",(BE51/P51)))</f>
        <v>0</v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>
        <v>1</v>
      </c>
      <c r="BO51" s="118">
        <f>IF(P51=0,"",IF(BN51=0,"",(BN51/P51)))</f>
        <v>1</v>
      </c>
      <c r="BP51" s="119"/>
      <c r="BQ51" s="120">
        <f>IFERROR(BP51/BN51,"-")</f>
        <v>0</v>
      </c>
      <c r="BR51" s="121"/>
      <c r="BS51" s="122">
        <f>IFERROR(BR51/BN51,"-")</f>
        <v>0</v>
      </c>
      <c r="BT51" s="123"/>
      <c r="BU51" s="123"/>
      <c r="BV51" s="123"/>
      <c r="BW51" s="124"/>
      <c r="BX51" s="125">
        <f>IF(P51=0,"",IF(BW51=0,"",(BW51/P51)))</f>
        <v>0</v>
      </c>
      <c r="BY51" s="126"/>
      <c r="BZ51" s="127" t="str">
        <f>IFERROR(BY51/BW51,"-")</f>
        <v>-</v>
      </c>
      <c r="CA51" s="128"/>
      <c r="CB51" s="129" t="str">
        <f>IFERROR(CA51/BW51,"-")</f>
        <v>-</v>
      </c>
      <c r="CC51" s="130"/>
      <c r="CD51" s="130"/>
      <c r="CE51" s="130"/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347" t="s">
        <v>179</v>
      </c>
      <c r="C52" s="347"/>
      <c r="D52" s="347" t="s">
        <v>180</v>
      </c>
      <c r="E52" s="347" t="s">
        <v>181</v>
      </c>
      <c r="F52" s="347" t="s">
        <v>67</v>
      </c>
      <c r="G52" s="88" t="s">
        <v>182</v>
      </c>
      <c r="H52" s="88" t="s">
        <v>161</v>
      </c>
      <c r="I52" s="88"/>
      <c r="J52" s="330"/>
      <c r="K52" s="79">
        <v>0</v>
      </c>
      <c r="L52" s="79">
        <v>0</v>
      </c>
      <c r="M52" s="79">
        <v>0</v>
      </c>
      <c r="N52" s="89">
        <v>2</v>
      </c>
      <c r="O52" s="90">
        <v>0</v>
      </c>
      <c r="P52" s="91">
        <f>N52+O52</f>
        <v>2</v>
      </c>
      <c r="Q52" s="80" t="str">
        <f>IFERROR(P52/M52,"-")</f>
        <v>-</v>
      </c>
      <c r="R52" s="79">
        <v>0</v>
      </c>
      <c r="S52" s="79">
        <v>0</v>
      </c>
      <c r="T52" s="80">
        <f>IFERROR(R52/(P52),"-")</f>
        <v>0</v>
      </c>
      <c r="U52" s="336"/>
      <c r="V52" s="82">
        <v>0</v>
      </c>
      <c r="W52" s="80">
        <f>IF(P52=0,"-",V52/P52)</f>
        <v>0</v>
      </c>
      <c r="X52" s="335">
        <v>0</v>
      </c>
      <c r="Y52" s="336">
        <f>IFERROR(X52/P52,"-")</f>
        <v>0</v>
      </c>
      <c r="Z52" s="336" t="str">
        <f>IFERROR(X52/V52,"-")</f>
        <v>-</v>
      </c>
      <c r="AA52" s="330"/>
      <c r="AB52" s="83"/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>
        <v>1</v>
      </c>
      <c r="AW52" s="105">
        <f>IF(P52=0,"",IF(AV52=0,"",(AV52/P52)))</f>
        <v>0.5</v>
      </c>
      <c r="AX52" s="104"/>
      <c r="AY52" s="106">
        <f>IFERROR(AX52/AV52,"-")</f>
        <v>0</v>
      </c>
      <c r="AZ52" s="107"/>
      <c r="BA52" s="108">
        <f>IFERROR(AZ52/AV52,"-")</f>
        <v>0</v>
      </c>
      <c r="BB52" s="109"/>
      <c r="BC52" s="109"/>
      <c r="BD52" s="109"/>
      <c r="BE52" s="110"/>
      <c r="BF52" s="111">
        <f>IF(P52=0,"",IF(BE52=0,"",(BE52/P52)))</f>
        <v>0</v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>
        <v>1</v>
      </c>
      <c r="BO52" s="118">
        <f>IF(P52=0,"",IF(BN52=0,"",(BN52/P52)))</f>
        <v>0.5</v>
      </c>
      <c r="BP52" s="119"/>
      <c r="BQ52" s="120">
        <f>IFERROR(BP52/BN52,"-")</f>
        <v>0</v>
      </c>
      <c r="BR52" s="121"/>
      <c r="BS52" s="122">
        <f>IFERROR(BR52/BN52,"-")</f>
        <v>0</v>
      </c>
      <c r="BT52" s="123"/>
      <c r="BU52" s="123"/>
      <c r="BV52" s="123"/>
      <c r="BW52" s="124"/>
      <c r="BX52" s="125">
        <f>IF(P52=0,"",IF(BW52=0,"",(BW52/P52)))</f>
        <v>0</v>
      </c>
      <c r="BY52" s="126"/>
      <c r="BZ52" s="127" t="str">
        <f>IFERROR(BY52/BW52,"-")</f>
        <v>-</v>
      </c>
      <c r="CA52" s="128"/>
      <c r="CB52" s="129" t="str">
        <f>IFERROR(CA52/BW52,"-")</f>
        <v>-</v>
      </c>
      <c r="CC52" s="130"/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0</v>
      </c>
      <c r="CP52" s="139">
        <v>0</v>
      </c>
      <c r="CQ52" s="139"/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347" t="s">
        <v>183</v>
      </c>
      <c r="C53" s="347"/>
      <c r="D53" s="347" t="s">
        <v>184</v>
      </c>
      <c r="E53" s="347" t="s">
        <v>185</v>
      </c>
      <c r="F53" s="347" t="s">
        <v>79</v>
      </c>
      <c r="G53" s="88" t="s">
        <v>186</v>
      </c>
      <c r="H53" s="88" t="s">
        <v>161</v>
      </c>
      <c r="I53" s="88"/>
      <c r="J53" s="330"/>
      <c r="K53" s="79">
        <v>15</v>
      </c>
      <c r="L53" s="79">
        <v>0</v>
      </c>
      <c r="M53" s="79">
        <v>6</v>
      </c>
      <c r="N53" s="89">
        <v>0</v>
      </c>
      <c r="O53" s="90">
        <v>0</v>
      </c>
      <c r="P53" s="91">
        <f>N53+O53</f>
        <v>0</v>
      </c>
      <c r="Q53" s="80">
        <f>IFERROR(P53/M53,"-")</f>
        <v>0</v>
      </c>
      <c r="R53" s="79">
        <v>0</v>
      </c>
      <c r="S53" s="79">
        <v>0</v>
      </c>
      <c r="T53" s="80" t="str">
        <f>IFERROR(R53/(P53),"-")</f>
        <v>-</v>
      </c>
      <c r="U53" s="336"/>
      <c r="V53" s="82">
        <v>0</v>
      </c>
      <c r="W53" s="80" t="str">
        <f>IF(P53=0,"-",V53/P53)</f>
        <v>-</v>
      </c>
      <c r="X53" s="335">
        <v>0</v>
      </c>
      <c r="Y53" s="336" t="str">
        <f>IFERROR(X53/P53,"-")</f>
        <v>-</v>
      </c>
      <c r="Z53" s="336" t="str">
        <f>IFERROR(X53/V53,"-")</f>
        <v>-</v>
      </c>
      <c r="AA53" s="330"/>
      <c r="AB53" s="83"/>
      <c r="AC53" s="77"/>
      <c r="AD53" s="92"/>
      <c r="AE53" s="93" t="str">
        <f>IF(P53=0,"",IF(AD53=0,"",(AD53/P53)))</f>
        <v/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 t="str">
        <f>IF(P53=0,"",IF(AM53=0,"",(AM53/P53)))</f>
        <v/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 t="str">
        <f>IF(P53=0,"",IF(AV53=0,"",(AV53/P53)))</f>
        <v/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 t="str">
        <f>IF(P53=0,"",IF(BE53=0,"",(BE53/P53)))</f>
        <v/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/>
      <c r="BO53" s="118" t="str">
        <f>IF(P53=0,"",IF(BN53=0,"",(BN53/P53)))</f>
        <v/>
      </c>
      <c r="BP53" s="119"/>
      <c r="BQ53" s="120" t="str">
        <f>IFERROR(BP53/BN53,"-")</f>
        <v>-</v>
      </c>
      <c r="BR53" s="121"/>
      <c r="BS53" s="122" t="str">
        <f>IFERROR(BR53/BN53,"-")</f>
        <v>-</v>
      </c>
      <c r="BT53" s="123"/>
      <c r="BU53" s="123"/>
      <c r="BV53" s="123"/>
      <c r="BW53" s="124"/>
      <c r="BX53" s="125" t="str">
        <f>IF(P53=0,"",IF(BW53=0,"",(BW53/P53)))</f>
        <v/>
      </c>
      <c r="BY53" s="126"/>
      <c r="BZ53" s="127" t="str">
        <f>IFERROR(BY53/BW53,"-")</f>
        <v>-</v>
      </c>
      <c r="CA53" s="128"/>
      <c r="CB53" s="129" t="str">
        <f>IFERROR(CA53/BW53,"-")</f>
        <v>-</v>
      </c>
      <c r="CC53" s="130"/>
      <c r="CD53" s="130"/>
      <c r="CE53" s="130"/>
      <c r="CF53" s="131"/>
      <c r="CG53" s="132" t="str">
        <f>IF(P53=0,"",IF(CF53=0,"",(CF53/P53)))</f>
        <v/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0</v>
      </c>
      <c r="CP53" s="139">
        <v>0</v>
      </c>
      <c r="CQ53" s="139"/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347" t="s">
        <v>187</v>
      </c>
      <c r="C54" s="347"/>
      <c r="D54" s="347" t="s">
        <v>110</v>
      </c>
      <c r="E54" s="347" t="s">
        <v>110</v>
      </c>
      <c r="F54" s="347" t="s">
        <v>72</v>
      </c>
      <c r="G54" s="88" t="s">
        <v>188</v>
      </c>
      <c r="H54" s="88"/>
      <c r="I54" s="88"/>
      <c r="J54" s="330"/>
      <c r="K54" s="79">
        <v>21</v>
      </c>
      <c r="L54" s="79">
        <v>13</v>
      </c>
      <c r="M54" s="79">
        <v>4</v>
      </c>
      <c r="N54" s="89">
        <v>0</v>
      </c>
      <c r="O54" s="90">
        <v>0</v>
      </c>
      <c r="P54" s="91">
        <f>N54+O54</f>
        <v>0</v>
      </c>
      <c r="Q54" s="80">
        <f>IFERROR(P54/M54,"-")</f>
        <v>0</v>
      </c>
      <c r="R54" s="79">
        <v>0</v>
      </c>
      <c r="S54" s="79">
        <v>0</v>
      </c>
      <c r="T54" s="80" t="str">
        <f>IFERROR(R54/(P54),"-")</f>
        <v>-</v>
      </c>
      <c r="U54" s="336"/>
      <c r="V54" s="82">
        <v>0</v>
      </c>
      <c r="W54" s="80" t="str">
        <f>IF(P54=0,"-",V54/P54)</f>
        <v>-</v>
      </c>
      <c r="X54" s="335">
        <v>0</v>
      </c>
      <c r="Y54" s="336" t="str">
        <f>IFERROR(X54/P54,"-")</f>
        <v>-</v>
      </c>
      <c r="Z54" s="336" t="str">
        <f>IFERROR(X54/V54,"-")</f>
        <v>-</v>
      </c>
      <c r="AA54" s="330"/>
      <c r="AB54" s="83"/>
      <c r="AC54" s="77"/>
      <c r="AD54" s="92"/>
      <c r="AE54" s="93" t="str">
        <f>IF(P54=0,"",IF(AD54=0,"",(AD54/P54)))</f>
        <v/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 t="str">
        <f>IF(P54=0,"",IF(AM54=0,"",(AM54/P54)))</f>
        <v/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 t="str">
        <f>IF(P54=0,"",IF(AV54=0,"",(AV54/P54)))</f>
        <v/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/>
      <c r="BF54" s="111" t="str">
        <f>IF(P54=0,"",IF(BE54=0,"",(BE54/P54)))</f>
        <v/>
      </c>
      <c r="BG54" s="110"/>
      <c r="BH54" s="112" t="str">
        <f>IFERROR(BG54/BE54,"-")</f>
        <v>-</v>
      </c>
      <c r="BI54" s="113"/>
      <c r="BJ54" s="114" t="str">
        <f>IFERROR(BI54/BE54,"-")</f>
        <v>-</v>
      </c>
      <c r="BK54" s="115"/>
      <c r="BL54" s="115"/>
      <c r="BM54" s="115"/>
      <c r="BN54" s="117"/>
      <c r="BO54" s="118" t="str">
        <f>IF(P54=0,"",IF(BN54=0,"",(BN54/P54)))</f>
        <v/>
      </c>
      <c r="BP54" s="119"/>
      <c r="BQ54" s="120" t="str">
        <f>IFERROR(BP54/BN54,"-")</f>
        <v>-</v>
      </c>
      <c r="BR54" s="121"/>
      <c r="BS54" s="122" t="str">
        <f>IFERROR(BR54/BN54,"-")</f>
        <v>-</v>
      </c>
      <c r="BT54" s="123"/>
      <c r="BU54" s="123"/>
      <c r="BV54" s="123"/>
      <c r="BW54" s="124"/>
      <c r="BX54" s="125" t="str">
        <f>IF(P54=0,"",IF(BW54=0,"",(BW54/P54)))</f>
        <v/>
      </c>
      <c r="BY54" s="126"/>
      <c r="BZ54" s="127" t="str">
        <f>IFERROR(BY54/BW54,"-")</f>
        <v>-</v>
      </c>
      <c r="CA54" s="128"/>
      <c r="CB54" s="129" t="str">
        <f>IFERROR(CA54/BW54,"-")</f>
        <v>-</v>
      </c>
      <c r="CC54" s="130"/>
      <c r="CD54" s="130"/>
      <c r="CE54" s="130"/>
      <c r="CF54" s="131"/>
      <c r="CG54" s="132" t="str">
        <f>IF(P54=0,"",IF(CF54=0,"",(CF54/P54)))</f>
        <v/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0</v>
      </c>
      <c r="CP54" s="139">
        <v>0</v>
      </c>
      <c r="CQ54" s="139"/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>
        <f>AB55</f>
        <v>1.0384615384615</v>
      </c>
      <c r="B55" s="347" t="s">
        <v>189</v>
      </c>
      <c r="C55" s="347"/>
      <c r="D55" s="347" t="s">
        <v>190</v>
      </c>
      <c r="E55" s="347" t="s">
        <v>191</v>
      </c>
      <c r="F55" s="347" t="s">
        <v>67</v>
      </c>
      <c r="G55" s="88" t="s">
        <v>192</v>
      </c>
      <c r="H55" s="88" t="s">
        <v>193</v>
      </c>
      <c r="I55" s="88" t="s">
        <v>194</v>
      </c>
      <c r="J55" s="330">
        <v>130000</v>
      </c>
      <c r="K55" s="79">
        <v>0</v>
      </c>
      <c r="L55" s="79">
        <v>0</v>
      </c>
      <c r="M55" s="79">
        <v>0</v>
      </c>
      <c r="N55" s="89">
        <v>1</v>
      </c>
      <c r="O55" s="90">
        <v>0</v>
      </c>
      <c r="P55" s="91">
        <f>N55+O55</f>
        <v>1</v>
      </c>
      <c r="Q55" s="80" t="str">
        <f>IFERROR(P55/M55,"-")</f>
        <v>-</v>
      </c>
      <c r="R55" s="79">
        <v>0</v>
      </c>
      <c r="S55" s="79">
        <v>0</v>
      </c>
      <c r="T55" s="80">
        <f>IFERROR(R55/(P55),"-")</f>
        <v>0</v>
      </c>
      <c r="U55" s="336">
        <f>IFERROR(J55/SUM(N55:O70),"-")</f>
        <v>5909.0909090909</v>
      </c>
      <c r="V55" s="82">
        <v>0</v>
      </c>
      <c r="W55" s="80">
        <f>IF(P55=0,"-",V55/P55)</f>
        <v>0</v>
      </c>
      <c r="X55" s="335">
        <v>0</v>
      </c>
      <c r="Y55" s="336">
        <f>IFERROR(X55/P55,"-")</f>
        <v>0</v>
      </c>
      <c r="Z55" s="336" t="str">
        <f>IFERROR(X55/V55,"-")</f>
        <v>-</v>
      </c>
      <c r="AA55" s="330">
        <f>SUM(X55:X70)-SUM(J55:J70)</f>
        <v>5000</v>
      </c>
      <c r="AB55" s="83">
        <f>SUM(X55:X70)/SUM(J55:J70)</f>
        <v>1.0384615384615</v>
      </c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/>
      <c r="BF55" s="111">
        <f>IF(P55=0,"",IF(BE55=0,"",(BE55/P55)))</f>
        <v>0</v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>
        <v>1</v>
      </c>
      <c r="BO55" s="118">
        <f>IF(P55=0,"",IF(BN55=0,"",(BN55/P55)))</f>
        <v>1</v>
      </c>
      <c r="BP55" s="119"/>
      <c r="BQ55" s="120">
        <f>IFERROR(BP55/BN55,"-")</f>
        <v>0</v>
      </c>
      <c r="BR55" s="121"/>
      <c r="BS55" s="122">
        <f>IFERROR(BR55/BN55,"-")</f>
        <v>0</v>
      </c>
      <c r="BT55" s="123"/>
      <c r="BU55" s="123"/>
      <c r="BV55" s="123"/>
      <c r="BW55" s="124"/>
      <c r="BX55" s="125">
        <f>IF(P55=0,"",IF(BW55=0,"",(BW55/P55)))</f>
        <v>0</v>
      </c>
      <c r="BY55" s="126"/>
      <c r="BZ55" s="127" t="str">
        <f>IFERROR(BY55/BW55,"-")</f>
        <v>-</v>
      </c>
      <c r="CA55" s="128"/>
      <c r="CB55" s="129" t="str">
        <f>IFERROR(CA55/BW55,"-")</f>
        <v>-</v>
      </c>
      <c r="CC55" s="130"/>
      <c r="CD55" s="130"/>
      <c r="CE55" s="130"/>
      <c r="CF55" s="131"/>
      <c r="CG55" s="132">
        <f>IF(P55=0,"",IF(CF55=0,"",(CF55/P55)))</f>
        <v>0</v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0</v>
      </c>
      <c r="CP55" s="139">
        <v>0</v>
      </c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/>
      <c r="B56" s="347" t="s">
        <v>195</v>
      </c>
      <c r="C56" s="347"/>
      <c r="D56" s="347" t="s">
        <v>196</v>
      </c>
      <c r="E56" s="347" t="s">
        <v>197</v>
      </c>
      <c r="F56" s="347" t="s">
        <v>79</v>
      </c>
      <c r="G56" s="88"/>
      <c r="H56" s="88" t="s">
        <v>193</v>
      </c>
      <c r="I56" s="88" t="s">
        <v>198</v>
      </c>
      <c r="J56" s="330"/>
      <c r="K56" s="79">
        <v>0</v>
      </c>
      <c r="L56" s="79">
        <v>0</v>
      </c>
      <c r="M56" s="79">
        <v>7</v>
      </c>
      <c r="N56" s="89">
        <v>0</v>
      </c>
      <c r="O56" s="90">
        <v>0</v>
      </c>
      <c r="P56" s="91">
        <f>N56+O56</f>
        <v>0</v>
      </c>
      <c r="Q56" s="80">
        <f>IFERROR(P56/M56,"-")</f>
        <v>0</v>
      </c>
      <c r="R56" s="79">
        <v>0</v>
      </c>
      <c r="S56" s="79">
        <v>0</v>
      </c>
      <c r="T56" s="80" t="str">
        <f>IFERROR(R56/(P56),"-")</f>
        <v>-</v>
      </c>
      <c r="U56" s="336"/>
      <c r="V56" s="82">
        <v>0</v>
      </c>
      <c r="W56" s="80" t="str">
        <f>IF(P56=0,"-",V56/P56)</f>
        <v>-</v>
      </c>
      <c r="X56" s="335">
        <v>0</v>
      </c>
      <c r="Y56" s="336" t="str">
        <f>IFERROR(X56/P56,"-")</f>
        <v>-</v>
      </c>
      <c r="Z56" s="336" t="str">
        <f>IFERROR(X56/V56,"-")</f>
        <v>-</v>
      </c>
      <c r="AA56" s="330"/>
      <c r="AB56" s="83"/>
      <c r="AC56" s="77"/>
      <c r="AD56" s="92"/>
      <c r="AE56" s="93" t="str">
        <f>IF(P56=0,"",IF(AD56=0,"",(AD56/P56)))</f>
        <v/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 t="str">
        <f>IF(P56=0,"",IF(AM56=0,"",(AM56/P56)))</f>
        <v/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 t="str">
        <f>IF(P56=0,"",IF(AV56=0,"",(AV56/P56)))</f>
        <v/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/>
      <c r="BF56" s="111" t="str">
        <f>IF(P56=0,"",IF(BE56=0,"",(BE56/P56)))</f>
        <v/>
      </c>
      <c r="BG56" s="110"/>
      <c r="BH56" s="112" t="str">
        <f>IFERROR(BG56/BE56,"-")</f>
        <v>-</v>
      </c>
      <c r="BI56" s="113"/>
      <c r="BJ56" s="114" t="str">
        <f>IFERROR(BI56/BE56,"-")</f>
        <v>-</v>
      </c>
      <c r="BK56" s="115"/>
      <c r="BL56" s="115"/>
      <c r="BM56" s="115"/>
      <c r="BN56" s="117"/>
      <c r="BO56" s="118" t="str">
        <f>IF(P56=0,"",IF(BN56=0,"",(BN56/P56)))</f>
        <v/>
      </c>
      <c r="BP56" s="119"/>
      <c r="BQ56" s="120" t="str">
        <f>IFERROR(BP56/BN56,"-")</f>
        <v>-</v>
      </c>
      <c r="BR56" s="121"/>
      <c r="BS56" s="122" t="str">
        <f>IFERROR(BR56/BN56,"-")</f>
        <v>-</v>
      </c>
      <c r="BT56" s="123"/>
      <c r="BU56" s="123"/>
      <c r="BV56" s="123"/>
      <c r="BW56" s="124"/>
      <c r="BX56" s="125" t="str">
        <f>IF(P56=0,"",IF(BW56=0,"",(BW56/P56)))</f>
        <v/>
      </c>
      <c r="BY56" s="126"/>
      <c r="BZ56" s="127" t="str">
        <f>IFERROR(BY56/BW56,"-")</f>
        <v>-</v>
      </c>
      <c r="CA56" s="128"/>
      <c r="CB56" s="129" t="str">
        <f>IFERROR(CA56/BW56,"-")</f>
        <v>-</v>
      </c>
      <c r="CC56" s="130"/>
      <c r="CD56" s="130"/>
      <c r="CE56" s="130"/>
      <c r="CF56" s="131"/>
      <c r="CG56" s="132" t="str">
        <f>IF(P56=0,"",IF(CF56=0,"",(CF56/P56)))</f>
        <v/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0</v>
      </c>
      <c r="CP56" s="139">
        <v>0</v>
      </c>
      <c r="CQ56" s="139"/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347" t="s">
        <v>199</v>
      </c>
      <c r="C57" s="347"/>
      <c r="D57" s="347" t="s">
        <v>200</v>
      </c>
      <c r="E57" s="347" t="s">
        <v>201</v>
      </c>
      <c r="F57" s="347" t="s">
        <v>67</v>
      </c>
      <c r="G57" s="88"/>
      <c r="H57" s="88" t="s">
        <v>193</v>
      </c>
      <c r="I57" s="88" t="s">
        <v>202</v>
      </c>
      <c r="J57" s="330"/>
      <c r="K57" s="79">
        <v>0</v>
      </c>
      <c r="L57" s="79">
        <v>0</v>
      </c>
      <c r="M57" s="79">
        <v>0</v>
      </c>
      <c r="N57" s="89">
        <v>5</v>
      </c>
      <c r="O57" s="90">
        <v>0</v>
      </c>
      <c r="P57" s="91">
        <f>N57+O57</f>
        <v>5</v>
      </c>
      <c r="Q57" s="80" t="str">
        <f>IFERROR(P57/M57,"-")</f>
        <v>-</v>
      </c>
      <c r="R57" s="79">
        <v>0</v>
      </c>
      <c r="S57" s="79">
        <v>0</v>
      </c>
      <c r="T57" s="80">
        <f>IFERROR(R57/(P57),"-")</f>
        <v>0</v>
      </c>
      <c r="U57" s="336"/>
      <c r="V57" s="82">
        <v>0</v>
      </c>
      <c r="W57" s="80">
        <f>IF(P57=0,"-",V57/P57)</f>
        <v>0</v>
      </c>
      <c r="X57" s="335">
        <v>0</v>
      </c>
      <c r="Y57" s="336">
        <f>IFERROR(X57/P57,"-")</f>
        <v>0</v>
      </c>
      <c r="Z57" s="336" t="str">
        <f>IFERROR(X57/V57,"-")</f>
        <v>-</v>
      </c>
      <c r="AA57" s="330"/>
      <c r="AB57" s="83"/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>
        <v>1</v>
      </c>
      <c r="BF57" s="111">
        <f>IF(P57=0,"",IF(BE57=0,"",(BE57/P57)))</f>
        <v>0.2</v>
      </c>
      <c r="BG57" s="110"/>
      <c r="BH57" s="112">
        <f>IFERROR(BG57/BE57,"-")</f>
        <v>0</v>
      </c>
      <c r="BI57" s="113"/>
      <c r="BJ57" s="114">
        <f>IFERROR(BI57/BE57,"-")</f>
        <v>0</v>
      </c>
      <c r="BK57" s="115"/>
      <c r="BL57" s="115"/>
      <c r="BM57" s="115"/>
      <c r="BN57" s="117">
        <v>2</v>
      </c>
      <c r="BO57" s="118">
        <f>IF(P57=0,"",IF(BN57=0,"",(BN57/P57)))</f>
        <v>0.4</v>
      </c>
      <c r="BP57" s="119"/>
      <c r="BQ57" s="120">
        <f>IFERROR(BP57/BN57,"-")</f>
        <v>0</v>
      </c>
      <c r="BR57" s="121"/>
      <c r="BS57" s="122">
        <f>IFERROR(BR57/BN57,"-")</f>
        <v>0</v>
      </c>
      <c r="BT57" s="123"/>
      <c r="BU57" s="123"/>
      <c r="BV57" s="123"/>
      <c r="BW57" s="124">
        <v>1</v>
      </c>
      <c r="BX57" s="125">
        <f>IF(P57=0,"",IF(BW57=0,"",(BW57/P57)))</f>
        <v>0.2</v>
      </c>
      <c r="BY57" s="126"/>
      <c r="BZ57" s="127">
        <f>IFERROR(BY57/BW57,"-")</f>
        <v>0</v>
      </c>
      <c r="CA57" s="128"/>
      <c r="CB57" s="129">
        <f>IFERROR(CA57/BW57,"-")</f>
        <v>0</v>
      </c>
      <c r="CC57" s="130"/>
      <c r="CD57" s="130"/>
      <c r="CE57" s="130"/>
      <c r="CF57" s="131">
        <v>1</v>
      </c>
      <c r="CG57" s="132">
        <f>IF(P57=0,"",IF(CF57=0,"",(CF57/P57)))</f>
        <v>0.2</v>
      </c>
      <c r="CH57" s="133"/>
      <c r="CI57" s="134">
        <f>IFERROR(CH57/CF57,"-")</f>
        <v>0</v>
      </c>
      <c r="CJ57" s="135"/>
      <c r="CK57" s="136">
        <f>IFERROR(CJ57/CF57,"-")</f>
        <v>0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/>
      <c r="B58" s="347" t="s">
        <v>203</v>
      </c>
      <c r="C58" s="347"/>
      <c r="D58" s="347" t="s">
        <v>110</v>
      </c>
      <c r="E58" s="347" t="s">
        <v>110</v>
      </c>
      <c r="F58" s="347" t="s">
        <v>72</v>
      </c>
      <c r="G58" s="88"/>
      <c r="H58" s="88"/>
      <c r="I58" s="88"/>
      <c r="J58" s="330"/>
      <c r="K58" s="79">
        <v>20</v>
      </c>
      <c r="L58" s="79">
        <v>5</v>
      </c>
      <c r="M58" s="79">
        <v>11</v>
      </c>
      <c r="N58" s="89">
        <v>3</v>
      </c>
      <c r="O58" s="90">
        <v>0</v>
      </c>
      <c r="P58" s="91">
        <f>N58+O58</f>
        <v>3</v>
      </c>
      <c r="Q58" s="80">
        <f>IFERROR(P58/M58,"-")</f>
        <v>0.27272727272727</v>
      </c>
      <c r="R58" s="79">
        <v>0</v>
      </c>
      <c r="S58" s="79">
        <v>0</v>
      </c>
      <c r="T58" s="80">
        <f>IFERROR(R58/(P58),"-")</f>
        <v>0</v>
      </c>
      <c r="U58" s="336"/>
      <c r="V58" s="82">
        <v>1</v>
      </c>
      <c r="W58" s="80">
        <f>IF(P58=0,"-",V58/P58)</f>
        <v>0.33333333333333</v>
      </c>
      <c r="X58" s="335">
        <v>135000</v>
      </c>
      <c r="Y58" s="336">
        <f>IFERROR(X58/P58,"-")</f>
        <v>45000</v>
      </c>
      <c r="Z58" s="336">
        <f>IFERROR(X58/V58,"-")</f>
        <v>135000</v>
      </c>
      <c r="AA58" s="330"/>
      <c r="AB58" s="83"/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>
        <v>1</v>
      </c>
      <c r="AN58" s="99">
        <f>IF(P58=0,"",IF(AM58=0,"",(AM58/P58)))</f>
        <v>0.33333333333333</v>
      </c>
      <c r="AO58" s="98"/>
      <c r="AP58" s="100">
        <f>IFERROR(AO58/AM58,"-")</f>
        <v>0</v>
      </c>
      <c r="AQ58" s="101"/>
      <c r="AR58" s="102">
        <f>IFERROR(AQ58/AM58,"-")</f>
        <v>0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>
        <v>1</v>
      </c>
      <c r="BF58" s="111">
        <f>IF(P58=0,"",IF(BE58=0,"",(BE58/P58)))</f>
        <v>0.33333333333333</v>
      </c>
      <c r="BG58" s="110">
        <v>1</v>
      </c>
      <c r="BH58" s="112">
        <f>IFERROR(BG58/BE58,"-")</f>
        <v>1</v>
      </c>
      <c r="BI58" s="113">
        <v>135000</v>
      </c>
      <c r="BJ58" s="114">
        <f>IFERROR(BI58/BE58,"-")</f>
        <v>135000</v>
      </c>
      <c r="BK58" s="115"/>
      <c r="BL58" s="115"/>
      <c r="BM58" s="115">
        <v>1</v>
      </c>
      <c r="BN58" s="117"/>
      <c r="BO58" s="118">
        <f>IF(P58=0,"",IF(BN58=0,"",(BN58/P58)))</f>
        <v>0</v>
      </c>
      <c r="BP58" s="119"/>
      <c r="BQ58" s="120" t="str">
        <f>IFERROR(BP58/BN58,"-")</f>
        <v>-</v>
      </c>
      <c r="BR58" s="121"/>
      <c r="BS58" s="122" t="str">
        <f>IFERROR(BR58/BN58,"-")</f>
        <v>-</v>
      </c>
      <c r="BT58" s="123"/>
      <c r="BU58" s="123"/>
      <c r="BV58" s="123"/>
      <c r="BW58" s="124"/>
      <c r="BX58" s="125">
        <f>IF(P58=0,"",IF(BW58=0,"",(BW58/P58)))</f>
        <v>0</v>
      </c>
      <c r="BY58" s="126"/>
      <c r="BZ58" s="127" t="str">
        <f>IFERROR(BY58/BW58,"-")</f>
        <v>-</v>
      </c>
      <c r="CA58" s="128"/>
      <c r="CB58" s="129" t="str">
        <f>IFERROR(CA58/BW58,"-")</f>
        <v>-</v>
      </c>
      <c r="CC58" s="130"/>
      <c r="CD58" s="130"/>
      <c r="CE58" s="130"/>
      <c r="CF58" s="131">
        <v>1</v>
      </c>
      <c r="CG58" s="132">
        <f>IF(P58=0,"",IF(CF58=0,"",(CF58/P58)))</f>
        <v>0.33333333333333</v>
      </c>
      <c r="CH58" s="133"/>
      <c r="CI58" s="134">
        <f>IFERROR(CH58/CF58,"-")</f>
        <v>0</v>
      </c>
      <c r="CJ58" s="135"/>
      <c r="CK58" s="136">
        <f>IFERROR(CJ58/CF58,"-")</f>
        <v>0</v>
      </c>
      <c r="CL58" s="137"/>
      <c r="CM58" s="137"/>
      <c r="CN58" s="137"/>
      <c r="CO58" s="138">
        <v>1</v>
      </c>
      <c r="CP58" s="139">
        <v>135000</v>
      </c>
      <c r="CQ58" s="139">
        <v>135000</v>
      </c>
      <c r="CR58" s="139"/>
      <c r="CS58" s="140" t="str">
        <f>IF(AND(CQ58=0,CR58=0),"",IF(AND(CQ58&lt;=100000,CR58&lt;=100000),"",IF(CQ58/CP58&gt;0.7,"男高",IF(CR58/CP58&gt;0.7,"女高",""))))</f>
        <v>男高</v>
      </c>
    </row>
    <row r="59" spans="1:98">
      <c r="A59" s="78"/>
      <c r="B59" s="347" t="s">
        <v>204</v>
      </c>
      <c r="C59" s="347"/>
      <c r="D59" s="347" t="s">
        <v>205</v>
      </c>
      <c r="E59" s="347" t="s">
        <v>206</v>
      </c>
      <c r="F59" s="347" t="s">
        <v>67</v>
      </c>
      <c r="G59" s="88" t="s">
        <v>192</v>
      </c>
      <c r="H59" s="88" t="s">
        <v>207</v>
      </c>
      <c r="I59" s="88" t="s">
        <v>208</v>
      </c>
      <c r="J59" s="330"/>
      <c r="K59" s="79">
        <v>0</v>
      </c>
      <c r="L59" s="79">
        <v>0</v>
      </c>
      <c r="M59" s="79">
        <v>0</v>
      </c>
      <c r="N59" s="89">
        <v>2</v>
      </c>
      <c r="O59" s="90">
        <v>0</v>
      </c>
      <c r="P59" s="91">
        <f>N59+O59</f>
        <v>2</v>
      </c>
      <c r="Q59" s="80" t="str">
        <f>IFERROR(P59/M59,"-")</f>
        <v>-</v>
      </c>
      <c r="R59" s="79">
        <v>0</v>
      </c>
      <c r="S59" s="79">
        <v>0</v>
      </c>
      <c r="T59" s="80">
        <f>IFERROR(R59/(P59),"-")</f>
        <v>0</v>
      </c>
      <c r="U59" s="336"/>
      <c r="V59" s="82">
        <v>0</v>
      </c>
      <c r="W59" s="80">
        <f>IF(P59=0,"-",V59/P59)</f>
        <v>0</v>
      </c>
      <c r="X59" s="335">
        <v>0</v>
      </c>
      <c r="Y59" s="336">
        <f>IFERROR(X59/P59,"-")</f>
        <v>0</v>
      </c>
      <c r="Z59" s="336" t="str">
        <f>IFERROR(X59/V59,"-")</f>
        <v>-</v>
      </c>
      <c r="AA59" s="330"/>
      <c r="AB59" s="83"/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/>
      <c r="BF59" s="111">
        <f>IF(P59=0,"",IF(BE59=0,"",(BE59/P59)))</f>
        <v>0</v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>
        <v>1</v>
      </c>
      <c r="BO59" s="118">
        <f>IF(P59=0,"",IF(BN59=0,"",(BN59/P59)))</f>
        <v>0.5</v>
      </c>
      <c r="BP59" s="119"/>
      <c r="BQ59" s="120">
        <f>IFERROR(BP59/BN59,"-")</f>
        <v>0</v>
      </c>
      <c r="BR59" s="121"/>
      <c r="BS59" s="122">
        <f>IFERROR(BR59/BN59,"-")</f>
        <v>0</v>
      </c>
      <c r="BT59" s="123"/>
      <c r="BU59" s="123"/>
      <c r="BV59" s="123"/>
      <c r="BW59" s="124">
        <v>1</v>
      </c>
      <c r="BX59" s="125">
        <f>IF(P59=0,"",IF(BW59=0,"",(BW59/P59)))</f>
        <v>0.5</v>
      </c>
      <c r="BY59" s="126"/>
      <c r="BZ59" s="127">
        <f>IFERROR(BY59/BW59,"-")</f>
        <v>0</v>
      </c>
      <c r="CA59" s="128"/>
      <c r="CB59" s="129">
        <f>IFERROR(CA59/BW59,"-")</f>
        <v>0</v>
      </c>
      <c r="CC59" s="130"/>
      <c r="CD59" s="130"/>
      <c r="CE59" s="130"/>
      <c r="CF59" s="131"/>
      <c r="CG59" s="132">
        <f>IF(P59=0,"",IF(CF59=0,"",(CF59/P59)))</f>
        <v>0</v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/>
      <c r="B60" s="347" t="s">
        <v>209</v>
      </c>
      <c r="C60" s="347"/>
      <c r="D60" s="347" t="s">
        <v>205</v>
      </c>
      <c r="E60" s="347" t="s">
        <v>206</v>
      </c>
      <c r="F60" s="347" t="s">
        <v>72</v>
      </c>
      <c r="G60" s="88"/>
      <c r="H60" s="88"/>
      <c r="I60" s="88"/>
      <c r="J60" s="330"/>
      <c r="K60" s="79">
        <v>1</v>
      </c>
      <c r="L60" s="79">
        <v>1</v>
      </c>
      <c r="M60" s="79">
        <v>0</v>
      </c>
      <c r="N60" s="89">
        <v>0</v>
      </c>
      <c r="O60" s="90">
        <v>0</v>
      </c>
      <c r="P60" s="91">
        <f>N60+O60</f>
        <v>0</v>
      </c>
      <c r="Q60" s="80" t="str">
        <f>IFERROR(P60/M60,"-")</f>
        <v>-</v>
      </c>
      <c r="R60" s="79">
        <v>0</v>
      </c>
      <c r="S60" s="79">
        <v>0</v>
      </c>
      <c r="T60" s="80" t="str">
        <f>IFERROR(R60/(P60),"-")</f>
        <v>-</v>
      </c>
      <c r="U60" s="336"/>
      <c r="V60" s="82">
        <v>0</v>
      </c>
      <c r="W60" s="80" t="str">
        <f>IF(P60=0,"-",V60/P60)</f>
        <v>-</v>
      </c>
      <c r="X60" s="335">
        <v>0</v>
      </c>
      <c r="Y60" s="336" t="str">
        <f>IFERROR(X60/P60,"-")</f>
        <v>-</v>
      </c>
      <c r="Z60" s="336" t="str">
        <f>IFERROR(X60/V60,"-")</f>
        <v>-</v>
      </c>
      <c r="AA60" s="330"/>
      <c r="AB60" s="83"/>
      <c r="AC60" s="77"/>
      <c r="AD60" s="92"/>
      <c r="AE60" s="93" t="str">
        <f>IF(P60=0,"",IF(AD60=0,"",(AD60/P60)))</f>
        <v/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 t="str">
        <f>IF(P60=0,"",IF(AM60=0,"",(AM60/P60)))</f>
        <v/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 t="str">
        <f>IF(P60=0,"",IF(AV60=0,"",(AV60/P60)))</f>
        <v/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/>
      <c r="BF60" s="111" t="str">
        <f>IF(P60=0,"",IF(BE60=0,"",(BE60/P60)))</f>
        <v/>
      </c>
      <c r="BG60" s="110"/>
      <c r="BH60" s="112" t="str">
        <f>IFERROR(BG60/BE60,"-")</f>
        <v>-</v>
      </c>
      <c r="BI60" s="113"/>
      <c r="BJ60" s="114" t="str">
        <f>IFERROR(BI60/BE60,"-")</f>
        <v>-</v>
      </c>
      <c r="BK60" s="115"/>
      <c r="BL60" s="115"/>
      <c r="BM60" s="115"/>
      <c r="BN60" s="117"/>
      <c r="BO60" s="118" t="str">
        <f>IF(P60=0,"",IF(BN60=0,"",(BN60/P60)))</f>
        <v/>
      </c>
      <c r="BP60" s="119"/>
      <c r="BQ60" s="120" t="str">
        <f>IFERROR(BP60/BN60,"-")</f>
        <v>-</v>
      </c>
      <c r="BR60" s="121"/>
      <c r="BS60" s="122" t="str">
        <f>IFERROR(BR60/BN60,"-")</f>
        <v>-</v>
      </c>
      <c r="BT60" s="123"/>
      <c r="BU60" s="123"/>
      <c r="BV60" s="123"/>
      <c r="BW60" s="124"/>
      <c r="BX60" s="125" t="str">
        <f>IF(P60=0,"",IF(BW60=0,"",(BW60/P60)))</f>
        <v/>
      </c>
      <c r="BY60" s="126"/>
      <c r="BZ60" s="127" t="str">
        <f>IFERROR(BY60/BW60,"-")</f>
        <v>-</v>
      </c>
      <c r="CA60" s="128"/>
      <c r="CB60" s="129" t="str">
        <f>IFERROR(CA60/BW60,"-")</f>
        <v>-</v>
      </c>
      <c r="CC60" s="130"/>
      <c r="CD60" s="130"/>
      <c r="CE60" s="130"/>
      <c r="CF60" s="131"/>
      <c r="CG60" s="132" t="str">
        <f>IF(P60=0,"",IF(CF60=0,"",(CF60/P60)))</f>
        <v/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0</v>
      </c>
      <c r="CP60" s="139">
        <v>0</v>
      </c>
      <c r="CQ60" s="139"/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/>
      <c r="B61" s="347" t="s">
        <v>210</v>
      </c>
      <c r="C61" s="347"/>
      <c r="D61" s="347" t="s">
        <v>211</v>
      </c>
      <c r="E61" s="347" t="s">
        <v>212</v>
      </c>
      <c r="F61" s="347" t="s">
        <v>67</v>
      </c>
      <c r="G61" s="88" t="s">
        <v>213</v>
      </c>
      <c r="H61" s="88" t="s">
        <v>193</v>
      </c>
      <c r="I61" s="88" t="s">
        <v>194</v>
      </c>
      <c r="J61" s="330"/>
      <c r="K61" s="79">
        <v>0</v>
      </c>
      <c r="L61" s="79">
        <v>0</v>
      </c>
      <c r="M61" s="79">
        <v>0</v>
      </c>
      <c r="N61" s="89">
        <v>1</v>
      </c>
      <c r="O61" s="90">
        <v>0</v>
      </c>
      <c r="P61" s="91">
        <f>N61+O61</f>
        <v>1</v>
      </c>
      <c r="Q61" s="80" t="str">
        <f>IFERROR(P61/M61,"-")</f>
        <v>-</v>
      </c>
      <c r="R61" s="79">
        <v>0</v>
      </c>
      <c r="S61" s="79">
        <v>0</v>
      </c>
      <c r="T61" s="80">
        <f>IFERROR(R61/(P61),"-")</f>
        <v>0</v>
      </c>
      <c r="U61" s="336"/>
      <c r="V61" s="82">
        <v>0</v>
      </c>
      <c r="W61" s="80">
        <f>IF(P61=0,"-",V61/P61)</f>
        <v>0</v>
      </c>
      <c r="X61" s="335">
        <v>0</v>
      </c>
      <c r="Y61" s="336">
        <f>IFERROR(X61/P61,"-")</f>
        <v>0</v>
      </c>
      <c r="Z61" s="336" t="str">
        <f>IFERROR(X61/V61,"-")</f>
        <v>-</v>
      </c>
      <c r="AA61" s="330"/>
      <c r="AB61" s="83"/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>
        <f>IF(P61=0,"",IF(AM61=0,"",(AM61/P61)))</f>
        <v>0</v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>
        <f>IF(P61=0,"",IF(AV61=0,"",(AV61/P61)))</f>
        <v>0</v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>
        <f>IF(P61=0,"",IF(BE61=0,"",(BE61/P61)))</f>
        <v>0</v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/>
      <c r="BO61" s="118">
        <f>IF(P61=0,"",IF(BN61=0,"",(BN61/P61)))</f>
        <v>0</v>
      </c>
      <c r="BP61" s="119"/>
      <c r="BQ61" s="120" t="str">
        <f>IFERROR(BP61/BN61,"-")</f>
        <v>-</v>
      </c>
      <c r="BR61" s="121"/>
      <c r="BS61" s="122" t="str">
        <f>IFERROR(BR61/BN61,"-")</f>
        <v>-</v>
      </c>
      <c r="BT61" s="123"/>
      <c r="BU61" s="123"/>
      <c r="BV61" s="123"/>
      <c r="BW61" s="124"/>
      <c r="BX61" s="125">
        <f>IF(P61=0,"",IF(BW61=0,"",(BW61/P61)))</f>
        <v>0</v>
      </c>
      <c r="BY61" s="126"/>
      <c r="BZ61" s="127" t="str">
        <f>IFERROR(BY61/BW61,"-")</f>
        <v>-</v>
      </c>
      <c r="CA61" s="128"/>
      <c r="CB61" s="129" t="str">
        <f>IFERROR(CA61/BW61,"-")</f>
        <v>-</v>
      </c>
      <c r="CC61" s="130"/>
      <c r="CD61" s="130"/>
      <c r="CE61" s="130"/>
      <c r="CF61" s="131">
        <v>1</v>
      </c>
      <c r="CG61" s="132">
        <f>IF(P61=0,"",IF(CF61=0,"",(CF61/P61)))</f>
        <v>1</v>
      </c>
      <c r="CH61" s="133"/>
      <c r="CI61" s="134">
        <f>IFERROR(CH61/CF61,"-")</f>
        <v>0</v>
      </c>
      <c r="CJ61" s="135"/>
      <c r="CK61" s="136">
        <f>IFERROR(CJ61/CF61,"-")</f>
        <v>0</v>
      </c>
      <c r="CL61" s="137"/>
      <c r="CM61" s="137"/>
      <c r="CN61" s="137"/>
      <c r="CO61" s="138">
        <v>0</v>
      </c>
      <c r="CP61" s="139">
        <v>0</v>
      </c>
      <c r="CQ61" s="139"/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/>
      <c r="B62" s="347" t="s">
        <v>214</v>
      </c>
      <c r="C62" s="347"/>
      <c r="D62" s="347" t="s">
        <v>215</v>
      </c>
      <c r="E62" s="347" t="s">
        <v>166</v>
      </c>
      <c r="F62" s="347" t="s">
        <v>79</v>
      </c>
      <c r="G62" s="88"/>
      <c r="H62" s="88" t="s">
        <v>193</v>
      </c>
      <c r="I62" s="88" t="s">
        <v>198</v>
      </c>
      <c r="J62" s="330"/>
      <c r="K62" s="79">
        <v>1</v>
      </c>
      <c r="L62" s="79">
        <v>0</v>
      </c>
      <c r="M62" s="79">
        <v>10</v>
      </c>
      <c r="N62" s="89">
        <v>0</v>
      </c>
      <c r="O62" s="90">
        <v>0</v>
      </c>
      <c r="P62" s="91">
        <f>N62+O62</f>
        <v>0</v>
      </c>
      <c r="Q62" s="80">
        <f>IFERROR(P62/M62,"-")</f>
        <v>0</v>
      </c>
      <c r="R62" s="79">
        <v>0</v>
      </c>
      <c r="S62" s="79">
        <v>0</v>
      </c>
      <c r="T62" s="80" t="str">
        <f>IFERROR(R62/(P62),"-")</f>
        <v>-</v>
      </c>
      <c r="U62" s="336"/>
      <c r="V62" s="82">
        <v>0</v>
      </c>
      <c r="W62" s="80" t="str">
        <f>IF(P62=0,"-",V62/P62)</f>
        <v>-</v>
      </c>
      <c r="X62" s="335">
        <v>0</v>
      </c>
      <c r="Y62" s="336" t="str">
        <f>IFERROR(X62/P62,"-")</f>
        <v>-</v>
      </c>
      <c r="Z62" s="336" t="str">
        <f>IFERROR(X62/V62,"-")</f>
        <v>-</v>
      </c>
      <c r="AA62" s="330"/>
      <c r="AB62" s="83"/>
      <c r="AC62" s="77"/>
      <c r="AD62" s="92"/>
      <c r="AE62" s="93" t="str">
        <f>IF(P62=0,"",IF(AD62=0,"",(AD62/P62)))</f>
        <v/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 t="str">
        <f>IF(P62=0,"",IF(AM62=0,"",(AM62/P62)))</f>
        <v/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 t="str">
        <f>IF(P62=0,"",IF(AV62=0,"",(AV62/P62)))</f>
        <v/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/>
      <c r="BF62" s="111" t="str">
        <f>IF(P62=0,"",IF(BE62=0,"",(BE62/P62)))</f>
        <v/>
      </c>
      <c r="BG62" s="110"/>
      <c r="BH62" s="112" t="str">
        <f>IFERROR(BG62/BE62,"-")</f>
        <v>-</v>
      </c>
      <c r="BI62" s="113"/>
      <c r="BJ62" s="114" t="str">
        <f>IFERROR(BI62/BE62,"-")</f>
        <v>-</v>
      </c>
      <c r="BK62" s="115"/>
      <c r="BL62" s="115"/>
      <c r="BM62" s="115"/>
      <c r="BN62" s="117"/>
      <c r="BO62" s="118" t="str">
        <f>IF(P62=0,"",IF(BN62=0,"",(BN62/P62)))</f>
        <v/>
      </c>
      <c r="BP62" s="119"/>
      <c r="BQ62" s="120" t="str">
        <f>IFERROR(BP62/BN62,"-")</f>
        <v>-</v>
      </c>
      <c r="BR62" s="121"/>
      <c r="BS62" s="122" t="str">
        <f>IFERROR(BR62/BN62,"-")</f>
        <v>-</v>
      </c>
      <c r="BT62" s="123"/>
      <c r="BU62" s="123"/>
      <c r="BV62" s="123"/>
      <c r="BW62" s="124"/>
      <c r="BX62" s="125" t="str">
        <f>IF(P62=0,"",IF(BW62=0,"",(BW62/P62)))</f>
        <v/>
      </c>
      <c r="BY62" s="126"/>
      <c r="BZ62" s="127" t="str">
        <f>IFERROR(BY62/BW62,"-")</f>
        <v>-</v>
      </c>
      <c r="CA62" s="128"/>
      <c r="CB62" s="129" t="str">
        <f>IFERROR(CA62/BW62,"-")</f>
        <v>-</v>
      </c>
      <c r="CC62" s="130"/>
      <c r="CD62" s="130"/>
      <c r="CE62" s="130"/>
      <c r="CF62" s="131"/>
      <c r="CG62" s="132" t="str">
        <f>IF(P62=0,"",IF(CF62=0,"",(CF62/P62)))</f>
        <v/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0</v>
      </c>
      <c r="CP62" s="139">
        <v>0</v>
      </c>
      <c r="CQ62" s="139"/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347" t="s">
        <v>216</v>
      </c>
      <c r="C63" s="347"/>
      <c r="D63" s="347" t="s">
        <v>217</v>
      </c>
      <c r="E63" s="347" t="s">
        <v>218</v>
      </c>
      <c r="F63" s="347" t="s">
        <v>67</v>
      </c>
      <c r="G63" s="88"/>
      <c r="H63" s="88" t="s">
        <v>193</v>
      </c>
      <c r="I63" s="88" t="s">
        <v>202</v>
      </c>
      <c r="J63" s="330"/>
      <c r="K63" s="79">
        <v>0</v>
      </c>
      <c r="L63" s="79">
        <v>0</v>
      </c>
      <c r="M63" s="79">
        <v>0</v>
      </c>
      <c r="N63" s="89">
        <v>3</v>
      </c>
      <c r="O63" s="90">
        <v>0</v>
      </c>
      <c r="P63" s="91">
        <f>N63+O63</f>
        <v>3</v>
      </c>
      <c r="Q63" s="80" t="str">
        <f>IFERROR(P63/M63,"-")</f>
        <v>-</v>
      </c>
      <c r="R63" s="79">
        <v>0</v>
      </c>
      <c r="S63" s="79">
        <v>0</v>
      </c>
      <c r="T63" s="80">
        <f>IFERROR(R63/(P63),"-")</f>
        <v>0</v>
      </c>
      <c r="U63" s="336"/>
      <c r="V63" s="82">
        <v>0</v>
      </c>
      <c r="W63" s="80">
        <f>IF(P63=0,"-",V63/P63)</f>
        <v>0</v>
      </c>
      <c r="X63" s="335">
        <v>0</v>
      </c>
      <c r="Y63" s="336">
        <f>IFERROR(X63/P63,"-")</f>
        <v>0</v>
      </c>
      <c r="Z63" s="336" t="str">
        <f>IFERROR(X63/V63,"-")</f>
        <v>-</v>
      </c>
      <c r="AA63" s="330"/>
      <c r="AB63" s="83"/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>
        <f>IF(P63=0,"",IF(AM63=0,"",(AM63/P63)))</f>
        <v>0</v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>
        <v>1</v>
      </c>
      <c r="AW63" s="105">
        <f>IF(P63=0,"",IF(AV63=0,"",(AV63/P63)))</f>
        <v>0.33333333333333</v>
      </c>
      <c r="AX63" s="104"/>
      <c r="AY63" s="106">
        <f>IFERROR(AX63/AV63,"-")</f>
        <v>0</v>
      </c>
      <c r="AZ63" s="107"/>
      <c r="BA63" s="108">
        <f>IFERROR(AZ63/AV63,"-")</f>
        <v>0</v>
      </c>
      <c r="BB63" s="109"/>
      <c r="BC63" s="109"/>
      <c r="BD63" s="109"/>
      <c r="BE63" s="110">
        <v>1</v>
      </c>
      <c r="BF63" s="111">
        <f>IF(P63=0,"",IF(BE63=0,"",(BE63/P63)))</f>
        <v>0.33333333333333</v>
      </c>
      <c r="BG63" s="110"/>
      <c r="BH63" s="112">
        <f>IFERROR(BG63/BE63,"-")</f>
        <v>0</v>
      </c>
      <c r="BI63" s="113"/>
      <c r="BJ63" s="114">
        <f>IFERROR(BI63/BE63,"-")</f>
        <v>0</v>
      </c>
      <c r="BK63" s="115"/>
      <c r="BL63" s="115"/>
      <c r="BM63" s="115"/>
      <c r="BN63" s="117"/>
      <c r="BO63" s="118">
        <f>IF(P63=0,"",IF(BN63=0,"",(BN63/P63)))</f>
        <v>0</v>
      </c>
      <c r="BP63" s="119"/>
      <c r="BQ63" s="120" t="str">
        <f>IFERROR(BP63/BN63,"-")</f>
        <v>-</v>
      </c>
      <c r="BR63" s="121"/>
      <c r="BS63" s="122" t="str">
        <f>IFERROR(BR63/BN63,"-")</f>
        <v>-</v>
      </c>
      <c r="BT63" s="123"/>
      <c r="BU63" s="123"/>
      <c r="BV63" s="123"/>
      <c r="BW63" s="124">
        <v>1</v>
      </c>
      <c r="BX63" s="125">
        <f>IF(P63=0,"",IF(BW63=0,"",(BW63/P63)))</f>
        <v>0.33333333333333</v>
      </c>
      <c r="BY63" s="126"/>
      <c r="BZ63" s="127">
        <f>IFERROR(BY63/BW63,"-")</f>
        <v>0</v>
      </c>
      <c r="CA63" s="128"/>
      <c r="CB63" s="129">
        <f>IFERROR(CA63/BW63,"-")</f>
        <v>0</v>
      </c>
      <c r="CC63" s="130"/>
      <c r="CD63" s="130"/>
      <c r="CE63" s="130"/>
      <c r="CF63" s="131"/>
      <c r="CG63" s="132">
        <f>IF(P63=0,"",IF(CF63=0,"",(CF63/P63)))</f>
        <v>0</v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0</v>
      </c>
      <c r="CP63" s="139">
        <v>0</v>
      </c>
      <c r="CQ63" s="139"/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/>
      <c r="B64" s="347" t="s">
        <v>219</v>
      </c>
      <c r="C64" s="347"/>
      <c r="D64" s="347" t="s">
        <v>220</v>
      </c>
      <c r="E64" s="347" t="s">
        <v>221</v>
      </c>
      <c r="F64" s="347" t="s">
        <v>79</v>
      </c>
      <c r="G64" s="88"/>
      <c r="H64" s="88" t="s">
        <v>193</v>
      </c>
      <c r="I64" s="348" t="s">
        <v>222</v>
      </c>
      <c r="J64" s="330"/>
      <c r="K64" s="79">
        <v>6</v>
      </c>
      <c r="L64" s="79">
        <v>0</v>
      </c>
      <c r="M64" s="79">
        <v>30</v>
      </c>
      <c r="N64" s="89">
        <v>4</v>
      </c>
      <c r="O64" s="90">
        <v>0</v>
      </c>
      <c r="P64" s="91">
        <f>N64+O64</f>
        <v>4</v>
      </c>
      <c r="Q64" s="80">
        <f>IFERROR(P64/M64,"-")</f>
        <v>0.13333333333333</v>
      </c>
      <c r="R64" s="79">
        <v>0</v>
      </c>
      <c r="S64" s="79">
        <v>1</v>
      </c>
      <c r="T64" s="80">
        <f>IFERROR(R64/(P64),"-")</f>
        <v>0</v>
      </c>
      <c r="U64" s="336"/>
      <c r="V64" s="82">
        <v>0</v>
      </c>
      <c r="W64" s="80">
        <f>IF(P64=0,"-",V64/P64)</f>
        <v>0</v>
      </c>
      <c r="X64" s="335">
        <v>0</v>
      </c>
      <c r="Y64" s="336">
        <f>IFERROR(X64/P64,"-")</f>
        <v>0</v>
      </c>
      <c r="Z64" s="336" t="str">
        <f>IFERROR(X64/V64,"-")</f>
        <v>-</v>
      </c>
      <c r="AA64" s="330"/>
      <c r="AB64" s="83"/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>
        <v>1</v>
      </c>
      <c r="BF64" s="111">
        <f>IF(P64=0,"",IF(BE64=0,"",(BE64/P64)))</f>
        <v>0.25</v>
      </c>
      <c r="BG64" s="110"/>
      <c r="BH64" s="112">
        <f>IFERROR(BG64/BE64,"-")</f>
        <v>0</v>
      </c>
      <c r="BI64" s="113"/>
      <c r="BJ64" s="114">
        <f>IFERROR(BI64/BE64,"-")</f>
        <v>0</v>
      </c>
      <c r="BK64" s="115"/>
      <c r="BL64" s="115"/>
      <c r="BM64" s="115"/>
      <c r="BN64" s="117">
        <v>2</v>
      </c>
      <c r="BO64" s="118">
        <f>IF(P64=0,"",IF(BN64=0,"",(BN64/P64)))</f>
        <v>0.5</v>
      </c>
      <c r="BP64" s="119"/>
      <c r="BQ64" s="120">
        <f>IFERROR(BP64/BN64,"-")</f>
        <v>0</v>
      </c>
      <c r="BR64" s="121"/>
      <c r="BS64" s="122">
        <f>IFERROR(BR64/BN64,"-")</f>
        <v>0</v>
      </c>
      <c r="BT64" s="123"/>
      <c r="BU64" s="123"/>
      <c r="BV64" s="123"/>
      <c r="BW64" s="124">
        <v>1</v>
      </c>
      <c r="BX64" s="125">
        <f>IF(P64=0,"",IF(BW64=0,"",(BW64/P64)))</f>
        <v>0.25</v>
      </c>
      <c r="BY64" s="126"/>
      <c r="BZ64" s="127">
        <f>IFERROR(BY64/BW64,"-")</f>
        <v>0</v>
      </c>
      <c r="CA64" s="128"/>
      <c r="CB64" s="129">
        <f>IFERROR(CA64/BW64,"-")</f>
        <v>0</v>
      </c>
      <c r="CC64" s="130"/>
      <c r="CD64" s="130"/>
      <c r="CE64" s="130"/>
      <c r="CF64" s="131"/>
      <c r="CG64" s="132">
        <f>IF(P64=0,"",IF(CF64=0,"",(CF64/P64)))</f>
        <v>0</v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0</v>
      </c>
      <c r="CP64" s="139">
        <v>0</v>
      </c>
      <c r="CQ64" s="139"/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/>
      <c r="B65" s="347" t="s">
        <v>223</v>
      </c>
      <c r="C65" s="347"/>
      <c r="D65" s="347" t="s">
        <v>110</v>
      </c>
      <c r="E65" s="347" t="s">
        <v>110</v>
      </c>
      <c r="F65" s="347" t="s">
        <v>72</v>
      </c>
      <c r="G65" s="88"/>
      <c r="H65" s="88"/>
      <c r="I65" s="88"/>
      <c r="J65" s="330"/>
      <c r="K65" s="79">
        <v>14</v>
      </c>
      <c r="L65" s="79">
        <v>8</v>
      </c>
      <c r="M65" s="79">
        <v>1</v>
      </c>
      <c r="N65" s="89">
        <v>0</v>
      </c>
      <c r="O65" s="90">
        <v>0</v>
      </c>
      <c r="P65" s="91">
        <f>N65+O65</f>
        <v>0</v>
      </c>
      <c r="Q65" s="80">
        <f>IFERROR(P65/M65,"-")</f>
        <v>0</v>
      </c>
      <c r="R65" s="79">
        <v>0</v>
      </c>
      <c r="S65" s="79">
        <v>0</v>
      </c>
      <c r="T65" s="80" t="str">
        <f>IFERROR(R65/(P65),"-")</f>
        <v>-</v>
      </c>
      <c r="U65" s="336"/>
      <c r="V65" s="82">
        <v>0</v>
      </c>
      <c r="W65" s="80" t="str">
        <f>IF(P65=0,"-",V65/P65)</f>
        <v>-</v>
      </c>
      <c r="X65" s="335">
        <v>0</v>
      </c>
      <c r="Y65" s="336" t="str">
        <f>IFERROR(X65/P65,"-")</f>
        <v>-</v>
      </c>
      <c r="Z65" s="336" t="str">
        <f>IFERROR(X65/V65,"-")</f>
        <v>-</v>
      </c>
      <c r="AA65" s="330"/>
      <c r="AB65" s="83"/>
      <c r="AC65" s="77"/>
      <c r="AD65" s="92"/>
      <c r="AE65" s="93" t="str">
        <f>IF(P65=0,"",IF(AD65=0,"",(AD65/P65)))</f>
        <v/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 t="str">
        <f>IF(P65=0,"",IF(AM65=0,"",(AM65/P65)))</f>
        <v/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 t="str">
        <f>IF(P65=0,"",IF(AV65=0,"",(AV65/P65)))</f>
        <v/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/>
      <c r="BF65" s="111" t="str">
        <f>IF(P65=0,"",IF(BE65=0,"",(BE65/P65)))</f>
        <v/>
      </c>
      <c r="BG65" s="110"/>
      <c r="BH65" s="112" t="str">
        <f>IFERROR(BG65/BE65,"-")</f>
        <v>-</v>
      </c>
      <c r="BI65" s="113"/>
      <c r="BJ65" s="114" t="str">
        <f>IFERROR(BI65/BE65,"-")</f>
        <v>-</v>
      </c>
      <c r="BK65" s="115"/>
      <c r="BL65" s="115"/>
      <c r="BM65" s="115"/>
      <c r="BN65" s="117"/>
      <c r="BO65" s="118" t="str">
        <f>IF(P65=0,"",IF(BN65=0,"",(BN65/P65)))</f>
        <v/>
      </c>
      <c r="BP65" s="119"/>
      <c r="BQ65" s="120" t="str">
        <f>IFERROR(BP65/BN65,"-")</f>
        <v>-</v>
      </c>
      <c r="BR65" s="121"/>
      <c r="BS65" s="122" t="str">
        <f>IFERROR(BR65/BN65,"-")</f>
        <v>-</v>
      </c>
      <c r="BT65" s="123"/>
      <c r="BU65" s="123"/>
      <c r="BV65" s="123"/>
      <c r="BW65" s="124"/>
      <c r="BX65" s="125" t="str">
        <f>IF(P65=0,"",IF(BW65=0,"",(BW65/P65)))</f>
        <v/>
      </c>
      <c r="BY65" s="126"/>
      <c r="BZ65" s="127" t="str">
        <f>IFERROR(BY65/BW65,"-")</f>
        <v>-</v>
      </c>
      <c r="CA65" s="128"/>
      <c r="CB65" s="129" t="str">
        <f>IFERROR(CA65/BW65,"-")</f>
        <v>-</v>
      </c>
      <c r="CC65" s="130"/>
      <c r="CD65" s="130"/>
      <c r="CE65" s="130"/>
      <c r="CF65" s="131"/>
      <c r="CG65" s="132" t="str">
        <f>IF(P65=0,"",IF(CF65=0,"",(CF65/P65)))</f>
        <v/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0</v>
      </c>
      <c r="CP65" s="139">
        <v>0</v>
      </c>
      <c r="CQ65" s="139"/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/>
      <c r="B66" s="347" t="s">
        <v>224</v>
      </c>
      <c r="C66" s="347"/>
      <c r="D66" s="347" t="s">
        <v>225</v>
      </c>
      <c r="E66" s="347" t="s">
        <v>226</v>
      </c>
      <c r="F66" s="347" t="s">
        <v>67</v>
      </c>
      <c r="G66" s="88" t="s">
        <v>227</v>
      </c>
      <c r="H66" s="88" t="s">
        <v>193</v>
      </c>
      <c r="I66" s="88" t="s">
        <v>194</v>
      </c>
      <c r="J66" s="330"/>
      <c r="K66" s="79">
        <v>0</v>
      </c>
      <c r="L66" s="79">
        <v>0</v>
      </c>
      <c r="M66" s="79">
        <v>0</v>
      </c>
      <c r="N66" s="89">
        <v>1</v>
      </c>
      <c r="O66" s="90">
        <v>0</v>
      </c>
      <c r="P66" s="91">
        <f>N66+O66</f>
        <v>1</v>
      </c>
      <c r="Q66" s="80" t="str">
        <f>IFERROR(P66/M66,"-")</f>
        <v>-</v>
      </c>
      <c r="R66" s="79">
        <v>0</v>
      </c>
      <c r="S66" s="79">
        <v>1</v>
      </c>
      <c r="T66" s="80">
        <f>IFERROR(R66/(P66),"-")</f>
        <v>0</v>
      </c>
      <c r="U66" s="336"/>
      <c r="V66" s="82">
        <v>0</v>
      </c>
      <c r="W66" s="80">
        <f>IF(P66=0,"-",V66/P66)</f>
        <v>0</v>
      </c>
      <c r="X66" s="335">
        <v>0</v>
      </c>
      <c r="Y66" s="336">
        <f>IFERROR(X66/P66,"-")</f>
        <v>0</v>
      </c>
      <c r="Z66" s="336" t="str">
        <f>IFERROR(X66/V66,"-")</f>
        <v>-</v>
      </c>
      <c r="AA66" s="330"/>
      <c r="AB66" s="83"/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>
        <f>IF(P66=0,"",IF(AM66=0,"",(AM66/P66)))</f>
        <v>0</v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/>
      <c r="BF66" s="111">
        <f>IF(P66=0,"",IF(BE66=0,"",(BE66/P66)))</f>
        <v>0</v>
      </c>
      <c r="BG66" s="110"/>
      <c r="BH66" s="112" t="str">
        <f>IFERROR(BG66/BE66,"-")</f>
        <v>-</v>
      </c>
      <c r="BI66" s="113"/>
      <c r="BJ66" s="114" t="str">
        <f>IFERROR(BI66/BE66,"-")</f>
        <v>-</v>
      </c>
      <c r="BK66" s="115"/>
      <c r="BL66" s="115"/>
      <c r="BM66" s="115"/>
      <c r="BN66" s="117">
        <v>1</v>
      </c>
      <c r="BO66" s="118">
        <f>IF(P66=0,"",IF(BN66=0,"",(BN66/P66)))</f>
        <v>1</v>
      </c>
      <c r="BP66" s="119"/>
      <c r="BQ66" s="120">
        <f>IFERROR(BP66/BN66,"-")</f>
        <v>0</v>
      </c>
      <c r="BR66" s="121"/>
      <c r="BS66" s="122">
        <f>IFERROR(BR66/BN66,"-")</f>
        <v>0</v>
      </c>
      <c r="BT66" s="123"/>
      <c r="BU66" s="123"/>
      <c r="BV66" s="123"/>
      <c r="BW66" s="124"/>
      <c r="BX66" s="125">
        <f>IF(P66=0,"",IF(BW66=0,"",(BW66/P66)))</f>
        <v>0</v>
      </c>
      <c r="BY66" s="126"/>
      <c r="BZ66" s="127" t="str">
        <f>IFERROR(BY66/BW66,"-")</f>
        <v>-</v>
      </c>
      <c r="CA66" s="128"/>
      <c r="CB66" s="129" t="str">
        <f>IFERROR(CA66/BW66,"-")</f>
        <v>-</v>
      </c>
      <c r="CC66" s="130"/>
      <c r="CD66" s="130"/>
      <c r="CE66" s="130"/>
      <c r="CF66" s="131"/>
      <c r="CG66" s="132">
        <f>IF(P66=0,"",IF(CF66=0,"",(CF66/P66)))</f>
        <v>0</v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0</v>
      </c>
      <c r="CP66" s="139">
        <v>0</v>
      </c>
      <c r="CQ66" s="139"/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/>
      <c r="B67" s="347" t="s">
        <v>228</v>
      </c>
      <c r="C67" s="347"/>
      <c r="D67" s="347" t="s">
        <v>229</v>
      </c>
      <c r="E67" s="347" t="s">
        <v>230</v>
      </c>
      <c r="F67" s="347" t="s">
        <v>79</v>
      </c>
      <c r="G67" s="88"/>
      <c r="H67" s="88" t="s">
        <v>193</v>
      </c>
      <c r="I67" s="88" t="s">
        <v>198</v>
      </c>
      <c r="J67" s="330"/>
      <c r="K67" s="79">
        <v>1</v>
      </c>
      <c r="L67" s="79">
        <v>0</v>
      </c>
      <c r="M67" s="79">
        <v>5</v>
      </c>
      <c r="N67" s="89">
        <v>0</v>
      </c>
      <c r="O67" s="90">
        <v>0</v>
      </c>
      <c r="P67" s="91">
        <f>N67+O67</f>
        <v>0</v>
      </c>
      <c r="Q67" s="80">
        <f>IFERROR(P67/M67,"-")</f>
        <v>0</v>
      </c>
      <c r="R67" s="79">
        <v>0</v>
      </c>
      <c r="S67" s="79">
        <v>0</v>
      </c>
      <c r="T67" s="80" t="str">
        <f>IFERROR(R67/(P67),"-")</f>
        <v>-</v>
      </c>
      <c r="U67" s="336"/>
      <c r="V67" s="82">
        <v>0</v>
      </c>
      <c r="W67" s="80" t="str">
        <f>IF(P67=0,"-",V67/P67)</f>
        <v>-</v>
      </c>
      <c r="X67" s="335">
        <v>0</v>
      </c>
      <c r="Y67" s="336" t="str">
        <f>IFERROR(X67/P67,"-")</f>
        <v>-</v>
      </c>
      <c r="Z67" s="336" t="str">
        <f>IFERROR(X67/V67,"-")</f>
        <v>-</v>
      </c>
      <c r="AA67" s="330"/>
      <c r="AB67" s="83"/>
      <c r="AC67" s="77"/>
      <c r="AD67" s="92"/>
      <c r="AE67" s="93" t="str">
        <f>IF(P67=0,"",IF(AD67=0,"",(AD67/P67)))</f>
        <v/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 t="str">
        <f>IF(P67=0,"",IF(AM67=0,"",(AM67/P67)))</f>
        <v/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 t="str">
        <f>IF(P67=0,"",IF(AV67=0,"",(AV67/P67)))</f>
        <v/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/>
      <c r="BF67" s="111" t="str">
        <f>IF(P67=0,"",IF(BE67=0,"",(BE67/P67)))</f>
        <v/>
      </c>
      <c r="BG67" s="110"/>
      <c r="BH67" s="112" t="str">
        <f>IFERROR(BG67/BE67,"-")</f>
        <v>-</v>
      </c>
      <c r="BI67" s="113"/>
      <c r="BJ67" s="114" t="str">
        <f>IFERROR(BI67/BE67,"-")</f>
        <v>-</v>
      </c>
      <c r="BK67" s="115"/>
      <c r="BL67" s="115"/>
      <c r="BM67" s="115"/>
      <c r="BN67" s="117"/>
      <c r="BO67" s="118" t="str">
        <f>IF(P67=0,"",IF(BN67=0,"",(BN67/P67)))</f>
        <v/>
      </c>
      <c r="BP67" s="119"/>
      <c r="BQ67" s="120" t="str">
        <f>IFERROR(BP67/BN67,"-")</f>
        <v>-</v>
      </c>
      <c r="BR67" s="121"/>
      <c r="BS67" s="122" t="str">
        <f>IFERROR(BR67/BN67,"-")</f>
        <v>-</v>
      </c>
      <c r="BT67" s="123"/>
      <c r="BU67" s="123"/>
      <c r="BV67" s="123"/>
      <c r="BW67" s="124"/>
      <c r="BX67" s="125" t="str">
        <f>IF(P67=0,"",IF(BW67=0,"",(BW67/P67)))</f>
        <v/>
      </c>
      <c r="BY67" s="126"/>
      <c r="BZ67" s="127" t="str">
        <f>IFERROR(BY67/BW67,"-")</f>
        <v>-</v>
      </c>
      <c r="CA67" s="128"/>
      <c r="CB67" s="129" t="str">
        <f>IFERROR(CA67/BW67,"-")</f>
        <v>-</v>
      </c>
      <c r="CC67" s="130"/>
      <c r="CD67" s="130"/>
      <c r="CE67" s="130"/>
      <c r="CF67" s="131"/>
      <c r="CG67" s="132" t="str">
        <f>IF(P67=0,"",IF(CF67=0,"",(CF67/P67)))</f>
        <v/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0</v>
      </c>
      <c r="CP67" s="139">
        <v>0</v>
      </c>
      <c r="CQ67" s="139"/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/>
      <c r="B68" s="347" t="s">
        <v>231</v>
      </c>
      <c r="C68" s="347"/>
      <c r="D68" s="347" t="s">
        <v>232</v>
      </c>
      <c r="E68" s="347" t="s">
        <v>233</v>
      </c>
      <c r="F68" s="347" t="s">
        <v>67</v>
      </c>
      <c r="G68" s="88"/>
      <c r="H68" s="88" t="s">
        <v>193</v>
      </c>
      <c r="I68" s="88" t="s">
        <v>202</v>
      </c>
      <c r="J68" s="330"/>
      <c r="K68" s="79">
        <v>0</v>
      </c>
      <c r="L68" s="79">
        <v>0</v>
      </c>
      <c r="M68" s="79">
        <v>0</v>
      </c>
      <c r="N68" s="89">
        <v>0</v>
      </c>
      <c r="O68" s="90">
        <v>0</v>
      </c>
      <c r="P68" s="91">
        <f>N68+O68</f>
        <v>0</v>
      </c>
      <c r="Q68" s="80" t="str">
        <f>IFERROR(P68/M68,"-")</f>
        <v>-</v>
      </c>
      <c r="R68" s="79">
        <v>0</v>
      </c>
      <c r="S68" s="79">
        <v>0</v>
      </c>
      <c r="T68" s="80" t="str">
        <f>IFERROR(R68/(P68),"-")</f>
        <v>-</v>
      </c>
      <c r="U68" s="336"/>
      <c r="V68" s="82">
        <v>0</v>
      </c>
      <c r="W68" s="80" t="str">
        <f>IF(P68=0,"-",V68/P68)</f>
        <v>-</v>
      </c>
      <c r="X68" s="335">
        <v>0</v>
      </c>
      <c r="Y68" s="336" t="str">
        <f>IFERROR(X68/P68,"-")</f>
        <v>-</v>
      </c>
      <c r="Z68" s="336" t="str">
        <f>IFERROR(X68/V68,"-")</f>
        <v>-</v>
      </c>
      <c r="AA68" s="330"/>
      <c r="AB68" s="83"/>
      <c r="AC68" s="77"/>
      <c r="AD68" s="92"/>
      <c r="AE68" s="93" t="str">
        <f>IF(P68=0,"",IF(AD68=0,"",(AD68/P68)))</f>
        <v/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 t="str">
        <f>IF(P68=0,"",IF(AM68=0,"",(AM68/P68)))</f>
        <v/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/>
      <c r="AW68" s="105" t="str">
        <f>IF(P68=0,"",IF(AV68=0,"",(AV68/P68)))</f>
        <v/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/>
      <c r="BF68" s="111" t="str">
        <f>IF(P68=0,"",IF(BE68=0,"",(BE68/P68)))</f>
        <v/>
      </c>
      <c r="BG68" s="110"/>
      <c r="BH68" s="112" t="str">
        <f>IFERROR(BG68/BE68,"-")</f>
        <v>-</v>
      </c>
      <c r="BI68" s="113"/>
      <c r="BJ68" s="114" t="str">
        <f>IFERROR(BI68/BE68,"-")</f>
        <v>-</v>
      </c>
      <c r="BK68" s="115"/>
      <c r="BL68" s="115"/>
      <c r="BM68" s="115"/>
      <c r="BN68" s="117"/>
      <c r="BO68" s="118" t="str">
        <f>IF(P68=0,"",IF(BN68=0,"",(BN68/P68)))</f>
        <v/>
      </c>
      <c r="BP68" s="119"/>
      <c r="BQ68" s="120" t="str">
        <f>IFERROR(BP68/BN68,"-")</f>
        <v>-</v>
      </c>
      <c r="BR68" s="121"/>
      <c r="BS68" s="122" t="str">
        <f>IFERROR(BR68/BN68,"-")</f>
        <v>-</v>
      </c>
      <c r="BT68" s="123"/>
      <c r="BU68" s="123"/>
      <c r="BV68" s="123"/>
      <c r="BW68" s="124"/>
      <c r="BX68" s="125" t="str">
        <f>IF(P68=0,"",IF(BW68=0,"",(BW68/P68)))</f>
        <v/>
      </c>
      <c r="BY68" s="126"/>
      <c r="BZ68" s="127" t="str">
        <f>IFERROR(BY68/BW68,"-")</f>
        <v>-</v>
      </c>
      <c r="CA68" s="128"/>
      <c r="CB68" s="129" t="str">
        <f>IFERROR(CA68/BW68,"-")</f>
        <v>-</v>
      </c>
      <c r="CC68" s="130"/>
      <c r="CD68" s="130"/>
      <c r="CE68" s="130"/>
      <c r="CF68" s="131"/>
      <c r="CG68" s="132" t="str">
        <f>IF(P68=0,"",IF(CF68=0,"",(CF68/P68)))</f>
        <v/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0</v>
      </c>
      <c r="CP68" s="139">
        <v>0</v>
      </c>
      <c r="CQ68" s="139"/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/>
      <c r="B69" s="347" t="s">
        <v>234</v>
      </c>
      <c r="C69" s="347"/>
      <c r="D69" s="347" t="s">
        <v>235</v>
      </c>
      <c r="E69" s="347" t="s">
        <v>218</v>
      </c>
      <c r="F69" s="347" t="s">
        <v>79</v>
      </c>
      <c r="G69" s="88"/>
      <c r="H69" s="88" t="s">
        <v>193</v>
      </c>
      <c r="I69" s="348" t="s">
        <v>222</v>
      </c>
      <c r="J69" s="330"/>
      <c r="K69" s="79">
        <v>2</v>
      </c>
      <c r="L69" s="79">
        <v>0</v>
      </c>
      <c r="M69" s="79">
        <v>21</v>
      </c>
      <c r="N69" s="89">
        <v>0</v>
      </c>
      <c r="O69" s="90">
        <v>0</v>
      </c>
      <c r="P69" s="91">
        <f>N69+O69</f>
        <v>0</v>
      </c>
      <c r="Q69" s="80">
        <f>IFERROR(P69/M69,"-")</f>
        <v>0</v>
      </c>
      <c r="R69" s="79">
        <v>0</v>
      </c>
      <c r="S69" s="79">
        <v>0</v>
      </c>
      <c r="T69" s="80" t="str">
        <f>IFERROR(R69/(P69),"-")</f>
        <v>-</v>
      </c>
      <c r="U69" s="336"/>
      <c r="V69" s="82">
        <v>0</v>
      </c>
      <c r="W69" s="80" t="str">
        <f>IF(P69=0,"-",V69/P69)</f>
        <v>-</v>
      </c>
      <c r="X69" s="335">
        <v>0</v>
      </c>
      <c r="Y69" s="336" t="str">
        <f>IFERROR(X69/P69,"-")</f>
        <v>-</v>
      </c>
      <c r="Z69" s="336" t="str">
        <f>IFERROR(X69/V69,"-")</f>
        <v>-</v>
      </c>
      <c r="AA69" s="330"/>
      <c r="AB69" s="83"/>
      <c r="AC69" s="77"/>
      <c r="AD69" s="92"/>
      <c r="AE69" s="93" t="str">
        <f>IF(P69=0,"",IF(AD69=0,"",(AD69/P69)))</f>
        <v/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 t="str">
        <f>IF(P69=0,"",IF(AM69=0,"",(AM69/P69)))</f>
        <v/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/>
      <c r="AW69" s="105" t="str">
        <f>IF(P69=0,"",IF(AV69=0,"",(AV69/P69)))</f>
        <v/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/>
      <c r="BF69" s="111" t="str">
        <f>IF(P69=0,"",IF(BE69=0,"",(BE69/P69)))</f>
        <v/>
      </c>
      <c r="BG69" s="110"/>
      <c r="BH69" s="112" t="str">
        <f>IFERROR(BG69/BE69,"-")</f>
        <v>-</v>
      </c>
      <c r="BI69" s="113"/>
      <c r="BJ69" s="114" t="str">
        <f>IFERROR(BI69/BE69,"-")</f>
        <v>-</v>
      </c>
      <c r="BK69" s="115"/>
      <c r="BL69" s="115"/>
      <c r="BM69" s="115"/>
      <c r="BN69" s="117"/>
      <c r="BO69" s="118" t="str">
        <f>IF(P69=0,"",IF(BN69=0,"",(BN69/P69)))</f>
        <v/>
      </c>
      <c r="BP69" s="119"/>
      <c r="BQ69" s="120" t="str">
        <f>IFERROR(BP69/BN69,"-")</f>
        <v>-</v>
      </c>
      <c r="BR69" s="121"/>
      <c r="BS69" s="122" t="str">
        <f>IFERROR(BR69/BN69,"-")</f>
        <v>-</v>
      </c>
      <c r="BT69" s="123"/>
      <c r="BU69" s="123"/>
      <c r="BV69" s="123"/>
      <c r="BW69" s="124"/>
      <c r="BX69" s="125" t="str">
        <f>IF(P69=0,"",IF(BW69=0,"",(BW69/P69)))</f>
        <v/>
      </c>
      <c r="BY69" s="126"/>
      <c r="BZ69" s="127" t="str">
        <f>IFERROR(BY69/BW69,"-")</f>
        <v>-</v>
      </c>
      <c r="CA69" s="128"/>
      <c r="CB69" s="129" t="str">
        <f>IFERROR(CA69/BW69,"-")</f>
        <v>-</v>
      </c>
      <c r="CC69" s="130"/>
      <c r="CD69" s="130"/>
      <c r="CE69" s="130"/>
      <c r="CF69" s="131"/>
      <c r="CG69" s="132" t="str">
        <f>IF(P69=0,"",IF(CF69=0,"",(CF69/P69)))</f>
        <v/>
      </c>
      <c r="CH69" s="133"/>
      <c r="CI69" s="134" t="str">
        <f>IFERROR(CH69/CF69,"-")</f>
        <v>-</v>
      </c>
      <c r="CJ69" s="135"/>
      <c r="CK69" s="136" t="str">
        <f>IFERROR(CJ69/CF69,"-")</f>
        <v>-</v>
      </c>
      <c r="CL69" s="137"/>
      <c r="CM69" s="137"/>
      <c r="CN69" s="137"/>
      <c r="CO69" s="138">
        <v>0</v>
      </c>
      <c r="CP69" s="139">
        <v>0</v>
      </c>
      <c r="CQ69" s="139"/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/>
      <c r="B70" s="347" t="s">
        <v>236</v>
      </c>
      <c r="C70" s="347"/>
      <c r="D70" s="347" t="s">
        <v>110</v>
      </c>
      <c r="E70" s="347" t="s">
        <v>110</v>
      </c>
      <c r="F70" s="347" t="s">
        <v>72</v>
      </c>
      <c r="G70" s="88"/>
      <c r="H70" s="88"/>
      <c r="I70" s="88"/>
      <c r="J70" s="330"/>
      <c r="K70" s="79">
        <v>13</v>
      </c>
      <c r="L70" s="79">
        <v>9</v>
      </c>
      <c r="M70" s="79">
        <v>4</v>
      </c>
      <c r="N70" s="89">
        <v>2</v>
      </c>
      <c r="O70" s="90">
        <v>0</v>
      </c>
      <c r="P70" s="91">
        <f>N70+O70</f>
        <v>2</v>
      </c>
      <c r="Q70" s="80">
        <f>IFERROR(P70/M70,"-")</f>
        <v>0.5</v>
      </c>
      <c r="R70" s="79">
        <v>0</v>
      </c>
      <c r="S70" s="79">
        <v>1</v>
      </c>
      <c r="T70" s="80">
        <f>IFERROR(R70/(P70),"-")</f>
        <v>0</v>
      </c>
      <c r="U70" s="336"/>
      <c r="V70" s="82">
        <v>0</v>
      </c>
      <c r="W70" s="80">
        <f>IF(P70=0,"-",V70/P70)</f>
        <v>0</v>
      </c>
      <c r="X70" s="335">
        <v>0</v>
      </c>
      <c r="Y70" s="336">
        <f>IFERROR(X70/P70,"-")</f>
        <v>0</v>
      </c>
      <c r="Z70" s="336" t="str">
        <f>IFERROR(X70/V70,"-")</f>
        <v>-</v>
      </c>
      <c r="AA70" s="330"/>
      <c r="AB70" s="83"/>
      <c r="AC70" s="77"/>
      <c r="AD70" s="92"/>
      <c r="AE70" s="93">
        <f>IF(P70=0,"",IF(AD70=0,"",(AD70/P70)))</f>
        <v>0</v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>
        <v>1</v>
      </c>
      <c r="AN70" s="99">
        <f>IF(P70=0,"",IF(AM70=0,"",(AM70/P70)))</f>
        <v>0.5</v>
      </c>
      <c r="AO70" s="98"/>
      <c r="AP70" s="100">
        <f>IFERROR(AO70/AM70,"-")</f>
        <v>0</v>
      </c>
      <c r="AQ70" s="101"/>
      <c r="AR70" s="102">
        <f>IFERROR(AQ70/AM70,"-")</f>
        <v>0</v>
      </c>
      <c r="AS70" s="103"/>
      <c r="AT70" s="103"/>
      <c r="AU70" s="103"/>
      <c r="AV70" s="104">
        <v>1</v>
      </c>
      <c r="AW70" s="105">
        <f>IF(P70=0,"",IF(AV70=0,"",(AV70/P70)))</f>
        <v>0.5</v>
      </c>
      <c r="AX70" s="104"/>
      <c r="AY70" s="106">
        <f>IFERROR(AX70/AV70,"-")</f>
        <v>0</v>
      </c>
      <c r="AZ70" s="107"/>
      <c r="BA70" s="108">
        <f>IFERROR(AZ70/AV70,"-")</f>
        <v>0</v>
      </c>
      <c r="BB70" s="109"/>
      <c r="BC70" s="109"/>
      <c r="BD70" s="109"/>
      <c r="BE70" s="110"/>
      <c r="BF70" s="111">
        <f>IF(P70=0,"",IF(BE70=0,"",(BE70/P70)))</f>
        <v>0</v>
      </c>
      <c r="BG70" s="110"/>
      <c r="BH70" s="112" t="str">
        <f>IFERROR(BG70/BE70,"-")</f>
        <v>-</v>
      </c>
      <c r="BI70" s="113"/>
      <c r="BJ70" s="114" t="str">
        <f>IFERROR(BI70/BE70,"-")</f>
        <v>-</v>
      </c>
      <c r="BK70" s="115"/>
      <c r="BL70" s="115"/>
      <c r="BM70" s="115"/>
      <c r="BN70" s="117"/>
      <c r="BO70" s="118">
        <f>IF(P70=0,"",IF(BN70=0,"",(BN70/P70)))</f>
        <v>0</v>
      </c>
      <c r="BP70" s="119"/>
      <c r="BQ70" s="120" t="str">
        <f>IFERROR(BP70/BN70,"-")</f>
        <v>-</v>
      </c>
      <c r="BR70" s="121"/>
      <c r="BS70" s="122" t="str">
        <f>IFERROR(BR70/BN70,"-")</f>
        <v>-</v>
      </c>
      <c r="BT70" s="123"/>
      <c r="BU70" s="123"/>
      <c r="BV70" s="123"/>
      <c r="BW70" s="124"/>
      <c r="BX70" s="125">
        <f>IF(P70=0,"",IF(BW70=0,"",(BW70/P70)))</f>
        <v>0</v>
      </c>
      <c r="BY70" s="126"/>
      <c r="BZ70" s="127" t="str">
        <f>IFERROR(BY70/BW70,"-")</f>
        <v>-</v>
      </c>
      <c r="CA70" s="128"/>
      <c r="CB70" s="129" t="str">
        <f>IFERROR(CA70/BW70,"-")</f>
        <v>-</v>
      </c>
      <c r="CC70" s="130"/>
      <c r="CD70" s="130"/>
      <c r="CE70" s="130"/>
      <c r="CF70" s="131"/>
      <c r="CG70" s="132">
        <f>IF(P70=0,"",IF(CF70=0,"",(CF70/P70)))</f>
        <v>0</v>
      </c>
      <c r="CH70" s="133"/>
      <c r="CI70" s="134" t="str">
        <f>IFERROR(CH70/CF70,"-")</f>
        <v>-</v>
      </c>
      <c r="CJ70" s="135"/>
      <c r="CK70" s="136" t="str">
        <f>IFERROR(CJ70/CF70,"-")</f>
        <v>-</v>
      </c>
      <c r="CL70" s="137"/>
      <c r="CM70" s="137"/>
      <c r="CN70" s="137"/>
      <c r="CO70" s="138">
        <v>0</v>
      </c>
      <c r="CP70" s="139">
        <v>0</v>
      </c>
      <c r="CQ70" s="139"/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>
        <f>AB71</f>
        <v>0.066666666666667</v>
      </c>
      <c r="B71" s="347" t="s">
        <v>237</v>
      </c>
      <c r="C71" s="347"/>
      <c r="D71" s="347" t="s">
        <v>238</v>
      </c>
      <c r="E71" s="347" t="s">
        <v>239</v>
      </c>
      <c r="F71" s="347" t="s">
        <v>67</v>
      </c>
      <c r="G71" s="88" t="s">
        <v>113</v>
      </c>
      <c r="H71" s="88" t="s">
        <v>240</v>
      </c>
      <c r="I71" s="349" t="s">
        <v>241</v>
      </c>
      <c r="J71" s="330">
        <v>150000</v>
      </c>
      <c r="K71" s="79">
        <v>0</v>
      </c>
      <c r="L71" s="79">
        <v>0</v>
      </c>
      <c r="M71" s="79">
        <v>0</v>
      </c>
      <c r="N71" s="89">
        <v>7</v>
      </c>
      <c r="O71" s="90">
        <v>0</v>
      </c>
      <c r="P71" s="91">
        <f>N71+O71</f>
        <v>7</v>
      </c>
      <c r="Q71" s="80" t="str">
        <f>IFERROR(P71/M71,"-")</f>
        <v>-</v>
      </c>
      <c r="R71" s="79">
        <v>0</v>
      </c>
      <c r="S71" s="79">
        <v>1</v>
      </c>
      <c r="T71" s="80">
        <f>IFERROR(R71/(P71),"-")</f>
        <v>0</v>
      </c>
      <c r="U71" s="336">
        <f>IFERROR(J71/SUM(N71:O72),"-")</f>
        <v>18750</v>
      </c>
      <c r="V71" s="82">
        <v>0</v>
      </c>
      <c r="W71" s="80">
        <f>IF(P71=0,"-",V71/P71)</f>
        <v>0</v>
      </c>
      <c r="X71" s="335">
        <v>0</v>
      </c>
      <c r="Y71" s="336">
        <f>IFERROR(X71/P71,"-")</f>
        <v>0</v>
      </c>
      <c r="Z71" s="336" t="str">
        <f>IFERROR(X71/V71,"-")</f>
        <v>-</v>
      </c>
      <c r="AA71" s="330">
        <f>SUM(X71:X72)-SUM(J71:J72)</f>
        <v>-140000</v>
      </c>
      <c r="AB71" s="83">
        <f>SUM(X71:X72)/SUM(J71:J72)</f>
        <v>0.066666666666667</v>
      </c>
      <c r="AC71" s="77"/>
      <c r="AD71" s="92"/>
      <c r="AE71" s="93">
        <f>IF(P71=0,"",IF(AD71=0,"",(AD71/P71)))</f>
        <v>0</v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>
        <v>1</v>
      </c>
      <c r="AN71" s="99">
        <f>IF(P71=0,"",IF(AM71=0,"",(AM71/P71)))</f>
        <v>0.14285714285714</v>
      </c>
      <c r="AO71" s="98"/>
      <c r="AP71" s="100">
        <f>IFERROR(AO71/AM71,"-")</f>
        <v>0</v>
      </c>
      <c r="AQ71" s="101"/>
      <c r="AR71" s="102">
        <f>IFERROR(AQ71/AM71,"-")</f>
        <v>0</v>
      </c>
      <c r="AS71" s="103"/>
      <c r="AT71" s="103"/>
      <c r="AU71" s="103"/>
      <c r="AV71" s="104">
        <v>1</v>
      </c>
      <c r="AW71" s="105">
        <f>IF(P71=0,"",IF(AV71=0,"",(AV71/P71)))</f>
        <v>0.14285714285714</v>
      </c>
      <c r="AX71" s="104"/>
      <c r="AY71" s="106">
        <f>IFERROR(AX71/AV71,"-")</f>
        <v>0</v>
      </c>
      <c r="AZ71" s="107"/>
      <c r="BA71" s="108">
        <f>IFERROR(AZ71/AV71,"-")</f>
        <v>0</v>
      </c>
      <c r="BB71" s="109"/>
      <c r="BC71" s="109"/>
      <c r="BD71" s="109"/>
      <c r="BE71" s="110"/>
      <c r="BF71" s="111">
        <f>IF(P71=0,"",IF(BE71=0,"",(BE71/P71)))</f>
        <v>0</v>
      </c>
      <c r="BG71" s="110"/>
      <c r="BH71" s="112" t="str">
        <f>IFERROR(BG71/BE71,"-")</f>
        <v>-</v>
      </c>
      <c r="BI71" s="113"/>
      <c r="BJ71" s="114" t="str">
        <f>IFERROR(BI71/BE71,"-")</f>
        <v>-</v>
      </c>
      <c r="BK71" s="115"/>
      <c r="BL71" s="115"/>
      <c r="BM71" s="115"/>
      <c r="BN71" s="117"/>
      <c r="BO71" s="118">
        <f>IF(P71=0,"",IF(BN71=0,"",(BN71/P71)))</f>
        <v>0</v>
      </c>
      <c r="BP71" s="119"/>
      <c r="BQ71" s="120" t="str">
        <f>IFERROR(BP71/BN71,"-")</f>
        <v>-</v>
      </c>
      <c r="BR71" s="121"/>
      <c r="BS71" s="122" t="str">
        <f>IFERROR(BR71/BN71,"-")</f>
        <v>-</v>
      </c>
      <c r="BT71" s="123"/>
      <c r="BU71" s="123"/>
      <c r="BV71" s="123"/>
      <c r="BW71" s="124">
        <v>5</v>
      </c>
      <c r="BX71" s="125">
        <f>IF(P71=0,"",IF(BW71=0,"",(BW71/P71)))</f>
        <v>0.71428571428571</v>
      </c>
      <c r="BY71" s="126"/>
      <c r="BZ71" s="127">
        <f>IFERROR(BY71/BW71,"-")</f>
        <v>0</v>
      </c>
      <c r="CA71" s="128"/>
      <c r="CB71" s="129">
        <f>IFERROR(CA71/BW71,"-")</f>
        <v>0</v>
      </c>
      <c r="CC71" s="130"/>
      <c r="CD71" s="130"/>
      <c r="CE71" s="130"/>
      <c r="CF71" s="131"/>
      <c r="CG71" s="132">
        <f>IF(P71=0,"",IF(CF71=0,"",(CF71/P71)))</f>
        <v>0</v>
      </c>
      <c r="CH71" s="133"/>
      <c r="CI71" s="134" t="str">
        <f>IFERROR(CH71/CF71,"-")</f>
        <v>-</v>
      </c>
      <c r="CJ71" s="135"/>
      <c r="CK71" s="136" t="str">
        <f>IFERROR(CJ71/CF71,"-")</f>
        <v>-</v>
      </c>
      <c r="CL71" s="137"/>
      <c r="CM71" s="137"/>
      <c r="CN71" s="137"/>
      <c r="CO71" s="138">
        <v>0</v>
      </c>
      <c r="CP71" s="139">
        <v>0</v>
      </c>
      <c r="CQ71" s="139"/>
      <c r="CR71" s="139"/>
      <c r="CS71" s="140" t="str">
        <f>IF(AND(CQ71=0,CR71=0),"",IF(AND(CQ71&lt;=100000,CR71&lt;=100000),"",IF(CQ71/CP71&gt;0.7,"男高",IF(CR71/CP71&gt;0.7,"女高",""))))</f>
        <v/>
      </c>
    </row>
    <row r="72" spans="1:98">
      <c r="A72" s="78"/>
      <c r="B72" s="347" t="s">
        <v>242</v>
      </c>
      <c r="C72" s="347"/>
      <c r="D72" s="347" t="s">
        <v>238</v>
      </c>
      <c r="E72" s="347" t="s">
        <v>239</v>
      </c>
      <c r="F72" s="347" t="s">
        <v>72</v>
      </c>
      <c r="G72" s="88"/>
      <c r="H72" s="88"/>
      <c r="I72" s="88"/>
      <c r="J72" s="330"/>
      <c r="K72" s="79">
        <v>9</v>
      </c>
      <c r="L72" s="79">
        <v>9</v>
      </c>
      <c r="M72" s="79">
        <v>1</v>
      </c>
      <c r="N72" s="89">
        <v>1</v>
      </c>
      <c r="O72" s="90">
        <v>0</v>
      </c>
      <c r="P72" s="91">
        <f>N72+O72</f>
        <v>1</v>
      </c>
      <c r="Q72" s="80">
        <f>IFERROR(P72/M72,"-")</f>
        <v>1</v>
      </c>
      <c r="R72" s="79">
        <v>0</v>
      </c>
      <c r="S72" s="79">
        <v>0</v>
      </c>
      <c r="T72" s="80">
        <f>IFERROR(R72/(P72),"-")</f>
        <v>0</v>
      </c>
      <c r="U72" s="336"/>
      <c r="V72" s="82">
        <v>1</v>
      </c>
      <c r="W72" s="80">
        <f>IF(P72=0,"-",V72/P72)</f>
        <v>1</v>
      </c>
      <c r="X72" s="335">
        <v>10000</v>
      </c>
      <c r="Y72" s="336">
        <f>IFERROR(X72/P72,"-")</f>
        <v>10000</v>
      </c>
      <c r="Z72" s="336">
        <f>IFERROR(X72/V72,"-")</f>
        <v>10000</v>
      </c>
      <c r="AA72" s="330"/>
      <c r="AB72" s="83"/>
      <c r="AC72" s="77"/>
      <c r="AD72" s="92"/>
      <c r="AE72" s="93">
        <f>IF(P72=0,"",IF(AD72=0,"",(AD72/P72)))</f>
        <v>0</v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/>
      <c r="AN72" s="99">
        <f>IF(P72=0,"",IF(AM72=0,"",(AM72/P72)))</f>
        <v>0</v>
      </c>
      <c r="AO72" s="98"/>
      <c r="AP72" s="100" t="str">
        <f>IFERROR(AO72/AM72,"-")</f>
        <v>-</v>
      </c>
      <c r="AQ72" s="101"/>
      <c r="AR72" s="102" t="str">
        <f>IFERROR(AQ72/AM72,"-")</f>
        <v>-</v>
      </c>
      <c r="AS72" s="103"/>
      <c r="AT72" s="103"/>
      <c r="AU72" s="103"/>
      <c r="AV72" s="104"/>
      <c r="AW72" s="105">
        <f>IF(P72=0,"",IF(AV72=0,"",(AV72/P72)))</f>
        <v>0</v>
      </c>
      <c r="AX72" s="104"/>
      <c r="AY72" s="106" t="str">
        <f>IFERROR(AX72/AV72,"-")</f>
        <v>-</v>
      </c>
      <c r="AZ72" s="107"/>
      <c r="BA72" s="108" t="str">
        <f>IFERROR(AZ72/AV72,"-")</f>
        <v>-</v>
      </c>
      <c r="BB72" s="109"/>
      <c r="BC72" s="109"/>
      <c r="BD72" s="109"/>
      <c r="BE72" s="110"/>
      <c r="BF72" s="111">
        <f>IF(P72=0,"",IF(BE72=0,"",(BE72/P72)))</f>
        <v>0</v>
      </c>
      <c r="BG72" s="110"/>
      <c r="BH72" s="112" t="str">
        <f>IFERROR(BG72/BE72,"-")</f>
        <v>-</v>
      </c>
      <c r="BI72" s="113"/>
      <c r="BJ72" s="114" t="str">
        <f>IFERROR(BI72/BE72,"-")</f>
        <v>-</v>
      </c>
      <c r="BK72" s="115"/>
      <c r="BL72" s="115"/>
      <c r="BM72" s="115"/>
      <c r="BN72" s="117"/>
      <c r="BO72" s="118">
        <f>IF(P72=0,"",IF(BN72=0,"",(BN72/P72)))</f>
        <v>0</v>
      </c>
      <c r="BP72" s="119"/>
      <c r="BQ72" s="120" t="str">
        <f>IFERROR(BP72/BN72,"-")</f>
        <v>-</v>
      </c>
      <c r="BR72" s="121"/>
      <c r="BS72" s="122" t="str">
        <f>IFERROR(BR72/BN72,"-")</f>
        <v>-</v>
      </c>
      <c r="BT72" s="123"/>
      <c r="BU72" s="123"/>
      <c r="BV72" s="123"/>
      <c r="BW72" s="124">
        <v>1</v>
      </c>
      <c r="BX72" s="125">
        <f>IF(P72=0,"",IF(BW72=0,"",(BW72/P72)))</f>
        <v>1</v>
      </c>
      <c r="BY72" s="126">
        <v>1</v>
      </c>
      <c r="BZ72" s="127">
        <f>IFERROR(BY72/BW72,"-")</f>
        <v>1</v>
      </c>
      <c r="CA72" s="128">
        <v>10000</v>
      </c>
      <c r="CB72" s="129">
        <f>IFERROR(CA72/BW72,"-")</f>
        <v>10000</v>
      </c>
      <c r="CC72" s="130"/>
      <c r="CD72" s="130">
        <v>1</v>
      </c>
      <c r="CE72" s="130"/>
      <c r="CF72" s="131"/>
      <c r="CG72" s="132">
        <f>IF(P72=0,"",IF(CF72=0,"",(CF72/P72)))</f>
        <v>0</v>
      </c>
      <c r="CH72" s="133"/>
      <c r="CI72" s="134" t="str">
        <f>IFERROR(CH72/CF72,"-")</f>
        <v>-</v>
      </c>
      <c r="CJ72" s="135"/>
      <c r="CK72" s="136" t="str">
        <f>IFERROR(CJ72/CF72,"-")</f>
        <v>-</v>
      </c>
      <c r="CL72" s="137"/>
      <c r="CM72" s="137"/>
      <c r="CN72" s="137"/>
      <c r="CO72" s="138">
        <v>1</v>
      </c>
      <c r="CP72" s="139">
        <v>10000</v>
      </c>
      <c r="CQ72" s="139">
        <v>10000</v>
      </c>
      <c r="CR72" s="139"/>
      <c r="CS72" s="140" t="str">
        <f>IF(AND(CQ72=0,CR72=0),"",IF(AND(CQ72&lt;=100000,CR72&lt;=100000),"",IF(CQ72/CP72&gt;0.7,"男高",IF(CR72/CP72&gt;0.7,"女高",""))))</f>
        <v/>
      </c>
    </row>
    <row r="73" spans="1:98">
      <c r="A73" s="78">
        <f>AB73</f>
        <v>1.4933333333333</v>
      </c>
      <c r="B73" s="347" t="s">
        <v>243</v>
      </c>
      <c r="C73" s="347"/>
      <c r="D73" s="347" t="s">
        <v>94</v>
      </c>
      <c r="E73" s="347" t="s">
        <v>95</v>
      </c>
      <c r="F73" s="347" t="s">
        <v>79</v>
      </c>
      <c r="G73" s="88" t="s">
        <v>113</v>
      </c>
      <c r="H73" s="88" t="s">
        <v>240</v>
      </c>
      <c r="I73" s="348" t="s">
        <v>244</v>
      </c>
      <c r="J73" s="330">
        <v>150000</v>
      </c>
      <c r="K73" s="79">
        <v>19</v>
      </c>
      <c r="L73" s="79">
        <v>0</v>
      </c>
      <c r="M73" s="79">
        <v>51</v>
      </c>
      <c r="N73" s="89">
        <v>6</v>
      </c>
      <c r="O73" s="90">
        <v>0</v>
      </c>
      <c r="P73" s="91">
        <f>N73+O73</f>
        <v>6</v>
      </c>
      <c r="Q73" s="80">
        <f>IFERROR(P73/M73,"-")</f>
        <v>0.11764705882353</v>
      </c>
      <c r="R73" s="79">
        <v>0</v>
      </c>
      <c r="S73" s="79">
        <v>1</v>
      </c>
      <c r="T73" s="80">
        <f>IFERROR(R73/(P73),"-")</f>
        <v>0</v>
      </c>
      <c r="U73" s="336">
        <f>IFERROR(J73/SUM(N73:O74),"-")</f>
        <v>16666.666666667</v>
      </c>
      <c r="V73" s="82">
        <v>0</v>
      </c>
      <c r="W73" s="80">
        <f>IF(P73=0,"-",V73/P73)</f>
        <v>0</v>
      </c>
      <c r="X73" s="335">
        <v>0</v>
      </c>
      <c r="Y73" s="336">
        <f>IFERROR(X73/P73,"-")</f>
        <v>0</v>
      </c>
      <c r="Z73" s="336" t="str">
        <f>IFERROR(X73/V73,"-")</f>
        <v>-</v>
      </c>
      <c r="AA73" s="330">
        <f>SUM(X73:X74)-SUM(J73:J74)</f>
        <v>74000</v>
      </c>
      <c r="AB73" s="83">
        <f>SUM(X73:X74)/SUM(J73:J74)</f>
        <v>1.4933333333333</v>
      </c>
      <c r="AC73" s="77"/>
      <c r="AD73" s="92"/>
      <c r="AE73" s="93">
        <f>IF(P73=0,"",IF(AD73=0,"",(AD73/P73)))</f>
        <v>0</v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/>
      <c r="AN73" s="99">
        <f>IF(P73=0,"",IF(AM73=0,"",(AM73/P73)))</f>
        <v>0</v>
      </c>
      <c r="AO73" s="98"/>
      <c r="AP73" s="100" t="str">
        <f>IFERROR(AO73/AM73,"-")</f>
        <v>-</v>
      </c>
      <c r="AQ73" s="101"/>
      <c r="AR73" s="102" t="str">
        <f>IFERROR(AQ73/AM73,"-")</f>
        <v>-</v>
      </c>
      <c r="AS73" s="103"/>
      <c r="AT73" s="103"/>
      <c r="AU73" s="103"/>
      <c r="AV73" s="104"/>
      <c r="AW73" s="105">
        <f>IF(P73=0,"",IF(AV73=0,"",(AV73/P73)))</f>
        <v>0</v>
      </c>
      <c r="AX73" s="104"/>
      <c r="AY73" s="106" t="str">
        <f>IFERROR(AX73/AV73,"-")</f>
        <v>-</v>
      </c>
      <c r="AZ73" s="107"/>
      <c r="BA73" s="108" t="str">
        <f>IFERROR(AZ73/AV73,"-")</f>
        <v>-</v>
      </c>
      <c r="BB73" s="109"/>
      <c r="BC73" s="109"/>
      <c r="BD73" s="109"/>
      <c r="BE73" s="110"/>
      <c r="BF73" s="111">
        <f>IF(P73=0,"",IF(BE73=0,"",(BE73/P73)))</f>
        <v>0</v>
      </c>
      <c r="BG73" s="110"/>
      <c r="BH73" s="112" t="str">
        <f>IFERROR(BG73/BE73,"-")</f>
        <v>-</v>
      </c>
      <c r="BI73" s="113"/>
      <c r="BJ73" s="114" t="str">
        <f>IFERROR(BI73/BE73,"-")</f>
        <v>-</v>
      </c>
      <c r="BK73" s="115"/>
      <c r="BL73" s="115"/>
      <c r="BM73" s="115"/>
      <c r="BN73" s="117">
        <v>2</v>
      </c>
      <c r="BO73" s="118">
        <f>IF(P73=0,"",IF(BN73=0,"",(BN73/P73)))</f>
        <v>0.33333333333333</v>
      </c>
      <c r="BP73" s="119"/>
      <c r="BQ73" s="120">
        <f>IFERROR(BP73/BN73,"-")</f>
        <v>0</v>
      </c>
      <c r="BR73" s="121"/>
      <c r="BS73" s="122">
        <f>IFERROR(BR73/BN73,"-")</f>
        <v>0</v>
      </c>
      <c r="BT73" s="123"/>
      <c r="BU73" s="123"/>
      <c r="BV73" s="123"/>
      <c r="BW73" s="124">
        <v>4</v>
      </c>
      <c r="BX73" s="125">
        <f>IF(P73=0,"",IF(BW73=0,"",(BW73/P73)))</f>
        <v>0.66666666666667</v>
      </c>
      <c r="BY73" s="126"/>
      <c r="BZ73" s="127">
        <f>IFERROR(BY73/BW73,"-")</f>
        <v>0</v>
      </c>
      <c r="CA73" s="128"/>
      <c r="CB73" s="129">
        <f>IFERROR(CA73/BW73,"-")</f>
        <v>0</v>
      </c>
      <c r="CC73" s="130"/>
      <c r="CD73" s="130"/>
      <c r="CE73" s="130"/>
      <c r="CF73" s="131"/>
      <c r="CG73" s="132">
        <f>IF(P73=0,"",IF(CF73=0,"",(CF73/P73)))</f>
        <v>0</v>
      </c>
      <c r="CH73" s="133"/>
      <c r="CI73" s="134" t="str">
        <f>IFERROR(CH73/CF73,"-")</f>
        <v>-</v>
      </c>
      <c r="CJ73" s="135"/>
      <c r="CK73" s="136" t="str">
        <f>IFERROR(CJ73/CF73,"-")</f>
        <v>-</v>
      </c>
      <c r="CL73" s="137"/>
      <c r="CM73" s="137"/>
      <c r="CN73" s="137"/>
      <c r="CO73" s="138">
        <v>0</v>
      </c>
      <c r="CP73" s="139">
        <v>0</v>
      </c>
      <c r="CQ73" s="139"/>
      <c r="CR73" s="139"/>
      <c r="CS73" s="140" t="str">
        <f>IF(AND(CQ73=0,CR73=0),"",IF(AND(CQ73&lt;=100000,CR73&lt;=100000),"",IF(CQ73/CP73&gt;0.7,"男高",IF(CR73/CP73&gt;0.7,"女高",""))))</f>
        <v/>
      </c>
    </row>
    <row r="74" spans="1:98">
      <c r="A74" s="78"/>
      <c r="B74" s="347" t="s">
        <v>245</v>
      </c>
      <c r="C74" s="347"/>
      <c r="D74" s="347" t="s">
        <v>94</v>
      </c>
      <c r="E74" s="347" t="s">
        <v>95</v>
      </c>
      <c r="F74" s="347" t="s">
        <v>72</v>
      </c>
      <c r="G74" s="88"/>
      <c r="H74" s="88"/>
      <c r="I74" s="88"/>
      <c r="J74" s="330"/>
      <c r="K74" s="79">
        <v>24</v>
      </c>
      <c r="L74" s="79">
        <v>14</v>
      </c>
      <c r="M74" s="79">
        <v>4</v>
      </c>
      <c r="N74" s="89">
        <v>3</v>
      </c>
      <c r="O74" s="90">
        <v>0</v>
      </c>
      <c r="P74" s="91">
        <f>N74+O74</f>
        <v>3</v>
      </c>
      <c r="Q74" s="80">
        <f>IFERROR(P74/M74,"-")</f>
        <v>0.75</v>
      </c>
      <c r="R74" s="79">
        <v>2</v>
      </c>
      <c r="S74" s="79">
        <v>0</v>
      </c>
      <c r="T74" s="80">
        <f>IFERROR(R74/(P74),"-")</f>
        <v>0.66666666666667</v>
      </c>
      <c r="U74" s="336"/>
      <c r="V74" s="82">
        <v>1</v>
      </c>
      <c r="W74" s="80">
        <f>IF(P74=0,"-",V74/P74)</f>
        <v>0.33333333333333</v>
      </c>
      <c r="X74" s="335">
        <v>224000</v>
      </c>
      <c r="Y74" s="336">
        <f>IFERROR(X74/P74,"-")</f>
        <v>74666.666666667</v>
      </c>
      <c r="Z74" s="336">
        <f>IFERROR(X74/V74,"-")</f>
        <v>224000</v>
      </c>
      <c r="AA74" s="330"/>
      <c r="AB74" s="83"/>
      <c r="AC74" s="77"/>
      <c r="AD74" s="92"/>
      <c r="AE74" s="93">
        <f>IF(P74=0,"",IF(AD74=0,"",(AD74/P74)))</f>
        <v>0</v>
      </c>
      <c r="AF74" s="92"/>
      <c r="AG74" s="94" t="str">
        <f>IFERROR(AF74/AD74,"-")</f>
        <v>-</v>
      </c>
      <c r="AH74" s="95"/>
      <c r="AI74" s="96" t="str">
        <f>IFERROR(AH74/AD74,"-")</f>
        <v>-</v>
      </c>
      <c r="AJ74" s="97"/>
      <c r="AK74" s="97"/>
      <c r="AL74" s="97"/>
      <c r="AM74" s="98"/>
      <c r="AN74" s="99">
        <f>IF(P74=0,"",IF(AM74=0,"",(AM74/P74)))</f>
        <v>0</v>
      </c>
      <c r="AO74" s="98"/>
      <c r="AP74" s="100" t="str">
        <f>IFERROR(AO74/AM74,"-")</f>
        <v>-</v>
      </c>
      <c r="AQ74" s="101"/>
      <c r="AR74" s="102" t="str">
        <f>IFERROR(AQ74/AM74,"-")</f>
        <v>-</v>
      </c>
      <c r="AS74" s="103"/>
      <c r="AT74" s="103"/>
      <c r="AU74" s="103"/>
      <c r="AV74" s="104"/>
      <c r="AW74" s="105">
        <f>IF(P74=0,"",IF(AV74=0,"",(AV74/P74)))</f>
        <v>0</v>
      </c>
      <c r="AX74" s="104"/>
      <c r="AY74" s="106" t="str">
        <f>IFERROR(AX74/AV74,"-")</f>
        <v>-</v>
      </c>
      <c r="AZ74" s="107"/>
      <c r="BA74" s="108" t="str">
        <f>IFERROR(AZ74/AV74,"-")</f>
        <v>-</v>
      </c>
      <c r="BB74" s="109"/>
      <c r="BC74" s="109"/>
      <c r="BD74" s="109"/>
      <c r="BE74" s="110"/>
      <c r="BF74" s="111">
        <f>IF(P74=0,"",IF(BE74=0,"",(BE74/P74)))</f>
        <v>0</v>
      </c>
      <c r="BG74" s="110"/>
      <c r="BH74" s="112" t="str">
        <f>IFERROR(BG74/BE74,"-")</f>
        <v>-</v>
      </c>
      <c r="BI74" s="113"/>
      <c r="BJ74" s="114" t="str">
        <f>IFERROR(BI74/BE74,"-")</f>
        <v>-</v>
      </c>
      <c r="BK74" s="115"/>
      <c r="BL74" s="115"/>
      <c r="BM74" s="115"/>
      <c r="BN74" s="117"/>
      <c r="BO74" s="118">
        <f>IF(P74=0,"",IF(BN74=0,"",(BN74/P74)))</f>
        <v>0</v>
      </c>
      <c r="BP74" s="119"/>
      <c r="BQ74" s="120" t="str">
        <f>IFERROR(BP74/BN74,"-")</f>
        <v>-</v>
      </c>
      <c r="BR74" s="121"/>
      <c r="BS74" s="122" t="str">
        <f>IFERROR(BR74/BN74,"-")</f>
        <v>-</v>
      </c>
      <c r="BT74" s="123"/>
      <c r="BU74" s="123"/>
      <c r="BV74" s="123"/>
      <c r="BW74" s="124">
        <v>3</v>
      </c>
      <c r="BX74" s="125">
        <f>IF(P74=0,"",IF(BW74=0,"",(BW74/P74)))</f>
        <v>1</v>
      </c>
      <c r="BY74" s="126">
        <v>1</v>
      </c>
      <c r="BZ74" s="127">
        <f>IFERROR(BY74/BW74,"-")</f>
        <v>0.33333333333333</v>
      </c>
      <c r="CA74" s="128">
        <v>245000</v>
      </c>
      <c r="CB74" s="129">
        <f>IFERROR(CA74/BW74,"-")</f>
        <v>81666.666666667</v>
      </c>
      <c r="CC74" s="130"/>
      <c r="CD74" s="130"/>
      <c r="CE74" s="130">
        <v>1</v>
      </c>
      <c r="CF74" s="131"/>
      <c r="CG74" s="132">
        <f>IF(P74=0,"",IF(CF74=0,"",(CF74/P74)))</f>
        <v>0</v>
      </c>
      <c r="CH74" s="133"/>
      <c r="CI74" s="134" t="str">
        <f>IFERROR(CH74/CF74,"-")</f>
        <v>-</v>
      </c>
      <c r="CJ74" s="135"/>
      <c r="CK74" s="136" t="str">
        <f>IFERROR(CJ74/CF74,"-")</f>
        <v>-</v>
      </c>
      <c r="CL74" s="137"/>
      <c r="CM74" s="137"/>
      <c r="CN74" s="137"/>
      <c r="CO74" s="138">
        <v>1</v>
      </c>
      <c r="CP74" s="139">
        <v>224000</v>
      </c>
      <c r="CQ74" s="139">
        <v>245000</v>
      </c>
      <c r="CR74" s="139"/>
      <c r="CS74" s="140" t="str">
        <f>IF(AND(CQ74=0,CR74=0),"",IF(AND(CQ74&lt;=100000,CR74&lt;=100000),"",IF(CQ74/CP74&gt;0.7,"男高",IF(CR74/CP74&gt;0.7,"女高",""))))</f>
        <v>男高</v>
      </c>
    </row>
    <row r="75" spans="1:98">
      <c r="A75" s="78">
        <f>AB75</f>
        <v>0</v>
      </c>
      <c r="B75" s="347" t="s">
        <v>246</v>
      </c>
      <c r="C75" s="347"/>
      <c r="D75" s="347" t="s">
        <v>247</v>
      </c>
      <c r="E75" s="347" t="s">
        <v>177</v>
      </c>
      <c r="F75" s="347" t="s">
        <v>79</v>
      </c>
      <c r="G75" s="88" t="s">
        <v>68</v>
      </c>
      <c r="H75" s="88" t="s">
        <v>248</v>
      </c>
      <c r="I75" s="349" t="s">
        <v>241</v>
      </c>
      <c r="J75" s="330">
        <v>150000</v>
      </c>
      <c r="K75" s="79">
        <v>17</v>
      </c>
      <c r="L75" s="79">
        <v>0</v>
      </c>
      <c r="M75" s="79">
        <v>52</v>
      </c>
      <c r="N75" s="89">
        <v>5</v>
      </c>
      <c r="O75" s="90">
        <v>1</v>
      </c>
      <c r="P75" s="91">
        <f>N75+O75</f>
        <v>6</v>
      </c>
      <c r="Q75" s="80">
        <f>IFERROR(P75/M75,"-")</f>
        <v>0.11538461538462</v>
      </c>
      <c r="R75" s="79">
        <v>1</v>
      </c>
      <c r="S75" s="79">
        <v>1</v>
      </c>
      <c r="T75" s="80">
        <f>IFERROR(R75/(P75),"-")</f>
        <v>0.16666666666667</v>
      </c>
      <c r="U75" s="336">
        <f>IFERROR(J75/SUM(N75:O76),"-")</f>
        <v>15000</v>
      </c>
      <c r="V75" s="82">
        <v>0</v>
      </c>
      <c r="W75" s="80">
        <f>IF(P75=0,"-",V75/P75)</f>
        <v>0</v>
      </c>
      <c r="X75" s="335">
        <v>0</v>
      </c>
      <c r="Y75" s="336">
        <f>IFERROR(X75/P75,"-")</f>
        <v>0</v>
      </c>
      <c r="Z75" s="336" t="str">
        <f>IFERROR(X75/V75,"-")</f>
        <v>-</v>
      </c>
      <c r="AA75" s="330">
        <f>SUM(X75:X76)-SUM(J75:J76)</f>
        <v>-150000</v>
      </c>
      <c r="AB75" s="83">
        <f>SUM(X75:X76)/SUM(J75:J76)</f>
        <v>0</v>
      </c>
      <c r="AC75" s="77"/>
      <c r="AD75" s="92"/>
      <c r="AE75" s="93">
        <f>IF(P75=0,"",IF(AD75=0,"",(AD75/P75)))</f>
        <v>0</v>
      </c>
      <c r="AF75" s="92"/>
      <c r="AG75" s="94" t="str">
        <f>IFERROR(AF75/AD75,"-")</f>
        <v>-</v>
      </c>
      <c r="AH75" s="95"/>
      <c r="AI75" s="96" t="str">
        <f>IFERROR(AH75/AD75,"-")</f>
        <v>-</v>
      </c>
      <c r="AJ75" s="97"/>
      <c r="AK75" s="97"/>
      <c r="AL75" s="97"/>
      <c r="AM75" s="98"/>
      <c r="AN75" s="99">
        <f>IF(P75=0,"",IF(AM75=0,"",(AM75/P75)))</f>
        <v>0</v>
      </c>
      <c r="AO75" s="98"/>
      <c r="AP75" s="100" t="str">
        <f>IFERROR(AO75/AM75,"-")</f>
        <v>-</v>
      </c>
      <c r="AQ75" s="101"/>
      <c r="AR75" s="102" t="str">
        <f>IFERROR(AQ75/AM75,"-")</f>
        <v>-</v>
      </c>
      <c r="AS75" s="103"/>
      <c r="AT75" s="103"/>
      <c r="AU75" s="103"/>
      <c r="AV75" s="104"/>
      <c r="AW75" s="105">
        <f>IF(P75=0,"",IF(AV75=0,"",(AV75/P75)))</f>
        <v>0</v>
      </c>
      <c r="AX75" s="104"/>
      <c r="AY75" s="106" t="str">
        <f>IFERROR(AX75/AV75,"-")</f>
        <v>-</v>
      </c>
      <c r="AZ75" s="107"/>
      <c r="BA75" s="108" t="str">
        <f>IFERROR(AZ75/AV75,"-")</f>
        <v>-</v>
      </c>
      <c r="BB75" s="109"/>
      <c r="BC75" s="109"/>
      <c r="BD75" s="109"/>
      <c r="BE75" s="110">
        <v>1</v>
      </c>
      <c r="BF75" s="111">
        <f>IF(P75=0,"",IF(BE75=0,"",(BE75/P75)))</f>
        <v>0.16666666666667</v>
      </c>
      <c r="BG75" s="110"/>
      <c r="BH75" s="112">
        <f>IFERROR(BG75/BE75,"-")</f>
        <v>0</v>
      </c>
      <c r="BI75" s="113"/>
      <c r="BJ75" s="114">
        <f>IFERROR(BI75/BE75,"-")</f>
        <v>0</v>
      </c>
      <c r="BK75" s="115"/>
      <c r="BL75" s="115"/>
      <c r="BM75" s="115"/>
      <c r="BN75" s="117">
        <v>3</v>
      </c>
      <c r="BO75" s="118">
        <f>IF(P75=0,"",IF(BN75=0,"",(BN75/P75)))</f>
        <v>0.5</v>
      </c>
      <c r="BP75" s="119"/>
      <c r="BQ75" s="120">
        <f>IFERROR(BP75/BN75,"-")</f>
        <v>0</v>
      </c>
      <c r="BR75" s="121"/>
      <c r="BS75" s="122">
        <f>IFERROR(BR75/BN75,"-")</f>
        <v>0</v>
      </c>
      <c r="BT75" s="123"/>
      <c r="BU75" s="123"/>
      <c r="BV75" s="123"/>
      <c r="BW75" s="124">
        <v>2</v>
      </c>
      <c r="BX75" s="125">
        <f>IF(P75=0,"",IF(BW75=0,"",(BW75/P75)))</f>
        <v>0.33333333333333</v>
      </c>
      <c r="BY75" s="126"/>
      <c r="BZ75" s="127">
        <f>IFERROR(BY75/BW75,"-")</f>
        <v>0</v>
      </c>
      <c r="CA75" s="128"/>
      <c r="CB75" s="129">
        <f>IFERROR(CA75/BW75,"-")</f>
        <v>0</v>
      </c>
      <c r="CC75" s="130"/>
      <c r="CD75" s="130"/>
      <c r="CE75" s="130"/>
      <c r="CF75" s="131"/>
      <c r="CG75" s="132">
        <f>IF(P75=0,"",IF(CF75=0,"",(CF75/P75)))</f>
        <v>0</v>
      </c>
      <c r="CH75" s="133"/>
      <c r="CI75" s="134" t="str">
        <f>IFERROR(CH75/CF75,"-")</f>
        <v>-</v>
      </c>
      <c r="CJ75" s="135"/>
      <c r="CK75" s="136" t="str">
        <f>IFERROR(CJ75/CF75,"-")</f>
        <v>-</v>
      </c>
      <c r="CL75" s="137"/>
      <c r="CM75" s="137"/>
      <c r="CN75" s="137"/>
      <c r="CO75" s="138">
        <v>0</v>
      </c>
      <c r="CP75" s="139">
        <v>0</v>
      </c>
      <c r="CQ75" s="139"/>
      <c r="CR75" s="139"/>
      <c r="CS75" s="140" t="str">
        <f>IF(AND(CQ75=0,CR75=0),"",IF(AND(CQ75&lt;=100000,CR75&lt;=100000),"",IF(CQ75/CP75&gt;0.7,"男高",IF(CR75/CP75&gt;0.7,"女高",""))))</f>
        <v/>
      </c>
    </row>
    <row r="76" spans="1:98">
      <c r="A76" s="78"/>
      <c r="B76" s="347" t="s">
        <v>249</v>
      </c>
      <c r="C76" s="347"/>
      <c r="D76" s="347" t="s">
        <v>247</v>
      </c>
      <c r="E76" s="347" t="s">
        <v>177</v>
      </c>
      <c r="F76" s="347" t="s">
        <v>72</v>
      </c>
      <c r="G76" s="88"/>
      <c r="H76" s="88"/>
      <c r="I76" s="88"/>
      <c r="J76" s="330"/>
      <c r="K76" s="79">
        <v>21</v>
      </c>
      <c r="L76" s="79">
        <v>14</v>
      </c>
      <c r="M76" s="79">
        <v>17</v>
      </c>
      <c r="N76" s="89">
        <v>4</v>
      </c>
      <c r="O76" s="90">
        <v>0</v>
      </c>
      <c r="P76" s="91">
        <f>N76+O76</f>
        <v>4</v>
      </c>
      <c r="Q76" s="80">
        <f>IFERROR(P76/M76,"-")</f>
        <v>0.23529411764706</v>
      </c>
      <c r="R76" s="79">
        <v>0</v>
      </c>
      <c r="S76" s="79">
        <v>0</v>
      </c>
      <c r="T76" s="80">
        <f>IFERROR(R76/(P76),"-")</f>
        <v>0</v>
      </c>
      <c r="U76" s="336"/>
      <c r="V76" s="82">
        <v>0</v>
      </c>
      <c r="W76" s="80">
        <f>IF(P76=0,"-",V76/P76)</f>
        <v>0</v>
      </c>
      <c r="X76" s="335">
        <v>0</v>
      </c>
      <c r="Y76" s="336">
        <f>IFERROR(X76/P76,"-")</f>
        <v>0</v>
      </c>
      <c r="Z76" s="336" t="str">
        <f>IFERROR(X76/V76,"-")</f>
        <v>-</v>
      </c>
      <c r="AA76" s="330"/>
      <c r="AB76" s="83"/>
      <c r="AC76" s="77"/>
      <c r="AD76" s="92"/>
      <c r="AE76" s="93">
        <f>IF(P76=0,"",IF(AD76=0,"",(AD76/P76)))</f>
        <v>0</v>
      </c>
      <c r="AF76" s="92"/>
      <c r="AG76" s="94" t="str">
        <f>IFERROR(AF76/AD76,"-")</f>
        <v>-</v>
      </c>
      <c r="AH76" s="95"/>
      <c r="AI76" s="96" t="str">
        <f>IFERROR(AH76/AD76,"-")</f>
        <v>-</v>
      </c>
      <c r="AJ76" s="97"/>
      <c r="AK76" s="97"/>
      <c r="AL76" s="97"/>
      <c r="AM76" s="98"/>
      <c r="AN76" s="99">
        <f>IF(P76=0,"",IF(AM76=0,"",(AM76/P76)))</f>
        <v>0</v>
      </c>
      <c r="AO76" s="98"/>
      <c r="AP76" s="100" t="str">
        <f>IFERROR(AO76/AM76,"-")</f>
        <v>-</v>
      </c>
      <c r="AQ76" s="101"/>
      <c r="AR76" s="102" t="str">
        <f>IFERROR(AQ76/AM76,"-")</f>
        <v>-</v>
      </c>
      <c r="AS76" s="103"/>
      <c r="AT76" s="103"/>
      <c r="AU76" s="103"/>
      <c r="AV76" s="104"/>
      <c r="AW76" s="105">
        <f>IF(P76=0,"",IF(AV76=0,"",(AV76/P76)))</f>
        <v>0</v>
      </c>
      <c r="AX76" s="104"/>
      <c r="AY76" s="106" t="str">
        <f>IFERROR(AX76/AV76,"-")</f>
        <v>-</v>
      </c>
      <c r="AZ76" s="107"/>
      <c r="BA76" s="108" t="str">
        <f>IFERROR(AZ76/AV76,"-")</f>
        <v>-</v>
      </c>
      <c r="BB76" s="109"/>
      <c r="BC76" s="109"/>
      <c r="BD76" s="109"/>
      <c r="BE76" s="110"/>
      <c r="BF76" s="111">
        <f>IF(P76=0,"",IF(BE76=0,"",(BE76/P76)))</f>
        <v>0</v>
      </c>
      <c r="BG76" s="110"/>
      <c r="BH76" s="112" t="str">
        <f>IFERROR(BG76/BE76,"-")</f>
        <v>-</v>
      </c>
      <c r="BI76" s="113"/>
      <c r="BJ76" s="114" t="str">
        <f>IFERROR(BI76/BE76,"-")</f>
        <v>-</v>
      </c>
      <c r="BK76" s="115"/>
      <c r="BL76" s="115"/>
      <c r="BM76" s="115"/>
      <c r="BN76" s="117">
        <v>1</v>
      </c>
      <c r="BO76" s="118">
        <f>IF(P76=0,"",IF(BN76=0,"",(BN76/P76)))</f>
        <v>0.25</v>
      </c>
      <c r="BP76" s="119"/>
      <c r="BQ76" s="120">
        <f>IFERROR(BP76/BN76,"-")</f>
        <v>0</v>
      </c>
      <c r="BR76" s="121"/>
      <c r="BS76" s="122">
        <f>IFERROR(BR76/BN76,"-")</f>
        <v>0</v>
      </c>
      <c r="BT76" s="123"/>
      <c r="BU76" s="123"/>
      <c r="BV76" s="123"/>
      <c r="BW76" s="124">
        <v>2</v>
      </c>
      <c r="BX76" s="125">
        <f>IF(P76=0,"",IF(BW76=0,"",(BW76/P76)))</f>
        <v>0.5</v>
      </c>
      <c r="BY76" s="126"/>
      <c r="BZ76" s="127">
        <f>IFERROR(BY76/BW76,"-")</f>
        <v>0</v>
      </c>
      <c r="CA76" s="128"/>
      <c r="CB76" s="129">
        <f>IFERROR(CA76/BW76,"-")</f>
        <v>0</v>
      </c>
      <c r="CC76" s="130"/>
      <c r="CD76" s="130"/>
      <c r="CE76" s="130"/>
      <c r="CF76" s="131">
        <v>1</v>
      </c>
      <c r="CG76" s="132">
        <f>IF(P76=0,"",IF(CF76=0,"",(CF76/P76)))</f>
        <v>0.25</v>
      </c>
      <c r="CH76" s="133"/>
      <c r="CI76" s="134">
        <f>IFERROR(CH76/CF76,"-")</f>
        <v>0</v>
      </c>
      <c r="CJ76" s="135"/>
      <c r="CK76" s="136">
        <f>IFERROR(CJ76/CF76,"-")</f>
        <v>0</v>
      </c>
      <c r="CL76" s="137"/>
      <c r="CM76" s="137"/>
      <c r="CN76" s="137"/>
      <c r="CO76" s="138">
        <v>0</v>
      </c>
      <c r="CP76" s="139">
        <v>0</v>
      </c>
      <c r="CQ76" s="139"/>
      <c r="CR76" s="139"/>
      <c r="CS76" s="140" t="str">
        <f>IF(AND(CQ76=0,CR76=0),"",IF(AND(CQ76&lt;=100000,CR76&lt;=100000),"",IF(CQ76/CP76&gt;0.7,"男高",IF(CR76/CP76&gt;0.7,"女高",""))))</f>
        <v/>
      </c>
    </row>
    <row r="77" spans="1:98">
      <c r="A77" s="78">
        <f>AB77</f>
        <v>0</v>
      </c>
      <c r="B77" s="347" t="s">
        <v>250</v>
      </c>
      <c r="C77" s="347"/>
      <c r="D77" s="347" t="s">
        <v>65</v>
      </c>
      <c r="E77" s="347" t="s">
        <v>66</v>
      </c>
      <c r="F77" s="347" t="s">
        <v>67</v>
      </c>
      <c r="G77" s="88" t="s">
        <v>85</v>
      </c>
      <c r="H77" s="88" t="s">
        <v>248</v>
      </c>
      <c r="I77" s="348" t="s">
        <v>251</v>
      </c>
      <c r="J77" s="330">
        <v>150000</v>
      </c>
      <c r="K77" s="79">
        <v>0</v>
      </c>
      <c r="L77" s="79">
        <v>0</v>
      </c>
      <c r="M77" s="79">
        <v>0</v>
      </c>
      <c r="N77" s="89">
        <v>5</v>
      </c>
      <c r="O77" s="90">
        <v>0</v>
      </c>
      <c r="P77" s="91">
        <f>N77+O77</f>
        <v>5</v>
      </c>
      <c r="Q77" s="80" t="str">
        <f>IFERROR(P77/M77,"-")</f>
        <v>-</v>
      </c>
      <c r="R77" s="79">
        <v>0</v>
      </c>
      <c r="S77" s="79">
        <v>0</v>
      </c>
      <c r="T77" s="80">
        <f>IFERROR(R77/(P77),"-")</f>
        <v>0</v>
      </c>
      <c r="U77" s="336">
        <f>IFERROR(J77/SUM(N77:O78),"-")</f>
        <v>30000</v>
      </c>
      <c r="V77" s="82">
        <v>0</v>
      </c>
      <c r="W77" s="80">
        <f>IF(P77=0,"-",V77/P77)</f>
        <v>0</v>
      </c>
      <c r="X77" s="335">
        <v>0</v>
      </c>
      <c r="Y77" s="336">
        <f>IFERROR(X77/P77,"-")</f>
        <v>0</v>
      </c>
      <c r="Z77" s="336" t="str">
        <f>IFERROR(X77/V77,"-")</f>
        <v>-</v>
      </c>
      <c r="AA77" s="330">
        <f>SUM(X77:X78)-SUM(J77:J78)</f>
        <v>-150000</v>
      </c>
      <c r="AB77" s="83">
        <f>SUM(X77:X78)/SUM(J77:J78)</f>
        <v>0</v>
      </c>
      <c r="AC77" s="77"/>
      <c r="AD77" s="92"/>
      <c r="AE77" s="93">
        <f>IF(P77=0,"",IF(AD77=0,"",(AD77/P77)))</f>
        <v>0</v>
      </c>
      <c r="AF77" s="92"/>
      <c r="AG77" s="94" t="str">
        <f>IFERROR(AF77/AD77,"-")</f>
        <v>-</v>
      </c>
      <c r="AH77" s="95"/>
      <c r="AI77" s="96" t="str">
        <f>IFERROR(AH77/AD77,"-")</f>
        <v>-</v>
      </c>
      <c r="AJ77" s="97"/>
      <c r="AK77" s="97"/>
      <c r="AL77" s="97"/>
      <c r="AM77" s="98"/>
      <c r="AN77" s="99">
        <f>IF(P77=0,"",IF(AM77=0,"",(AM77/P77)))</f>
        <v>0</v>
      </c>
      <c r="AO77" s="98"/>
      <c r="AP77" s="100" t="str">
        <f>IFERROR(AO77/AM77,"-")</f>
        <v>-</v>
      </c>
      <c r="AQ77" s="101"/>
      <c r="AR77" s="102" t="str">
        <f>IFERROR(AQ77/AM77,"-")</f>
        <v>-</v>
      </c>
      <c r="AS77" s="103"/>
      <c r="AT77" s="103"/>
      <c r="AU77" s="103"/>
      <c r="AV77" s="104"/>
      <c r="AW77" s="105">
        <f>IF(P77=0,"",IF(AV77=0,"",(AV77/P77)))</f>
        <v>0</v>
      </c>
      <c r="AX77" s="104"/>
      <c r="AY77" s="106" t="str">
        <f>IFERROR(AX77/AV77,"-")</f>
        <v>-</v>
      </c>
      <c r="AZ77" s="107"/>
      <c r="BA77" s="108" t="str">
        <f>IFERROR(AZ77/AV77,"-")</f>
        <v>-</v>
      </c>
      <c r="BB77" s="109"/>
      <c r="BC77" s="109"/>
      <c r="BD77" s="109"/>
      <c r="BE77" s="110">
        <v>1</v>
      </c>
      <c r="BF77" s="111">
        <f>IF(P77=0,"",IF(BE77=0,"",(BE77/P77)))</f>
        <v>0.2</v>
      </c>
      <c r="BG77" s="110"/>
      <c r="BH77" s="112">
        <f>IFERROR(BG77/BE77,"-")</f>
        <v>0</v>
      </c>
      <c r="BI77" s="113"/>
      <c r="BJ77" s="114">
        <f>IFERROR(BI77/BE77,"-")</f>
        <v>0</v>
      </c>
      <c r="BK77" s="115"/>
      <c r="BL77" s="115"/>
      <c r="BM77" s="115"/>
      <c r="BN77" s="117"/>
      <c r="BO77" s="118">
        <f>IF(P77=0,"",IF(BN77=0,"",(BN77/P77)))</f>
        <v>0</v>
      </c>
      <c r="BP77" s="119"/>
      <c r="BQ77" s="120" t="str">
        <f>IFERROR(BP77/BN77,"-")</f>
        <v>-</v>
      </c>
      <c r="BR77" s="121"/>
      <c r="BS77" s="122" t="str">
        <f>IFERROR(BR77/BN77,"-")</f>
        <v>-</v>
      </c>
      <c r="BT77" s="123"/>
      <c r="BU77" s="123"/>
      <c r="BV77" s="123"/>
      <c r="BW77" s="124">
        <v>3</v>
      </c>
      <c r="BX77" s="125">
        <f>IF(P77=0,"",IF(BW77=0,"",(BW77/P77)))</f>
        <v>0.6</v>
      </c>
      <c r="BY77" s="126"/>
      <c r="BZ77" s="127">
        <f>IFERROR(BY77/BW77,"-")</f>
        <v>0</v>
      </c>
      <c r="CA77" s="128"/>
      <c r="CB77" s="129">
        <f>IFERROR(CA77/BW77,"-")</f>
        <v>0</v>
      </c>
      <c r="CC77" s="130"/>
      <c r="CD77" s="130"/>
      <c r="CE77" s="130"/>
      <c r="CF77" s="131">
        <v>1</v>
      </c>
      <c r="CG77" s="132">
        <f>IF(P77=0,"",IF(CF77=0,"",(CF77/P77)))</f>
        <v>0.2</v>
      </c>
      <c r="CH77" s="133"/>
      <c r="CI77" s="134">
        <f>IFERROR(CH77/CF77,"-")</f>
        <v>0</v>
      </c>
      <c r="CJ77" s="135"/>
      <c r="CK77" s="136">
        <f>IFERROR(CJ77/CF77,"-")</f>
        <v>0</v>
      </c>
      <c r="CL77" s="137"/>
      <c r="CM77" s="137"/>
      <c r="CN77" s="137"/>
      <c r="CO77" s="138">
        <v>0</v>
      </c>
      <c r="CP77" s="139">
        <v>0</v>
      </c>
      <c r="CQ77" s="139"/>
      <c r="CR77" s="139"/>
      <c r="CS77" s="140" t="str">
        <f>IF(AND(CQ77=0,CR77=0),"",IF(AND(CQ77&lt;=100000,CR77&lt;=100000),"",IF(CQ77/CP77&gt;0.7,"男高",IF(CR77/CP77&gt;0.7,"女高",""))))</f>
        <v/>
      </c>
    </row>
    <row r="78" spans="1:98">
      <c r="A78" s="78"/>
      <c r="B78" s="347" t="s">
        <v>252</v>
      </c>
      <c r="C78" s="347"/>
      <c r="D78" s="347" t="s">
        <v>65</v>
      </c>
      <c r="E78" s="347" t="s">
        <v>66</v>
      </c>
      <c r="F78" s="347" t="s">
        <v>72</v>
      </c>
      <c r="G78" s="88"/>
      <c r="H78" s="88"/>
      <c r="I78" s="88"/>
      <c r="J78" s="330"/>
      <c r="K78" s="79">
        <v>15</v>
      </c>
      <c r="L78" s="79">
        <v>10</v>
      </c>
      <c r="M78" s="79">
        <v>0</v>
      </c>
      <c r="N78" s="89">
        <v>0</v>
      </c>
      <c r="O78" s="90">
        <v>0</v>
      </c>
      <c r="P78" s="91">
        <f>N78+O78</f>
        <v>0</v>
      </c>
      <c r="Q78" s="80" t="str">
        <f>IFERROR(P78/M78,"-")</f>
        <v>-</v>
      </c>
      <c r="R78" s="79">
        <v>0</v>
      </c>
      <c r="S78" s="79">
        <v>0</v>
      </c>
      <c r="T78" s="80" t="str">
        <f>IFERROR(R78/(P78),"-")</f>
        <v>-</v>
      </c>
      <c r="U78" s="336"/>
      <c r="V78" s="82">
        <v>0</v>
      </c>
      <c r="W78" s="80" t="str">
        <f>IF(P78=0,"-",V78/P78)</f>
        <v>-</v>
      </c>
      <c r="X78" s="335">
        <v>0</v>
      </c>
      <c r="Y78" s="336" t="str">
        <f>IFERROR(X78/P78,"-")</f>
        <v>-</v>
      </c>
      <c r="Z78" s="336" t="str">
        <f>IFERROR(X78/V78,"-")</f>
        <v>-</v>
      </c>
      <c r="AA78" s="330"/>
      <c r="AB78" s="83"/>
      <c r="AC78" s="77"/>
      <c r="AD78" s="92"/>
      <c r="AE78" s="93" t="str">
        <f>IF(P78=0,"",IF(AD78=0,"",(AD78/P78)))</f>
        <v/>
      </c>
      <c r="AF78" s="92"/>
      <c r="AG78" s="94" t="str">
        <f>IFERROR(AF78/AD78,"-")</f>
        <v>-</v>
      </c>
      <c r="AH78" s="95"/>
      <c r="AI78" s="96" t="str">
        <f>IFERROR(AH78/AD78,"-")</f>
        <v>-</v>
      </c>
      <c r="AJ78" s="97"/>
      <c r="AK78" s="97"/>
      <c r="AL78" s="97"/>
      <c r="AM78" s="98"/>
      <c r="AN78" s="99" t="str">
        <f>IF(P78=0,"",IF(AM78=0,"",(AM78/P78)))</f>
        <v/>
      </c>
      <c r="AO78" s="98"/>
      <c r="AP78" s="100" t="str">
        <f>IFERROR(AO78/AM78,"-")</f>
        <v>-</v>
      </c>
      <c r="AQ78" s="101"/>
      <c r="AR78" s="102" t="str">
        <f>IFERROR(AQ78/AM78,"-")</f>
        <v>-</v>
      </c>
      <c r="AS78" s="103"/>
      <c r="AT78" s="103"/>
      <c r="AU78" s="103"/>
      <c r="AV78" s="104"/>
      <c r="AW78" s="105" t="str">
        <f>IF(P78=0,"",IF(AV78=0,"",(AV78/P78)))</f>
        <v/>
      </c>
      <c r="AX78" s="104"/>
      <c r="AY78" s="106" t="str">
        <f>IFERROR(AX78/AV78,"-")</f>
        <v>-</v>
      </c>
      <c r="AZ78" s="107"/>
      <c r="BA78" s="108" t="str">
        <f>IFERROR(AZ78/AV78,"-")</f>
        <v>-</v>
      </c>
      <c r="BB78" s="109"/>
      <c r="BC78" s="109"/>
      <c r="BD78" s="109"/>
      <c r="BE78" s="110"/>
      <c r="BF78" s="111" t="str">
        <f>IF(P78=0,"",IF(BE78=0,"",(BE78/P78)))</f>
        <v/>
      </c>
      <c r="BG78" s="110"/>
      <c r="BH78" s="112" t="str">
        <f>IFERROR(BG78/BE78,"-")</f>
        <v>-</v>
      </c>
      <c r="BI78" s="113"/>
      <c r="BJ78" s="114" t="str">
        <f>IFERROR(BI78/BE78,"-")</f>
        <v>-</v>
      </c>
      <c r="BK78" s="115"/>
      <c r="BL78" s="115"/>
      <c r="BM78" s="115"/>
      <c r="BN78" s="117"/>
      <c r="BO78" s="118" t="str">
        <f>IF(P78=0,"",IF(BN78=0,"",(BN78/P78)))</f>
        <v/>
      </c>
      <c r="BP78" s="119"/>
      <c r="BQ78" s="120" t="str">
        <f>IFERROR(BP78/BN78,"-")</f>
        <v>-</v>
      </c>
      <c r="BR78" s="121"/>
      <c r="BS78" s="122" t="str">
        <f>IFERROR(BR78/BN78,"-")</f>
        <v>-</v>
      </c>
      <c r="BT78" s="123"/>
      <c r="BU78" s="123"/>
      <c r="BV78" s="123"/>
      <c r="BW78" s="124"/>
      <c r="BX78" s="125" t="str">
        <f>IF(P78=0,"",IF(BW78=0,"",(BW78/P78)))</f>
        <v/>
      </c>
      <c r="BY78" s="126"/>
      <c r="BZ78" s="127" t="str">
        <f>IFERROR(BY78/BW78,"-")</f>
        <v>-</v>
      </c>
      <c r="CA78" s="128"/>
      <c r="CB78" s="129" t="str">
        <f>IFERROR(CA78/BW78,"-")</f>
        <v>-</v>
      </c>
      <c r="CC78" s="130"/>
      <c r="CD78" s="130"/>
      <c r="CE78" s="130"/>
      <c r="CF78" s="131"/>
      <c r="CG78" s="132" t="str">
        <f>IF(P78=0,"",IF(CF78=0,"",(CF78/P78)))</f>
        <v/>
      </c>
      <c r="CH78" s="133"/>
      <c r="CI78" s="134" t="str">
        <f>IFERROR(CH78/CF78,"-")</f>
        <v>-</v>
      </c>
      <c r="CJ78" s="135"/>
      <c r="CK78" s="136" t="str">
        <f>IFERROR(CJ78/CF78,"-")</f>
        <v>-</v>
      </c>
      <c r="CL78" s="137"/>
      <c r="CM78" s="137"/>
      <c r="CN78" s="137"/>
      <c r="CO78" s="138">
        <v>0</v>
      </c>
      <c r="CP78" s="139">
        <v>0</v>
      </c>
      <c r="CQ78" s="139"/>
      <c r="CR78" s="139"/>
      <c r="CS78" s="140" t="str">
        <f>IF(AND(CQ78=0,CR78=0),"",IF(AND(CQ78&lt;=100000,CR78&lt;=100000),"",IF(CQ78/CP78&gt;0.7,"男高",IF(CR78/CP78&gt;0.7,"女高",""))))</f>
        <v/>
      </c>
    </row>
    <row r="79" spans="1:98">
      <c r="A79" s="78">
        <f>AB79</f>
        <v>0.26</v>
      </c>
      <c r="B79" s="347" t="s">
        <v>253</v>
      </c>
      <c r="C79" s="347"/>
      <c r="D79" s="347" t="s">
        <v>173</v>
      </c>
      <c r="E79" s="347" t="s">
        <v>121</v>
      </c>
      <c r="F79" s="347" t="s">
        <v>67</v>
      </c>
      <c r="G79" s="88" t="s">
        <v>127</v>
      </c>
      <c r="H79" s="88" t="s">
        <v>161</v>
      </c>
      <c r="I79" s="348" t="s">
        <v>251</v>
      </c>
      <c r="J79" s="330">
        <v>50000</v>
      </c>
      <c r="K79" s="79">
        <v>0</v>
      </c>
      <c r="L79" s="79">
        <v>0</v>
      </c>
      <c r="M79" s="79">
        <v>0</v>
      </c>
      <c r="N79" s="89">
        <v>2</v>
      </c>
      <c r="O79" s="90">
        <v>0</v>
      </c>
      <c r="P79" s="91">
        <f>N79+O79</f>
        <v>2</v>
      </c>
      <c r="Q79" s="80" t="str">
        <f>IFERROR(P79/M79,"-")</f>
        <v>-</v>
      </c>
      <c r="R79" s="79">
        <v>0</v>
      </c>
      <c r="S79" s="79">
        <v>1</v>
      </c>
      <c r="T79" s="80">
        <f>IFERROR(R79/(P79),"-")</f>
        <v>0</v>
      </c>
      <c r="U79" s="336">
        <f>IFERROR(J79/SUM(N79:O80),"-")</f>
        <v>25000</v>
      </c>
      <c r="V79" s="82">
        <v>1</v>
      </c>
      <c r="W79" s="80">
        <f>IF(P79=0,"-",V79/P79)</f>
        <v>0.5</v>
      </c>
      <c r="X79" s="335">
        <v>13000</v>
      </c>
      <c r="Y79" s="336">
        <f>IFERROR(X79/P79,"-")</f>
        <v>6500</v>
      </c>
      <c r="Z79" s="336">
        <f>IFERROR(X79/V79,"-")</f>
        <v>13000</v>
      </c>
      <c r="AA79" s="330">
        <f>SUM(X79:X80)-SUM(J79:J80)</f>
        <v>-37000</v>
      </c>
      <c r="AB79" s="83">
        <f>SUM(X79:X80)/SUM(J79:J80)</f>
        <v>0.26</v>
      </c>
      <c r="AC79" s="77"/>
      <c r="AD79" s="92"/>
      <c r="AE79" s="93">
        <f>IF(P79=0,"",IF(AD79=0,"",(AD79/P79)))</f>
        <v>0</v>
      </c>
      <c r="AF79" s="92"/>
      <c r="AG79" s="94" t="str">
        <f>IFERROR(AF79/AD79,"-")</f>
        <v>-</v>
      </c>
      <c r="AH79" s="95"/>
      <c r="AI79" s="96" t="str">
        <f>IFERROR(AH79/AD79,"-")</f>
        <v>-</v>
      </c>
      <c r="AJ79" s="97"/>
      <c r="AK79" s="97"/>
      <c r="AL79" s="97"/>
      <c r="AM79" s="98"/>
      <c r="AN79" s="99">
        <f>IF(P79=0,"",IF(AM79=0,"",(AM79/P79)))</f>
        <v>0</v>
      </c>
      <c r="AO79" s="98"/>
      <c r="AP79" s="100" t="str">
        <f>IFERROR(AO79/AM79,"-")</f>
        <v>-</v>
      </c>
      <c r="AQ79" s="101"/>
      <c r="AR79" s="102" t="str">
        <f>IFERROR(AQ79/AM79,"-")</f>
        <v>-</v>
      </c>
      <c r="AS79" s="103"/>
      <c r="AT79" s="103"/>
      <c r="AU79" s="103"/>
      <c r="AV79" s="104"/>
      <c r="AW79" s="105">
        <f>IF(P79=0,"",IF(AV79=0,"",(AV79/P79)))</f>
        <v>0</v>
      </c>
      <c r="AX79" s="104"/>
      <c r="AY79" s="106" t="str">
        <f>IFERROR(AX79/AV79,"-")</f>
        <v>-</v>
      </c>
      <c r="AZ79" s="107"/>
      <c r="BA79" s="108" t="str">
        <f>IFERROR(AZ79/AV79,"-")</f>
        <v>-</v>
      </c>
      <c r="BB79" s="109"/>
      <c r="BC79" s="109"/>
      <c r="BD79" s="109"/>
      <c r="BE79" s="110"/>
      <c r="BF79" s="111">
        <f>IF(P79=0,"",IF(BE79=0,"",(BE79/P79)))</f>
        <v>0</v>
      </c>
      <c r="BG79" s="110"/>
      <c r="BH79" s="112" t="str">
        <f>IFERROR(BG79/BE79,"-")</f>
        <v>-</v>
      </c>
      <c r="BI79" s="113"/>
      <c r="BJ79" s="114" t="str">
        <f>IFERROR(BI79/BE79,"-")</f>
        <v>-</v>
      </c>
      <c r="BK79" s="115"/>
      <c r="BL79" s="115"/>
      <c r="BM79" s="115"/>
      <c r="BN79" s="117">
        <v>2</v>
      </c>
      <c r="BO79" s="118">
        <f>IF(P79=0,"",IF(BN79=0,"",(BN79/P79)))</f>
        <v>1</v>
      </c>
      <c r="BP79" s="119">
        <v>1</v>
      </c>
      <c r="BQ79" s="120">
        <f>IFERROR(BP79/BN79,"-")</f>
        <v>0.5</v>
      </c>
      <c r="BR79" s="121">
        <v>13000</v>
      </c>
      <c r="BS79" s="122">
        <f>IFERROR(BR79/BN79,"-")</f>
        <v>6500</v>
      </c>
      <c r="BT79" s="123"/>
      <c r="BU79" s="123"/>
      <c r="BV79" s="123">
        <v>1</v>
      </c>
      <c r="BW79" s="124"/>
      <c r="BX79" s="125">
        <f>IF(P79=0,"",IF(BW79=0,"",(BW79/P79)))</f>
        <v>0</v>
      </c>
      <c r="BY79" s="126"/>
      <c r="BZ79" s="127" t="str">
        <f>IFERROR(BY79/BW79,"-")</f>
        <v>-</v>
      </c>
      <c r="CA79" s="128"/>
      <c r="CB79" s="129" t="str">
        <f>IFERROR(CA79/BW79,"-")</f>
        <v>-</v>
      </c>
      <c r="CC79" s="130"/>
      <c r="CD79" s="130"/>
      <c r="CE79" s="130"/>
      <c r="CF79" s="131"/>
      <c r="CG79" s="132">
        <f>IF(P79=0,"",IF(CF79=0,"",(CF79/P79)))</f>
        <v>0</v>
      </c>
      <c r="CH79" s="133"/>
      <c r="CI79" s="134" t="str">
        <f>IFERROR(CH79/CF79,"-")</f>
        <v>-</v>
      </c>
      <c r="CJ79" s="135"/>
      <c r="CK79" s="136" t="str">
        <f>IFERROR(CJ79/CF79,"-")</f>
        <v>-</v>
      </c>
      <c r="CL79" s="137"/>
      <c r="CM79" s="137"/>
      <c r="CN79" s="137"/>
      <c r="CO79" s="138">
        <v>1</v>
      </c>
      <c r="CP79" s="139">
        <v>13000</v>
      </c>
      <c r="CQ79" s="139">
        <v>13000</v>
      </c>
      <c r="CR79" s="139"/>
      <c r="CS79" s="140" t="str">
        <f>IF(AND(CQ79=0,CR79=0),"",IF(AND(CQ79&lt;=100000,CR79&lt;=100000),"",IF(CQ79/CP79&gt;0.7,"男高",IF(CR79/CP79&gt;0.7,"女高",""))))</f>
        <v/>
      </c>
    </row>
    <row r="80" spans="1:98">
      <c r="A80" s="78"/>
      <c r="B80" s="347" t="s">
        <v>254</v>
      </c>
      <c r="C80" s="347"/>
      <c r="D80" s="347" t="s">
        <v>173</v>
      </c>
      <c r="E80" s="347" t="s">
        <v>121</v>
      </c>
      <c r="F80" s="347" t="s">
        <v>72</v>
      </c>
      <c r="G80" s="88"/>
      <c r="H80" s="88"/>
      <c r="I80" s="88"/>
      <c r="J80" s="330"/>
      <c r="K80" s="79">
        <v>1</v>
      </c>
      <c r="L80" s="79">
        <v>1</v>
      </c>
      <c r="M80" s="79">
        <v>0</v>
      </c>
      <c r="N80" s="89">
        <v>0</v>
      </c>
      <c r="O80" s="90">
        <v>0</v>
      </c>
      <c r="P80" s="91">
        <f>N80+O80</f>
        <v>0</v>
      </c>
      <c r="Q80" s="80" t="str">
        <f>IFERROR(P80/M80,"-")</f>
        <v>-</v>
      </c>
      <c r="R80" s="79">
        <v>0</v>
      </c>
      <c r="S80" s="79">
        <v>0</v>
      </c>
      <c r="T80" s="80" t="str">
        <f>IFERROR(R80/(P80),"-")</f>
        <v>-</v>
      </c>
      <c r="U80" s="336"/>
      <c r="V80" s="82">
        <v>0</v>
      </c>
      <c r="W80" s="80" t="str">
        <f>IF(P80=0,"-",V80/P80)</f>
        <v>-</v>
      </c>
      <c r="X80" s="335">
        <v>0</v>
      </c>
      <c r="Y80" s="336" t="str">
        <f>IFERROR(X80/P80,"-")</f>
        <v>-</v>
      </c>
      <c r="Z80" s="336" t="str">
        <f>IFERROR(X80/V80,"-")</f>
        <v>-</v>
      </c>
      <c r="AA80" s="330"/>
      <c r="AB80" s="83"/>
      <c r="AC80" s="77"/>
      <c r="AD80" s="92"/>
      <c r="AE80" s="93" t="str">
        <f>IF(P80=0,"",IF(AD80=0,"",(AD80/P80)))</f>
        <v/>
      </c>
      <c r="AF80" s="92"/>
      <c r="AG80" s="94" t="str">
        <f>IFERROR(AF80/AD80,"-")</f>
        <v>-</v>
      </c>
      <c r="AH80" s="95"/>
      <c r="AI80" s="96" t="str">
        <f>IFERROR(AH80/AD80,"-")</f>
        <v>-</v>
      </c>
      <c r="AJ80" s="97"/>
      <c r="AK80" s="97"/>
      <c r="AL80" s="97"/>
      <c r="AM80" s="98"/>
      <c r="AN80" s="99" t="str">
        <f>IF(P80=0,"",IF(AM80=0,"",(AM80/P80)))</f>
        <v/>
      </c>
      <c r="AO80" s="98"/>
      <c r="AP80" s="100" t="str">
        <f>IFERROR(AO80/AM80,"-")</f>
        <v>-</v>
      </c>
      <c r="AQ80" s="101"/>
      <c r="AR80" s="102" t="str">
        <f>IFERROR(AQ80/AM80,"-")</f>
        <v>-</v>
      </c>
      <c r="AS80" s="103"/>
      <c r="AT80" s="103"/>
      <c r="AU80" s="103"/>
      <c r="AV80" s="104"/>
      <c r="AW80" s="105" t="str">
        <f>IF(P80=0,"",IF(AV80=0,"",(AV80/P80)))</f>
        <v/>
      </c>
      <c r="AX80" s="104"/>
      <c r="AY80" s="106" t="str">
        <f>IFERROR(AX80/AV80,"-")</f>
        <v>-</v>
      </c>
      <c r="AZ80" s="107"/>
      <c r="BA80" s="108" t="str">
        <f>IFERROR(AZ80/AV80,"-")</f>
        <v>-</v>
      </c>
      <c r="BB80" s="109"/>
      <c r="BC80" s="109"/>
      <c r="BD80" s="109"/>
      <c r="BE80" s="110"/>
      <c r="BF80" s="111" t="str">
        <f>IF(P80=0,"",IF(BE80=0,"",(BE80/P80)))</f>
        <v/>
      </c>
      <c r="BG80" s="110"/>
      <c r="BH80" s="112" t="str">
        <f>IFERROR(BG80/BE80,"-")</f>
        <v>-</v>
      </c>
      <c r="BI80" s="113"/>
      <c r="BJ80" s="114" t="str">
        <f>IFERROR(BI80/BE80,"-")</f>
        <v>-</v>
      </c>
      <c r="BK80" s="115"/>
      <c r="BL80" s="115"/>
      <c r="BM80" s="115"/>
      <c r="BN80" s="117"/>
      <c r="BO80" s="118" t="str">
        <f>IF(P80=0,"",IF(BN80=0,"",(BN80/P80)))</f>
        <v/>
      </c>
      <c r="BP80" s="119"/>
      <c r="BQ80" s="120" t="str">
        <f>IFERROR(BP80/BN80,"-")</f>
        <v>-</v>
      </c>
      <c r="BR80" s="121"/>
      <c r="BS80" s="122" t="str">
        <f>IFERROR(BR80/BN80,"-")</f>
        <v>-</v>
      </c>
      <c r="BT80" s="123"/>
      <c r="BU80" s="123"/>
      <c r="BV80" s="123"/>
      <c r="BW80" s="124"/>
      <c r="BX80" s="125" t="str">
        <f>IF(P80=0,"",IF(BW80=0,"",(BW80/P80)))</f>
        <v/>
      </c>
      <c r="BY80" s="126"/>
      <c r="BZ80" s="127" t="str">
        <f>IFERROR(BY80/BW80,"-")</f>
        <v>-</v>
      </c>
      <c r="CA80" s="128"/>
      <c r="CB80" s="129" t="str">
        <f>IFERROR(CA80/BW80,"-")</f>
        <v>-</v>
      </c>
      <c r="CC80" s="130"/>
      <c r="CD80" s="130"/>
      <c r="CE80" s="130"/>
      <c r="CF80" s="131"/>
      <c r="CG80" s="132" t="str">
        <f>IF(P80=0,"",IF(CF80=0,"",(CF80/P80)))</f>
        <v/>
      </c>
      <c r="CH80" s="133"/>
      <c r="CI80" s="134" t="str">
        <f>IFERROR(CH80/CF80,"-")</f>
        <v>-</v>
      </c>
      <c r="CJ80" s="135"/>
      <c r="CK80" s="136" t="str">
        <f>IFERROR(CJ80/CF80,"-")</f>
        <v>-</v>
      </c>
      <c r="CL80" s="137"/>
      <c r="CM80" s="137"/>
      <c r="CN80" s="137"/>
      <c r="CO80" s="138">
        <v>0</v>
      </c>
      <c r="CP80" s="139">
        <v>0</v>
      </c>
      <c r="CQ80" s="139"/>
      <c r="CR80" s="139"/>
      <c r="CS80" s="140" t="str">
        <f>IF(AND(CQ80=0,CR80=0),"",IF(AND(CQ80&lt;=100000,CR80&lt;=100000),"",IF(CQ80/CP80&gt;0.7,"男高",IF(CR80/CP80&gt;0.7,"女高",""))))</f>
        <v/>
      </c>
    </row>
    <row r="81" spans="1:98">
      <c r="A81" s="78">
        <f>AB81</f>
        <v>0</v>
      </c>
      <c r="B81" s="347" t="s">
        <v>255</v>
      </c>
      <c r="C81" s="347"/>
      <c r="D81" s="347" t="s">
        <v>215</v>
      </c>
      <c r="E81" s="347" t="s">
        <v>166</v>
      </c>
      <c r="F81" s="347" t="s">
        <v>79</v>
      </c>
      <c r="G81" s="88" t="s">
        <v>127</v>
      </c>
      <c r="H81" s="88" t="s">
        <v>161</v>
      </c>
      <c r="I81" s="88" t="s">
        <v>256</v>
      </c>
      <c r="J81" s="330">
        <v>50000</v>
      </c>
      <c r="K81" s="79">
        <v>17</v>
      </c>
      <c r="L81" s="79">
        <v>0</v>
      </c>
      <c r="M81" s="79">
        <v>62</v>
      </c>
      <c r="N81" s="89">
        <v>3</v>
      </c>
      <c r="O81" s="90">
        <v>1</v>
      </c>
      <c r="P81" s="91">
        <f>N81+O81</f>
        <v>4</v>
      </c>
      <c r="Q81" s="80">
        <f>IFERROR(P81/M81,"-")</f>
        <v>0.064516129032258</v>
      </c>
      <c r="R81" s="79">
        <v>0</v>
      </c>
      <c r="S81" s="79">
        <v>0</v>
      </c>
      <c r="T81" s="80">
        <f>IFERROR(R81/(P81),"-")</f>
        <v>0</v>
      </c>
      <c r="U81" s="336">
        <f>IFERROR(J81/SUM(N81:O82),"-")</f>
        <v>12500</v>
      </c>
      <c r="V81" s="82">
        <v>0</v>
      </c>
      <c r="W81" s="80">
        <f>IF(P81=0,"-",V81/P81)</f>
        <v>0</v>
      </c>
      <c r="X81" s="335">
        <v>0</v>
      </c>
      <c r="Y81" s="336">
        <f>IFERROR(X81/P81,"-")</f>
        <v>0</v>
      </c>
      <c r="Z81" s="336" t="str">
        <f>IFERROR(X81/V81,"-")</f>
        <v>-</v>
      </c>
      <c r="AA81" s="330">
        <f>SUM(X81:X82)-SUM(J81:J82)</f>
        <v>-50000</v>
      </c>
      <c r="AB81" s="83">
        <f>SUM(X81:X82)/SUM(J81:J82)</f>
        <v>0</v>
      </c>
      <c r="AC81" s="77"/>
      <c r="AD81" s="92"/>
      <c r="AE81" s="93">
        <f>IF(P81=0,"",IF(AD81=0,"",(AD81/P81)))</f>
        <v>0</v>
      </c>
      <c r="AF81" s="92"/>
      <c r="AG81" s="94" t="str">
        <f>IFERROR(AF81/AD81,"-")</f>
        <v>-</v>
      </c>
      <c r="AH81" s="95"/>
      <c r="AI81" s="96" t="str">
        <f>IFERROR(AH81/AD81,"-")</f>
        <v>-</v>
      </c>
      <c r="AJ81" s="97"/>
      <c r="AK81" s="97"/>
      <c r="AL81" s="97"/>
      <c r="AM81" s="98"/>
      <c r="AN81" s="99">
        <f>IF(P81=0,"",IF(AM81=0,"",(AM81/P81)))</f>
        <v>0</v>
      </c>
      <c r="AO81" s="98"/>
      <c r="AP81" s="100" t="str">
        <f>IFERROR(AO81/AM81,"-")</f>
        <v>-</v>
      </c>
      <c r="AQ81" s="101"/>
      <c r="AR81" s="102" t="str">
        <f>IFERROR(AQ81/AM81,"-")</f>
        <v>-</v>
      </c>
      <c r="AS81" s="103"/>
      <c r="AT81" s="103"/>
      <c r="AU81" s="103"/>
      <c r="AV81" s="104"/>
      <c r="AW81" s="105">
        <f>IF(P81=0,"",IF(AV81=0,"",(AV81/P81)))</f>
        <v>0</v>
      </c>
      <c r="AX81" s="104"/>
      <c r="AY81" s="106" t="str">
        <f>IFERROR(AX81/AV81,"-")</f>
        <v>-</v>
      </c>
      <c r="AZ81" s="107"/>
      <c r="BA81" s="108" t="str">
        <f>IFERROR(AZ81/AV81,"-")</f>
        <v>-</v>
      </c>
      <c r="BB81" s="109"/>
      <c r="BC81" s="109"/>
      <c r="BD81" s="109"/>
      <c r="BE81" s="110">
        <v>2</v>
      </c>
      <c r="BF81" s="111">
        <f>IF(P81=0,"",IF(BE81=0,"",(BE81/P81)))</f>
        <v>0.5</v>
      </c>
      <c r="BG81" s="110"/>
      <c r="BH81" s="112">
        <f>IFERROR(BG81/BE81,"-")</f>
        <v>0</v>
      </c>
      <c r="BI81" s="113"/>
      <c r="BJ81" s="114">
        <f>IFERROR(BI81/BE81,"-")</f>
        <v>0</v>
      </c>
      <c r="BK81" s="115"/>
      <c r="BL81" s="115"/>
      <c r="BM81" s="115"/>
      <c r="BN81" s="117">
        <v>2</v>
      </c>
      <c r="BO81" s="118">
        <f>IF(P81=0,"",IF(BN81=0,"",(BN81/P81)))</f>
        <v>0.5</v>
      </c>
      <c r="BP81" s="119"/>
      <c r="BQ81" s="120">
        <f>IFERROR(BP81/BN81,"-")</f>
        <v>0</v>
      </c>
      <c r="BR81" s="121"/>
      <c r="BS81" s="122">
        <f>IFERROR(BR81/BN81,"-")</f>
        <v>0</v>
      </c>
      <c r="BT81" s="123"/>
      <c r="BU81" s="123"/>
      <c r="BV81" s="123"/>
      <c r="BW81" s="124"/>
      <c r="BX81" s="125">
        <f>IF(P81=0,"",IF(BW81=0,"",(BW81/P81)))</f>
        <v>0</v>
      </c>
      <c r="BY81" s="126"/>
      <c r="BZ81" s="127" t="str">
        <f>IFERROR(BY81/BW81,"-")</f>
        <v>-</v>
      </c>
      <c r="CA81" s="128"/>
      <c r="CB81" s="129" t="str">
        <f>IFERROR(CA81/BW81,"-")</f>
        <v>-</v>
      </c>
      <c r="CC81" s="130"/>
      <c r="CD81" s="130"/>
      <c r="CE81" s="130"/>
      <c r="CF81" s="131"/>
      <c r="CG81" s="132">
        <f>IF(P81=0,"",IF(CF81=0,"",(CF81/P81)))</f>
        <v>0</v>
      </c>
      <c r="CH81" s="133"/>
      <c r="CI81" s="134" t="str">
        <f>IFERROR(CH81/CF81,"-")</f>
        <v>-</v>
      </c>
      <c r="CJ81" s="135"/>
      <c r="CK81" s="136" t="str">
        <f>IFERROR(CJ81/CF81,"-")</f>
        <v>-</v>
      </c>
      <c r="CL81" s="137"/>
      <c r="CM81" s="137"/>
      <c r="CN81" s="137"/>
      <c r="CO81" s="138">
        <v>0</v>
      </c>
      <c r="CP81" s="139">
        <v>0</v>
      </c>
      <c r="CQ81" s="139"/>
      <c r="CR81" s="139"/>
      <c r="CS81" s="140" t="str">
        <f>IF(AND(CQ81=0,CR81=0),"",IF(AND(CQ81&lt;=100000,CR81&lt;=100000),"",IF(CQ81/CP81&gt;0.7,"男高",IF(CR81/CP81&gt;0.7,"女高",""))))</f>
        <v/>
      </c>
    </row>
    <row r="82" spans="1:98">
      <c r="A82" s="78"/>
      <c r="B82" s="347" t="s">
        <v>257</v>
      </c>
      <c r="C82" s="347"/>
      <c r="D82" s="347" t="s">
        <v>215</v>
      </c>
      <c r="E82" s="347" t="s">
        <v>166</v>
      </c>
      <c r="F82" s="347" t="s">
        <v>72</v>
      </c>
      <c r="G82" s="88"/>
      <c r="H82" s="88"/>
      <c r="I82" s="88"/>
      <c r="J82" s="330"/>
      <c r="K82" s="79">
        <v>26</v>
      </c>
      <c r="L82" s="79">
        <v>14</v>
      </c>
      <c r="M82" s="79">
        <v>0</v>
      </c>
      <c r="N82" s="89">
        <v>0</v>
      </c>
      <c r="O82" s="90">
        <v>0</v>
      </c>
      <c r="P82" s="91">
        <f>N82+O82</f>
        <v>0</v>
      </c>
      <c r="Q82" s="80" t="str">
        <f>IFERROR(P82/M82,"-")</f>
        <v>-</v>
      </c>
      <c r="R82" s="79">
        <v>0</v>
      </c>
      <c r="S82" s="79">
        <v>0</v>
      </c>
      <c r="T82" s="80" t="str">
        <f>IFERROR(R82/(P82),"-")</f>
        <v>-</v>
      </c>
      <c r="U82" s="336"/>
      <c r="V82" s="82">
        <v>0</v>
      </c>
      <c r="W82" s="80" t="str">
        <f>IF(P82=0,"-",V82/P82)</f>
        <v>-</v>
      </c>
      <c r="X82" s="335">
        <v>0</v>
      </c>
      <c r="Y82" s="336" t="str">
        <f>IFERROR(X82/P82,"-")</f>
        <v>-</v>
      </c>
      <c r="Z82" s="336" t="str">
        <f>IFERROR(X82/V82,"-")</f>
        <v>-</v>
      </c>
      <c r="AA82" s="330"/>
      <c r="AB82" s="83"/>
      <c r="AC82" s="77"/>
      <c r="AD82" s="92"/>
      <c r="AE82" s="93" t="str">
        <f>IF(P82=0,"",IF(AD82=0,"",(AD82/P82)))</f>
        <v/>
      </c>
      <c r="AF82" s="92"/>
      <c r="AG82" s="94" t="str">
        <f>IFERROR(AF82/AD82,"-")</f>
        <v>-</v>
      </c>
      <c r="AH82" s="95"/>
      <c r="AI82" s="96" t="str">
        <f>IFERROR(AH82/AD82,"-")</f>
        <v>-</v>
      </c>
      <c r="AJ82" s="97"/>
      <c r="AK82" s="97"/>
      <c r="AL82" s="97"/>
      <c r="AM82" s="98"/>
      <c r="AN82" s="99" t="str">
        <f>IF(P82=0,"",IF(AM82=0,"",(AM82/P82)))</f>
        <v/>
      </c>
      <c r="AO82" s="98"/>
      <c r="AP82" s="100" t="str">
        <f>IFERROR(AO82/AM82,"-")</f>
        <v>-</v>
      </c>
      <c r="AQ82" s="101"/>
      <c r="AR82" s="102" t="str">
        <f>IFERROR(AQ82/AM82,"-")</f>
        <v>-</v>
      </c>
      <c r="AS82" s="103"/>
      <c r="AT82" s="103"/>
      <c r="AU82" s="103"/>
      <c r="AV82" s="104"/>
      <c r="AW82" s="105" t="str">
        <f>IF(P82=0,"",IF(AV82=0,"",(AV82/P82)))</f>
        <v/>
      </c>
      <c r="AX82" s="104"/>
      <c r="AY82" s="106" t="str">
        <f>IFERROR(AX82/AV82,"-")</f>
        <v>-</v>
      </c>
      <c r="AZ82" s="107"/>
      <c r="BA82" s="108" t="str">
        <f>IFERROR(AZ82/AV82,"-")</f>
        <v>-</v>
      </c>
      <c r="BB82" s="109"/>
      <c r="BC82" s="109"/>
      <c r="BD82" s="109"/>
      <c r="BE82" s="110"/>
      <c r="BF82" s="111" t="str">
        <f>IF(P82=0,"",IF(BE82=0,"",(BE82/P82)))</f>
        <v/>
      </c>
      <c r="BG82" s="110"/>
      <c r="BH82" s="112" t="str">
        <f>IFERROR(BG82/BE82,"-")</f>
        <v>-</v>
      </c>
      <c r="BI82" s="113"/>
      <c r="BJ82" s="114" t="str">
        <f>IFERROR(BI82/BE82,"-")</f>
        <v>-</v>
      </c>
      <c r="BK82" s="115"/>
      <c r="BL82" s="115"/>
      <c r="BM82" s="115"/>
      <c r="BN82" s="117"/>
      <c r="BO82" s="118" t="str">
        <f>IF(P82=0,"",IF(BN82=0,"",(BN82/P82)))</f>
        <v/>
      </c>
      <c r="BP82" s="119"/>
      <c r="BQ82" s="120" t="str">
        <f>IFERROR(BP82/BN82,"-")</f>
        <v>-</v>
      </c>
      <c r="BR82" s="121"/>
      <c r="BS82" s="122" t="str">
        <f>IFERROR(BR82/BN82,"-")</f>
        <v>-</v>
      </c>
      <c r="BT82" s="123"/>
      <c r="BU82" s="123"/>
      <c r="BV82" s="123"/>
      <c r="BW82" s="124"/>
      <c r="BX82" s="125" t="str">
        <f>IF(P82=0,"",IF(BW82=0,"",(BW82/P82)))</f>
        <v/>
      </c>
      <c r="BY82" s="126"/>
      <c r="BZ82" s="127" t="str">
        <f>IFERROR(BY82/BW82,"-")</f>
        <v>-</v>
      </c>
      <c r="CA82" s="128"/>
      <c r="CB82" s="129" t="str">
        <f>IFERROR(CA82/BW82,"-")</f>
        <v>-</v>
      </c>
      <c r="CC82" s="130"/>
      <c r="CD82" s="130"/>
      <c r="CE82" s="130"/>
      <c r="CF82" s="131"/>
      <c r="CG82" s="132" t="str">
        <f>IF(P82=0,"",IF(CF82=0,"",(CF82/P82)))</f>
        <v/>
      </c>
      <c r="CH82" s="133"/>
      <c r="CI82" s="134" t="str">
        <f>IFERROR(CH82/CF82,"-")</f>
        <v>-</v>
      </c>
      <c r="CJ82" s="135"/>
      <c r="CK82" s="136" t="str">
        <f>IFERROR(CJ82/CF82,"-")</f>
        <v>-</v>
      </c>
      <c r="CL82" s="137"/>
      <c r="CM82" s="137"/>
      <c r="CN82" s="137"/>
      <c r="CO82" s="138">
        <v>0</v>
      </c>
      <c r="CP82" s="139">
        <v>0</v>
      </c>
      <c r="CQ82" s="139"/>
      <c r="CR82" s="139"/>
      <c r="CS82" s="140" t="str">
        <f>IF(AND(CQ82=0,CR82=0),"",IF(AND(CQ82&lt;=100000,CR82&lt;=100000),"",IF(CQ82/CP82&gt;0.7,"男高",IF(CR82/CP82&gt;0.7,"女高",""))))</f>
        <v/>
      </c>
    </row>
    <row r="83" spans="1:98">
      <c r="A83" s="30"/>
      <c r="B83" s="85"/>
      <c r="C83" s="86"/>
      <c r="D83" s="86"/>
      <c r="E83" s="86"/>
      <c r="F83" s="87"/>
      <c r="G83" s="88"/>
      <c r="H83" s="88"/>
      <c r="I83" s="88"/>
      <c r="J83" s="331"/>
      <c r="K83" s="34"/>
      <c r="L83" s="34"/>
      <c r="M83" s="31"/>
      <c r="N83" s="23"/>
      <c r="O83" s="23"/>
      <c r="P83" s="23"/>
      <c r="Q83" s="32"/>
      <c r="R83" s="32"/>
      <c r="S83" s="23"/>
      <c r="T83" s="32"/>
      <c r="U83" s="337"/>
      <c r="V83" s="25"/>
      <c r="W83" s="25"/>
      <c r="X83" s="337"/>
      <c r="Y83" s="337"/>
      <c r="Z83" s="337"/>
      <c r="AA83" s="337"/>
      <c r="AB83" s="33"/>
      <c r="AC83" s="57"/>
      <c r="AD83" s="61"/>
      <c r="AE83" s="62"/>
      <c r="AF83" s="61"/>
      <c r="AG83" s="65"/>
      <c r="AH83" s="66"/>
      <c r="AI83" s="67"/>
      <c r="AJ83" s="68"/>
      <c r="AK83" s="68"/>
      <c r="AL83" s="68"/>
      <c r="AM83" s="61"/>
      <c r="AN83" s="62"/>
      <c r="AO83" s="61"/>
      <c r="AP83" s="65"/>
      <c r="AQ83" s="66"/>
      <c r="AR83" s="67"/>
      <c r="AS83" s="68"/>
      <c r="AT83" s="68"/>
      <c r="AU83" s="68"/>
      <c r="AV83" s="61"/>
      <c r="AW83" s="62"/>
      <c r="AX83" s="61"/>
      <c r="AY83" s="65"/>
      <c r="AZ83" s="66"/>
      <c r="BA83" s="67"/>
      <c r="BB83" s="68"/>
      <c r="BC83" s="68"/>
      <c r="BD83" s="68"/>
      <c r="BE83" s="61"/>
      <c r="BF83" s="62"/>
      <c r="BG83" s="61"/>
      <c r="BH83" s="65"/>
      <c r="BI83" s="66"/>
      <c r="BJ83" s="67"/>
      <c r="BK83" s="68"/>
      <c r="BL83" s="68"/>
      <c r="BM83" s="68"/>
      <c r="BN83" s="63"/>
      <c r="BO83" s="64"/>
      <c r="BP83" s="61"/>
      <c r="BQ83" s="65"/>
      <c r="BR83" s="66"/>
      <c r="BS83" s="67"/>
      <c r="BT83" s="68"/>
      <c r="BU83" s="68"/>
      <c r="BV83" s="68"/>
      <c r="BW83" s="63"/>
      <c r="BX83" s="64"/>
      <c r="BY83" s="61"/>
      <c r="BZ83" s="65"/>
      <c r="CA83" s="66"/>
      <c r="CB83" s="67"/>
      <c r="CC83" s="68"/>
      <c r="CD83" s="68"/>
      <c r="CE83" s="68"/>
      <c r="CF83" s="63"/>
      <c r="CG83" s="64"/>
      <c r="CH83" s="61"/>
      <c r="CI83" s="65"/>
      <c r="CJ83" s="66"/>
      <c r="CK83" s="67"/>
      <c r="CL83" s="68"/>
      <c r="CM83" s="68"/>
      <c r="CN83" s="68"/>
      <c r="CO83" s="69"/>
      <c r="CP83" s="66"/>
      <c r="CQ83" s="66"/>
      <c r="CR83" s="66"/>
      <c r="CS83" s="70"/>
    </row>
    <row r="84" spans="1:98">
      <c r="A84" s="30"/>
      <c r="B84" s="37"/>
      <c r="C84" s="21"/>
      <c r="D84" s="21"/>
      <c r="E84" s="21"/>
      <c r="F84" s="22"/>
      <c r="G84" s="36"/>
      <c r="H84" s="36"/>
      <c r="I84" s="73"/>
      <c r="J84" s="332"/>
      <c r="K84" s="34"/>
      <c r="L84" s="34"/>
      <c r="M84" s="31"/>
      <c r="N84" s="23"/>
      <c r="O84" s="23"/>
      <c r="P84" s="23"/>
      <c r="Q84" s="32"/>
      <c r="R84" s="32"/>
      <c r="S84" s="23"/>
      <c r="T84" s="32"/>
      <c r="U84" s="337"/>
      <c r="V84" s="25"/>
      <c r="W84" s="25"/>
      <c r="X84" s="337"/>
      <c r="Y84" s="337"/>
      <c r="Z84" s="337"/>
      <c r="AA84" s="337"/>
      <c r="AB84" s="33"/>
      <c r="AC84" s="59"/>
      <c r="AD84" s="61"/>
      <c r="AE84" s="62"/>
      <c r="AF84" s="61"/>
      <c r="AG84" s="65"/>
      <c r="AH84" s="66"/>
      <c r="AI84" s="67"/>
      <c r="AJ84" s="68"/>
      <c r="AK84" s="68"/>
      <c r="AL84" s="68"/>
      <c r="AM84" s="61"/>
      <c r="AN84" s="62"/>
      <c r="AO84" s="61"/>
      <c r="AP84" s="65"/>
      <c r="AQ84" s="66"/>
      <c r="AR84" s="67"/>
      <c r="AS84" s="68"/>
      <c r="AT84" s="68"/>
      <c r="AU84" s="68"/>
      <c r="AV84" s="61"/>
      <c r="AW84" s="62"/>
      <c r="AX84" s="61"/>
      <c r="AY84" s="65"/>
      <c r="AZ84" s="66"/>
      <c r="BA84" s="67"/>
      <c r="BB84" s="68"/>
      <c r="BC84" s="68"/>
      <c r="BD84" s="68"/>
      <c r="BE84" s="61"/>
      <c r="BF84" s="62"/>
      <c r="BG84" s="61"/>
      <c r="BH84" s="65"/>
      <c r="BI84" s="66"/>
      <c r="BJ84" s="67"/>
      <c r="BK84" s="68"/>
      <c r="BL84" s="68"/>
      <c r="BM84" s="68"/>
      <c r="BN84" s="63"/>
      <c r="BO84" s="64"/>
      <c r="BP84" s="61"/>
      <c r="BQ84" s="65"/>
      <c r="BR84" s="66"/>
      <c r="BS84" s="67"/>
      <c r="BT84" s="68"/>
      <c r="BU84" s="68"/>
      <c r="BV84" s="68"/>
      <c r="BW84" s="63"/>
      <c r="BX84" s="64"/>
      <c r="BY84" s="61"/>
      <c r="BZ84" s="65"/>
      <c r="CA84" s="66"/>
      <c r="CB84" s="67"/>
      <c r="CC84" s="68"/>
      <c r="CD84" s="68"/>
      <c r="CE84" s="68"/>
      <c r="CF84" s="63"/>
      <c r="CG84" s="64"/>
      <c r="CH84" s="61"/>
      <c r="CI84" s="65"/>
      <c r="CJ84" s="66"/>
      <c r="CK84" s="67"/>
      <c r="CL84" s="68"/>
      <c r="CM84" s="68"/>
      <c r="CN84" s="68"/>
      <c r="CO84" s="69"/>
      <c r="CP84" s="66"/>
      <c r="CQ84" s="66"/>
      <c r="CR84" s="66"/>
      <c r="CS84" s="70"/>
    </row>
    <row r="85" spans="1:98">
      <c r="A85" s="19">
        <f>AB85</f>
        <v>0.63876811594203</v>
      </c>
      <c r="B85" s="39"/>
      <c r="C85" s="39"/>
      <c r="D85" s="39"/>
      <c r="E85" s="39"/>
      <c r="F85" s="39"/>
      <c r="G85" s="40" t="s">
        <v>258</v>
      </c>
      <c r="H85" s="40"/>
      <c r="I85" s="40"/>
      <c r="J85" s="333">
        <f>SUM(J6:J84)</f>
        <v>2760000</v>
      </c>
      <c r="K85" s="41">
        <f>SUM(K6:K84)</f>
        <v>788</v>
      </c>
      <c r="L85" s="41">
        <f>SUM(L6:L84)</f>
        <v>354</v>
      </c>
      <c r="M85" s="41">
        <f>SUM(M6:M84)</f>
        <v>889</v>
      </c>
      <c r="N85" s="41">
        <f>SUM(N6:N84)</f>
        <v>192</v>
      </c>
      <c r="O85" s="41">
        <f>SUM(O6:O84)</f>
        <v>2</v>
      </c>
      <c r="P85" s="41">
        <f>SUM(P6:P84)</f>
        <v>194</v>
      </c>
      <c r="Q85" s="42">
        <f>IFERROR(P85/M85,"-")</f>
        <v>0.21822272215973</v>
      </c>
      <c r="R85" s="76">
        <f>SUM(R6:R84)</f>
        <v>14</v>
      </c>
      <c r="S85" s="76">
        <f>SUM(S6:S84)</f>
        <v>23</v>
      </c>
      <c r="T85" s="42">
        <f>IFERROR(R85/P85,"-")</f>
        <v>0.072164948453608</v>
      </c>
      <c r="U85" s="338">
        <f>IFERROR(J85/P85,"-")</f>
        <v>14226.804123711</v>
      </c>
      <c r="V85" s="44">
        <f>SUM(V6:V84)</f>
        <v>24</v>
      </c>
      <c r="W85" s="42">
        <f>IFERROR(V85/P85,"-")</f>
        <v>0.12371134020619</v>
      </c>
      <c r="X85" s="333">
        <f>SUM(X6:X84)</f>
        <v>1763000</v>
      </c>
      <c r="Y85" s="333">
        <f>IFERROR(X85/P85,"-")</f>
        <v>9087.6288659794</v>
      </c>
      <c r="Z85" s="333">
        <f>IFERROR(X85/V85,"-")</f>
        <v>73458.333333333</v>
      </c>
      <c r="AA85" s="333">
        <f>X85-J85</f>
        <v>-997000</v>
      </c>
      <c r="AB85" s="45">
        <f>X85/J85</f>
        <v>0.63876811594203</v>
      </c>
      <c r="AC85" s="58"/>
      <c r="AD85" s="60"/>
      <c r="AE85" s="60"/>
      <c r="AF85" s="60"/>
      <c r="AG85" s="60"/>
      <c r="AH85" s="60"/>
      <c r="AI85" s="60"/>
      <c r="AJ85" s="60"/>
      <c r="AK85" s="60"/>
      <c r="AL85" s="60"/>
      <c r="AM85" s="60"/>
      <c r="AN85" s="60"/>
      <c r="AO85" s="60"/>
      <c r="AP85" s="60"/>
      <c r="AQ85" s="60"/>
      <c r="AR85" s="60"/>
      <c r="AS85" s="60"/>
      <c r="AT85" s="60"/>
      <c r="AU85" s="60"/>
      <c r="AV85" s="60"/>
      <c r="AW85" s="60"/>
      <c r="AX85" s="60"/>
      <c r="AY85" s="60"/>
      <c r="AZ85" s="60"/>
      <c r="BA85" s="60"/>
      <c r="BB85" s="60"/>
      <c r="BC85" s="60"/>
      <c r="BD85" s="60"/>
      <c r="BE85" s="60"/>
      <c r="BF85" s="60"/>
      <c r="BG85" s="60"/>
      <c r="BH85" s="60"/>
      <c r="BI85" s="60"/>
      <c r="BJ85" s="60"/>
      <c r="BK85" s="60"/>
      <c r="BL85" s="60"/>
      <c r="BM85" s="60"/>
      <c r="BN85" s="60"/>
      <c r="BO85" s="60"/>
      <c r="BP85" s="60"/>
      <c r="BQ85" s="60"/>
      <c r="BR85" s="60"/>
      <c r="BS85" s="60"/>
      <c r="BT85" s="60"/>
      <c r="BU85" s="60"/>
      <c r="BV85" s="60"/>
      <c r="BW85" s="60"/>
      <c r="BX85" s="60"/>
      <c r="BY85" s="60"/>
      <c r="BZ85" s="60"/>
      <c r="CA85" s="60"/>
      <c r="CB85" s="60"/>
      <c r="CC85" s="60"/>
      <c r="CD85" s="60"/>
      <c r="CE85" s="60"/>
      <c r="CF85" s="60"/>
      <c r="CG85" s="60"/>
      <c r="CH85" s="60"/>
      <c r="CI85" s="60"/>
      <c r="CJ85" s="60"/>
      <c r="CK85" s="60"/>
      <c r="CL85" s="60"/>
      <c r="CM85" s="60"/>
      <c r="CN85" s="60"/>
      <c r="CO85" s="60"/>
      <c r="CP85" s="60"/>
      <c r="CQ85" s="60"/>
      <c r="CR85" s="60"/>
      <c r="CS85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7"/>
    <mergeCell ref="J22:J27"/>
    <mergeCell ref="U22:U27"/>
    <mergeCell ref="AA22:AA27"/>
    <mergeCell ref="AB22:AB27"/>
    <mergeCell ref="A28:A32"/>
    <mergeCell ref="J28:J32"/>
    <mergeCell ref="U28:U32"/>
    <mergeCell ref="AA28:AA32"/>
    <mergeCell ref="AB28:AB32"/>
    <mergeCell ref="A33:A37"/>
    <mergeCell ref="J33:J37"/>
    <mergeCell ref="U33:U37"/>
    <mergeCell ref="AA33:AA37"/>
    <mergeCell ref="AB33:AB37"/>
    <mergeCell ref="A38:A41"/>
    <mergeCell ref="J38:J41"/>
    <mergeCell ref="U38:U41"/>
    <mergeCell ref="AA38:AA41"/>
    <mergeCell ref="AB38:AB41"/>
    <mergeCell ref="A42:A45"/>
    <mergeCell ref="J42:J45"/>
    <mergeCell ref="U42:U45"/>
    <mergeCell ref="AA42:AA45"/>
    <mergeCell ref="AB42:AB45"/>
    <mergeCell ref="A46:A54"/>
    <mergeCell ref="J46:J54"/>
    <mergeCell ref="U46:U54"/>
    <mergeCell ref="AA46:AA54"/>
    <mergeCell ref="AB46:AB54"/>
    <mergeCell ref="A55:A70"/>
    <mergeCell ref="J55:J70"/>
    <mergeCell ref="U55:U70"/>
    <mergeCell ref="AA55:AA70"/>
    <mergeCell ref="AB55:AB70"/>
    <mergeCell ref="A71:A72"/>
    <mergeCell ref="J71:J72"/>
    <mergeCell ref="U71:U72"/>
    <mergeCell ref="AA71:AA72"/>
    <mergeCell ref="AB71:AB72"/>
    <mergeCell ref="A73:A74"/>
    <mergeCell ref="J73:J74"/>
    <mergeCell ref="U73:U74"/>
    <mergeCell ref="AA73:AA74"/>
    <mergeCell ref="AB73:AB74"/>
    <mergeCell ref="A75:A76"/>
    <mergeCell ref="J75:J76"/>
    <mergeCell ref="U75:U76"/>
    <mergeCell ref="AA75:AA76"/>
    <mergeCell ref="AB75:AB76"/>
    <mergeCell ref="A77:A78"/>
    <mergeCell ref="J77:J78"/>
    <mergeCell ref="U77:U78"/>
    <mergeCell ref="AA77:AA78"/>
    <mergeCell ref="AB77:AB78"/>
    <mergeCell ref="A79:A80"/>
    <mergeCell ref="J79:J80"/>
    <mergeCell ref="U79:U80"/>
    <mergeCell ref="AA79:AA80"/>
    <mergeCell ref="AB79:AB80"/>
    <mergeCell ref="A81:A82"/>
    <mergeCell ref="J81:J82"/>
    <mergeCell ref="U81:U82"/>
    <mergeCell ref="AA81:AA82"/>
    <mergeCell ref="AB81:AB82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259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0.04</v>
      </c>
      <c r="B6" s="347" t="s">
        <v>260</v>
      </c>
      <c r="C6" s="347" t="s">
        <v>261</v>
      </c>
      <c r="D6" s="347" t="s">
        <v>262</v>
      </c>
      <c r="E6" s="347"/>
      <c r="F6" s="347" t="s">
        <v>263</v>
      </c>
      <c r="G6" s="88" t="s">
        <v>264</v>
      </c>
      <c r="H6" s="88" t="s">
        <v>265</v>
      </c>
      <c r="I6" s="88" t="s">
        <v>266</v>
      </c>
      <c r="J6" s="330">
        <v>75000</v>
      </c>
      <c r="K6" s="79">
        <v>35</v>
      </c>
      <c r="L6" s="79">
        <v>0</v>
      </c>
      <c r="M6" s="79">
        <v>171</v>
      </c>
      <c r="N6" s="89">
        <v>21</v>
      </c>
      <c r="O6" s="90">
        <v>0</v>
      </c>
      <c r="P6" s="91">
        <f>N6+O6</f>
        <v>21</v>
      </c>
      <c r="Q6" s="80">
        <f>IFERROR(P6/M6,"-")</f>
        <v>0.12280701754386</v>
      </c>
      <c r="R6" s="79">
        <v>1</v>
      </c>
      <c r="S6" s="79">
        <v>1</v>
      </c>
      <c r="T6" s="80">
        <f>IFERROR(R6/(P6),"-")</f>
        <v>0.047619047619048</v>
      </c>
      <c r="U6" s="336">
        <f>IFERROR(J6/SUM(N6:O7),"-")</f>
        <v>3125</v>
      </c>
      <c r="V6" s="82">
        <v>1</v>
      </c>
      <c r="W6" s="80">
        <f>IF(P6=0,"-",V6/P6)</f>
        <v>0.047619047619048</v>
      </c>
      <c r="X6" s="335">
        <v>3000</v>
      </c>
      <c r="Y6" s="336">
        <f>IFERROR(X6/P6,"-")</f>
        <v>142.85714285714</v>
      </c>
      <c r="Z6" s="336">
        <f>IFERROR(X6/V6,"-")</f>
        <v>3000</v>
      </c>
      <c r="AA6" s="330">
        <f>SUM(X6:X7)-SUM(J6:J7)</f>
        <v>-72000</v>
      </c>
      <c r="AB6" s="83">
        <f>SUM(X6:X7)/SUM(J6:J7)</f>
        <v>0.04</v>
      </c>
      <c r="AC6" s="77"/>
      <c r="AD6" s="92">
        <v>4</v>
      </c>
      <c r="AE6" s="93">
        <f>IF(P6=0,"",IF(AD6=0,"",(AD6/P6)))</f>
        <v>0.19047619047619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8</v>
      </c>
      <c r="AN6" s="99">
        <f>IF(P6=0,"",IF(AM6=0,"",(AM6/P6)))</f>
        <v>0.38095238095238</v>
      </c>
      <c r="AO6" s="98">
        <v>1</v>
      </c>
      <c r="AP6" s="100">
        <f>IFERROR(AO6/AM6,"-")</f>
        <v>0.125</v>
      </c>
      <c r="AQ6" s="101">
        <v>3000</v>
      </c>
      <c r="AR6" s="102">
        <f>IFERROR(AQ6/AM6,"-")</f>
        <v>375</v>
      </c>
      <c r="AS6" s="103">
        <v>1</v>
      </c>
      <c r="AT6" s="103"/>
      <c r="AU6" s="103"/>
      <c r="AV6" s="104">
        <v>4</v>
      </c>
      <c r="AW6" s="105">
        <f>IF(P6=0,"",IF(AV6=0,"",(AV6/P6)))</f>
        <v>0.19047619047619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1</v>
      </c>
      <c r="BF6" s="111">
        <f>IF(P6=0,"",IF(BE6=0,"",(BE6/P6)))</f>
        <v>0.047619047619048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2</v>
      </c>
      <c r="BO6" s="118">
        <f>IF(P6=0,"",IF(BN6=0,"",(BN6/P6)))</f>
        <v>0.095238095238095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2</v>
      </c>
      <c r="BX6" s="125">
        <f>IF(P6=0,"",IF(BW6=0,"",(BW6/P6)))</f>
        <v>0.095238095238095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3000</v>
      </c>
      <c r="CQ6" s="139">
        <v>3000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267</v>
      </c>
      <c r="C7" s="347"/>
      <c r="D7" s="347"/>
      <c r="E7" s="347"/>
      <c r="F7" s="347" t="s">
        <v>72</v>
      </c>
      <c r="G7" s="88"/>
      <c r="H7" s="88"/>
      <c r="I7" s="88"/>
      <c r="J7" s="330"/>
      <c r="K7" s="79">
        <v>45</v>
      </c>
      <c r="L7" s="79">
        <v>32</v>
      </c>
      <c r="M7" s="79">
        <v>14</v>
      </c>
      <c r="N7" s="89">
        <v>3</v>
      </c>
      <c r="O7" s="90">
        <v>0</v>
      </c>
      <c r="P7" s="91">
        <f>N7+O7</f>
        <v>3</v>
      </c>
      <c r="Q7" s="80">
        <f>IFERROR(P7/M7,"-")</f>
        <v>0.21428571428571</v>
      </c>
      <c r="R7" s="79">
        <v>1</v>
      </c>
      <c r="S7" s="79">
        <v>0</v>
      </c>
      <c r="T7" s="80">
        <f>IFERROR(R7/(P7),"-")</f>
        <v>0.33333333333333</v>
      </c>
      <c r="U7" s="336"/>
      <c r="V7" s="82">
        <v>0</v>
      </c>
      <c r="W7" s="80">
        <f>IF(P7=0,"-",V7/P7)</f>
        <v>0</v>
      </c>
      <c r="X7" s="335">
        <v>0</v>
      </c>
      <c r="Y7" s="336">
        <f>IFERROR(X7/P7,"-")</f>
        <v>0</v>
      </c>
      <c r="Z7" s="336" t="str">
        <f>IFERROR(X7/V7,"-")</f>
        <v>-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1</v>
      </c>
      <c r="AW7" s="105">
        <f>IF(P7=0,"",IF(AV7=0,"",(AV7/P7)))</f>
        <v>0.33333333333333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/>
      <c r="BO7" s="118">
        <f>IF(P7=0,"",IF(BN7=0,"",(BN7/P7)))</f>
        <v>0</v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>
        <v>2</v>
      </c>
      <c r="BX7" s="125">
        <f>IF(P7=0,"",IF(BW7=0,"",(BW7/P7)))</f>
        <v>0.66666666666667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</v>
      </c>
      <c r="B8" s="347" t="s">
        <v>268</v>
      </c>
      <c r="C8" s="347" t="s">
        <v>269</v>
      </c>
      <c r="D8" s="347" t="s">
        <v>270</v>
      </c>
      <c r="E8" s="347"/>
      <c r="F8" s="347" t="s">
        <v>263</v>
      </c>
      <c r="G8" s="88" t="s">
        <v>271</v>
      </c>
      <c r="H8" s="88" t="s">
        <v>272</v>
      </c>
      <c r="I8" s="88" t="s">
        <v>273</v>
      </c>
      <c r="J8" s="330">
        <v>45000</v>
      </c>
      <c r="K8" s="79">
        <v>6</v>
      </c>
      <c r="L8" s="79">
        <v>0</v>
      </c>
      <c r="M8" s="79">
        <v>23</v>
      </c>
      <c r="N8" s="89">
        <v>1</v>
      </c>
      <c r="O8" s="90">
        <v>0</v>
      </c>
      <c r="P8" s="91">
        <f>N8+O8</f>
        <v>1</v>
      </c>
      <c r="Q8" s="80">
        <f>IFERROR(P8/M8,"-")</f>
        <v>0.043478260869565</v>
      </c>
      <c r="R8" s="79">
        <v>0</v>
      </c>
      <c r="S8" s="79">
        <v>0</v>
      </c>
      <c r="T8" s="80">
        <f>IFERROR(R8/(P8),"-")</f>
        <v>0</v>
      </c>
      <c r="U8" s="336">
        <f>IFERROR(J8/SUM(N8:O9),"-")</f>
        <v>6428.5714285714</v>
      </c>
      <c r="V8" s="82">
        <v>0</v>
      </c>
      <c r="W8" s="80">
        <f>IF(P8=0,"-",V8/P8)</f>
        <v>0</v>
      </c>
      <c r="X8" s="335">
        <v>0</v>
      </c>
      <c r="Y8" s="336">
        <f>IFERROR(X8/P8,"-")</f>
        <v>0</v>
      </c>
      <c r="Z8" s="336" t="str">
        <f>IFERROR(X8/V8,"-")</f>
        <v>-</v>
      </c>
      <c r="AA8" s="330">
        <f>SUM(X8:X9)-SUM(J8:J9)</f>
        <v>-45000</v>
      </c>
      <c r="AB8" s="83">
        <f>SUM(X8:X9)/SUM(J8:J9)</f>
        <v>0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1</v>
      </c>
      <c r="BO8" s="118">
        <f>IF(P8=0,"",IF(BN8=0,"",(BN8/P8)))</f>
        <v>1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274</v>
      </c>
      <c r="C9" s="347"/>
      <c r="D9" s="347"/>
      <c r="E9" s="347"/>
      <c r="F9" s="347" t="s">
        <v>72</v>
      </c>
      <c r="G9" s="88"/>
      <c r="H9" s="88"/>
      <c r="I9" s="88"/>
      <c r="J9" s="330"/>
      <c r="K9" s="79">
        <v>44</v>
      </c>
      <c r="L9" s="79">
        <v>26</v>
      </c>
      <c r="M9" s="79">
        <v>15</v>
      </c>
      <c r="N9" s="89">
        <v>6</v>
      </c>
      <c r="O9" s="90">
        <v>0</v>
      </c>
      <c r="P9" s="91">
        <f>N9+O9</f>
        <v>6</v>
      </c>
      <c r="Q9" s="80">
        <f>IFERROR(P9/M9,"-")</f>
        <v>0.4</v>
      </c>
      <c r="R9" s="79">
        <v>2</v>
      </c>
      <c r="S9" s="79">
        <v>0</v>
      </c>
      <c r="T9" s="80">
        <f>IFERROR(R9/(P9),"-")</f>
        <v>0.33333333333333</v>
      </c>
      <c r="U9" s="336"/>
      <c r="V9" s="82">
        <v>0</v>
      </c>
      <c r="W9" s="80">
        <f>IF(P9=0,"-",V9/P9)</f>
        <v>0</v>
      </c>
      <c r="X9" s="335">
        <v>0</v>
      </c>
      <c r="Y9" s="336">
        <f>IFERROR(X9/P9,"-")</f>
        <v>0</v>
      </c>
      <c r="Z9" s="336" t="str">
        <f>IFERROR(X9/V9,"-")</f>
        <v>-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1</v>
      </c>
      <c r="AN9" s="99">
        <f>IF(P9=0,"",IF(AM9=0,"",(AM9/P9)))</f>
        <v>0.16666666666667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0.16666666666667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3</v>
      </c>
      <c r="BO9" s="118">
        <f>IF(P9=0,"",IF(BN9=0,"",(BN9/P9)))</f>
        <v>0.5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1</v>
      </c>
      <c r="BX9" s="125">
        <f>IF(P9=0,"",IF(BW9=0,"",(BW9/P9)))</f>
        <v>0.16666666666667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11.28</v>
      </c>
      <c r="B10" s="347" t="s">
        <v>275</v>
      </c>
      <c r="C10" s="347" t="s">
        <v>276</v>
      </c>
      <c r="D10" s="347" t="s">
        <v>277</v>
      </c>
      <c r="E10" s="347"/>
      <c r="F10" s="347" t="s">
        <v>263</v>
      </c>
      <c r="G10" s="88" t="s">
        <v>278</v>
      </c>
      <c r="H10" s="88" t="s">
        <v>279</v>
      </c>
      <c r="I10" s="88" t="s">
        <v>280</v>
      </c>
      <c r="J10" s="330">
        <v>125000</v>
      </c>
      <c r="K10" s="79">
        <v>7</v>
      </c>
      <c r="L10" s="79">
        <v>0</v>
      </c>
      <c r="M10" s="79">
        <v>38</v>
      </c>
      <c r="N10" s="89">
        <v>1</v>
      </c>
      <c r="O10" s="90">
        <v>0</v>
      </c>
      <c r="P10" s="91">
        <f>N10+O10</f>
        <v>1</v>
      </c>
      <c r="Q10" s="80">
        <f>IFERROR(P10/M10,"-")</f>
        <v>0.026315789473684</v>
      </c>
      <c r="R10" s="79">
        <v>1</v>
      </c>
      <c r="S10" s="79">
        <v>0</v>
      </c>
      <c r="T10" s="80">
        <f>IFERROR(R10/(P10),"-")</f>
        <v>1</v>
      </c>
      <c r="U10" s="336">
        <f>IFERROR(J10/SUM(N10:O11),"-")</f>
        <v>20833.333333333</v>
      </c>
      <c r="V10" s="82">
        <v>1</v>
      </c>
      <c r="W10" s="80">
        <f>IF(P10=0,"-",V10/P10)</f>
        <v>1</v>
      </c>
      <c r="X10" s="335">
        <v>1410000</v>
      </c>
      <c r="Y10" s="336">
        <f>IFERROR(X10/P10,"-")</f>
        <v>1410000</v>
      </c>
      <c r="Z10" s="336">
        <f>IFERROR(X10/V10,"-")</f>
        <v>1410000</v>
      </c>
      <c r="AA10" s="330">
        <f>SUM(X10:X11)-SUM(J10:J11)</f>
        <v>1285000</v>
      </c>
      <c r="AB10" s="83">
        <f>SUM(X10:X11)/SUM(J10:J11)</f>
        <v>11.28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/>
      <c r="BO10" s="118">
        <f>IF(P10=0,"",IF(BN10=0,"",(BN10/P10)))</f>
        <v>0</v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>
        <v>1</v>
      </c>
      <c r="BX10" s="125">
        <f>IF(P10=0,"",IF(BW10=0,"",(BW10/P10)))</f>
        <v>1</v>
      </c>
      <c r="BY10" s="126">
        <v>1</v>
      </c>
      <c r="BZ10" s="127">
        <f>IFERROR(BY10/BW10,"-")</f>
        <v>1</v>
      </c>
      <c r="CA10" s="128">
        <v>1450000</v>
      </c>
      <c r="CB10" s="129">
        <f>IFERROR(CA10/BW10,"-")</f>
        <v>1450000</v>
      </c>
      <c r="CC10" s="130"/>
      <c r="CD10" s="130"/>
      <c r="CE10" s="130">
        <v>1</v>
      </c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1</v>
      </c>
      <c r="CP10" s="139">
        <v>1410000</v>
      </c>
      <c r="CQ10" s="139">
        <v>1450000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/>
      <c r="B11" s="347" t="s">
        <v>281</v>
      </c>
      <c r="C11" s="347"/>
      <c r="D11" s="347"/>
      <c r="E11" s="347"/>
      <c r="F11" s="347" t="s">
        <v>72</v>
      </c>
      <c r="G11" s="88"/>
      <c r="H11" s="88"/>
      <c r="I11" s="88"/>
      <c r="J11" s="330"/>
      <c r="K11" s="79">
        <v>55</v>
      </c>
      <c r="L11" s="79">
        <v>35</v>
      </c>
      <c r="M11" s="79">
        <v>15</v>
      </c>
      <c r="N11" s="89">
        <v>5</v>
      </c>
      <c r="O11" s="90">
        <v>0</v>
      </c>
      <c r="P11" s="91">
        <f>N11+O11</f>
        <v>5</v>
      </c>
      <c r="Q11" s="80">
        <f>IFERROR(P11/M11,"-")</f>
        <v>0.33333333333333</v>
      </c>
      <c r="R11" s="79">
        <v>1</v>
      </c>
      <c r="S11" s="79">
        <v>1</v>
      </c>
      <c r="T11" s="80">
        <f>IFERROR(R11/(P11),"-")</f>
        <v>0.2</v>
      </c>
      <c r="U11" s="336"/>
      <c r="V11" s="82">
        <v>0</v>
      </c>
      <c r="W11" s="80">
        <f>IF(P11=0,"-",V11/P11)</f>
        <v>0</v>
      </c>
      <c r="X11" s="335">
        <v>0</v>
      </c>
      <c r="Y11" s="336">
        <f>IFERROR(X11/P11,"-")</f>
        <v>0</v>
      </c>
      <c r="Z11" s="336" t="str">
        <f>IFERROR(X11/V11,"-")</f>
        <v>-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1</v>
      </c>
      <c r="AN11" s="99">
        <f>IF(P11=0,"",IF(AM11=0,"",(AM11/P11)))</f>
        <v>0.2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2</v>
      </c>
      <c r="BF11" s="111">
        <f>IF(P11=0,"",IF(BE11=0,"",(BE11/P11)))</f>
        <v>0.4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2</v>
      </c>
      <c r="BO11" s="118">
        <f>IF(P11=0,"",IF(BN11=0,"",(BN11/P11)))</f>
        <v>0.4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/>
      <c r="BX11" s="125">
        <f>IF(P11=0,"",IF(BW11=0,"",(BW11/P11)))</f>
        <v>0</v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0</v>
      </c>
      <c r="B12" s="347" t="s">
        <v>282</v>
      </c>
      <c r="C12" s="347" t="s">
        <v>269</v>
      </c>
      <c r="D12" s="347" t="s">
        <v>283</v>
      </c>
      <c r="E12" s="347"/>
      <c r="F12" s="347" t="s">
        <v>263</v>
      </c>
      <c r="G12" s="88" t="s">
        <v>284</v>
      </c>
      <c r="H12" s="88" t="s">
        <v>285</v>
      </c>
      <c r="I12" s="88" t="s">
        <v>208</v>
      </c>
      <c r="J12" s="330">
        <v>75000</v>
      </c>
      <c r="K12" s="79">
        <v>33</v>
      </c>
      <c r="L12" s="79">
        <v>0</v>
      </c>
      <c r="M12" s="79">
        <v>96</v>
      </c>
      <c r="N12" s="89">
        <v>5</v>
      </c>
      <c r="O12" s="90">
        <v>0</v>
      </c>
      <c r="P12" s="91">
        <f>N12+O12</f>
        <v>5</v>
      </c>
      <c r="Q12" s="80">
        <f>IFERROR(P12/M12,"-")</f>
        <v>0.052083333333333</v>
      </c>
      <c r="R12" s="79">
        <v>2</v>
      </c>
      <c r="S12" s="79">
        <v>1</v>
      </c>
      <c r="T12" s="80">
        <f>IFERROR(R12/(P12),"-")</f>
        <v>0.4</v>
      </c>
      <c r="U12" s="336">
        <f>IFERROR(J12/SUM(N12:O13),"-")</f>
        <v>8333.3333333333</v>
      </c>
      <c r="V12" s="82">
        <v>0</v>
      </c>
      <c r="W12" s="80">
        <f>IF(P12=0,"-",V12/P12)</f>
        <v>0</v>
      </c>
      <c r="X12" s="335">
        <v>0</v>
      </c>
      <c r="Y12" s="336">
        <f>IFERROR(X12/P12,"-")</f>
        <v>0</v>
      </c>
      <c r="Z12" s="336" t="str">
        <f>IFERROR(X12/V12,"-")</f>
        <v>-</v>
      </c>
      <c r="AA12" s="330">
        <f>SUM(X12:X13)-SUM(J12:J13)</f>
        <v>-75000</v>
      </c>
      <c r="AB12" s="83">
        <f>SUM(X12:X13)/SUM(J12:J13)</f>
        <v>0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2</v>
      </c>
      <c r="BF12" s="111">
        <f>IF(P12=0,"",IF(BE12=0,"",(BE12/P12)))</f>
        <v>0.4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1</v>
      </c>
      <c r="BO12" s="118">
        <f>IF(P12=0,"",IF(BN12=0,"",(BN12/P12)))</f>
        <v>0.2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1</v>
      </c>
      <c r="BX12" s="125">
        <f>IF(P12=0,"",IF(BW12=0,"",(BW12/P12)))</f>
        <v>0.2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>
        <v>1</v>
      </c>
      <c r="CG12" s="132">
        <f>IF(P12=0,"",IF(CF12=0,"",(CF12/P12)))</f>
        <v>0.2</v>
      </c>
      <c r="CH12" s="133">
        <v>1</v>
      </c>
      <c r="CI12" s="134">
        <f>IFERROR(CH12/CF12,"-")</f>
        <v>1</v>
      </c>
      <c r="CJ12" s="135">
        <v>20000</v>
      </c>
      <c r="CK12" s="136">
        <f>IFERROR(CJ12/CF12,"-")</f>
        <v>20000</v>
      </c>
      <c r="CL12" s="137"/>
      <c r="CM12" s="137"/>
      <c r="CN12" s="137">
        <v>1</v>
      </c>
      <c r="CO12" s="138">
        <v>0</v>
      </c>
      <c r="CP12" s="139">
        <v>0</v>
      </c>
      <c r="CQ12" s="139">
        <v>20000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286</v>
      </c>
      <c r="C13" s="347"/>
      <c r="D13" s="347"/>
      <c r="E13" s="347"/>
      <c r="F13" s="347" t="s">
        <v>72</v>
      </c>
      <c r="G13" s="88"/>
      <c r="H13" s="88"/>
      <c r="I13" s="88"/>
      <c r="J13" s="330"/>
      <c r="K13" s="79">
        <v>74</v>
      </c>
      <c r="L13" s="79">
        <v>48</v>
      </c>
      <c r="M13" s="79">
        <v>21</v>
      </c>
      <c r="N13" s="89">
        <v>4</v>
      </c>
      <c r="O13" s="90">
        <v>0</v>
      </c>
      <c r="P13" s="91">
        <f>N13+O13</f>
        <v>4</v>
      </c>
      <c r="Q13" s="80">
        <f>IFERROR(P13/M13,"-")</f>
        <v>0.19047619047619</v>
      </c>
      <c r="R13" s="79">
        <v>1</v>
      </c>
      <c r="S13" s="79">
        <v>0</v>
      </c>
      <c r="T13" s="80">
        <f>IFERROR(R13/(P13),"-")</f>
        <v>0.25</v>
      </c>
      <c r="U13" s="336"/>
      <c r="V13" s="82">
        <v>0</v>
      </c>
      <c r="W13" s="80">
        <f>IF(P13=0,"-",V13/P13)</f>
        <v>0</v>
      </c>
      <c r="X13" s="335">
        <v>0</v>
      </c>
      <c r="Y13" s="336">
        <f>IFERROR(X13/P13,"-")</f>
        <v>0</v>
      </c>
      <c r="Z13" s="336" t="str">
        <f>IFERROR(X13/V13,"-")</f>
        <v>-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1</v>
      </c>
      <c r="BF13" s="111">
        <f>IF(P13=0,"",IF(BE13=0,"",(BE13/P13)))</f>
        <v>0.25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2</v>
      </c>
      <c r="BO13" s="118">
        <f>IF(P13=0,"",IF(BN13=0,"",(BN13/P13)))</f>
        <v>0.5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>
        <v>1</v>
      </c>
      <c r="CG13" s="132">
        <f>IF(P13=0,"",IF(CF13=0,"",(CF13/P13)))</f>
        <v>0.25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30"/>
      <c r="B14" s="85"/>
      <c r="C14" s="86"/>
      <c r="D14" s="86"/>
      <c r="E14" s="86"/>
      <c r="F14" s="87"/>
      <c r="G14" s="88"/>
      <c r="H14" s="88"/>
      <c r="I14" s="88"/>
      <c r="J14" s="331"/>
      <c r="K14" s="34"/>
      <c r="L14" s="34"/>
      <c r="M14" s="31"/>
      <c r="N14" s="23"/>
      <c r="O14" s="23"/>
      <c r="P14" s="23"/>
      <c r="Q14" s="32"/>
      <c r="R14" s="32"/>
      <c r="S14" s="23"/>
      <c r="T14" s="32"/>
      <c r="U14" s="337"/>
      <c r="V14" s="25"/>
      <c r="W14" s="25"/>
      <c r="X14" s="337"/>
      <c r="Y14" s="337"/>
      <c r="Z14" s="337"/>
      <c r="AA14" s="337"/>
      <c r="AB14" s="33"/>
      <c r="AC14" s="57"/>
      <c r="AD14" s="61"/>
      <c r="AE14" s="62"/>
      <c r="AF14" s="61"/>
      <c r="AG14" s="65"/>
      <c r="AH14" s="66"/>
      <c r="AI14" s="67"/>
      <c r="AJ14" s="68"/>
      <c r="AK14" s="68"/>
      <c r="AL14" s="68"/>
      <c r="AM14" s="61"/>
      <c r="AN14" s="62"/>
      <c r="AO14" s="61"/>
      <c r="AP14" s="65"/>
      <c r="AQ14" s="66"/>
      <c r="AR14" s="67"/>
      <c r="AS14" s="68"/>
      <c r="AT14" s="68"/>
      <c r="AU14" s="68"/>
      <c r="AV14" s="61"/>
      <c r="AW14" s="62"/>
      <c r="AX14" s="61"/>
      <c r="AY14" s="65"/>
      <c r="AZ14" s="66"/>
      <c r="BA14" s="67"/>
      <c r="BB14" s="68"/>
      <c r="BC14" s="68"/>
      <c r="BD14" s="68"/>
      <c r="BE14" s="61"/>
      <c r="BF14" s="62"/>
      <c r="BG14" s="61"/>
      <c r="BH14" s="65"/>
      <c r="BI14" s="66"/>
      <c r="BJ14" s="67"/>
      <c r="BK14" s="68"/>
      <c r="BL14" s="68"/>
      <c r="BM14" s="68"/>
      <c r="BN14" s="63"/>
      <c r="BO14" s="64"/>
      <c r="BP14" s="61"/>
      <c r="BQ14" s="65"/>
      <c r="BR14" s="66"/>
      <c r="BS14" s="67"/>
      <c r="BT14" s="68"/>
      <c r="BU14" s="68"/>
      <c r="BV14" s="68"/>
      <c r="BW14" s="63"/>
      <c r="BX14" s="64"/>
      <c r="BY14" s="61"/>
      <c r="BZ14" s="65"/>
      <c r="CA14" s="66"/>
      <c r="CB14" s="67"/>
      <c r="CC14" s="68"/>
      <c r="CD14" s="68"/>
      <c r="CE14" s="68"/>
      <c r="CF14" s="63"/>
      <c r="CG14" s="64"/>
      <c r="CH14" s="61"/>
      <c r="CI14" s="65"/>
      <c r="CJ14" s="66"/>
      <c r="CK14" s="67"/>
      <c r="CL14" s="68"/>
      <c r="CM14" s="68"/>
      <c r="CN14" s="68"/>
      <c r="CO14" s="69"/>
      <c r="CP14" s="66"/>
      <c r="CQ14" s="66"/>
      <c r="CR14" s="66"/>
      <c r="CS14" s="70"/>
    </row>
    <row r="15" spans="1:98">
      <c r="A15" s="30"/>
      <c r="B15" s="37"/>
      <c r="C15" s="21"/>
      <c r="D15" s="21"/>
      <c r="E15" s="21"/>
      <c r="F15" s="22"/>
      <c r="G15" s="36"/>
      <c r="H15" s="36"/>
      <c r="I15" s="73"/>
      <c r="J15" s="332"/>
      <c r="K15" s="34"/>
      <c r="L15" s="34"/>
      <c r="M15" s="31"/>
      <c r="N15" s="23"/>
      <c r="O15" s="23"/>
      <c r="P15" s="23"/>
      <c r="Q15" s="32"/>
      <c r="R15" s="32"/>
      <c r="S15" s="23"/>
      <c r="T15" s="32"/>
      <c r="U15" s="337"/>
      <c r="V15" s="25"/>
      <c r="W15" s="25"/>
      <c r="X15" s="337"/>
      <c r="Y15" s="337"/>
      <c r="Z15" s="337"/>
      <c r="AA15" s="337"/>
      <c r="AB15" s="33"/>
      <c r="AC15" s="59"/>
      <c r="AD15" s="61"/>
      <c r="AE15" s="62"/>
      <c r="AF15" s="61"/>
      <c r="AG15" s="65"/>
      <c r="AH15" s="66"/>
      <c r="AI15" s="67"/>
      <c r="AJ15" s="68"/>
      <c r="AK15" s="68"/>
      <c r="AL15" s="68"/>
      <c r="AM15" s="61"/>
      <c r="AN15" s="62"/>
      <c r="AO15" s="61"/>
      <c r="AP15" s="65"/>
      <c r="AQ15" s="66"/>
      <c r="AR15" s="67"/>
      <c r="AS15" s="68"/>
      <c r="AT15" s="68"/>
      <c r="AU15" s="68"/>
      <c r="AV15" s="61"/>
      <c r="AW15" s="62"/>
      <c r="AX15" s="61"/>
      <c r="AY15" s="65"/>
      <c r="AZ15" s="66"/>
      <c r="BA15" s="67"/>
      <c r="BB15" s="68"/>
      <c r="BC15" s="68"/>
      <c r="BD15" s="68"/>
      <c r="BE15" s="61"/>
      <c r="BF15" s="62"/>
      <c r="BG15" s="61"/>
      <c r="BH15" s="65"/>
      <c r="BI15" s="66"/>
      <c r="BJ15" s="67"/>
      <c r="BK15" s="68"/>
      <c r="BL15" s="68"/>
      <c r="BM15" s="68"/>
      <c r="BN15" s="63"/>
      <c r="BO15" s="64"/>
      <c r="BP15" s="61"/>
      <c r="BQ15" s="65"/>
      <c r="BR15" s="66"/>
      <c r="BS15" s="67"/>
      <c r="BT15" s="68"/>
      <c r="BU15" s="68"/>
      <c r="BV15" s="68"/>
      <c r="BW15" s="63"/>
      <c r="BX15" s="64"/>
      <c r="BY15" s="61"/>
      <c r="BZ15" s="65"/>
      <c r="CA15" s="66"/>
      <c r="CB15" s="67"/>
      <c r="CC15" s="68"/>
      <c r="CD15" s="68"/>
      <c r="CE15" s="68"/>
      <c r="CF15" s="63"/>
      <c r="CG15" s="64"/>
      <c r="CH15" s="61"/>
      <c r="CI15" s="65"/>
      <c r="CJ15" s="66"/>
      <c r="CK15" s="67"/>
      <c r="CL15" s="68"/>
      <c r="CM15" s="68"/>
      <c r="CN15" s="68"/>
      <c r="CO15" s="69"/>
      <c r="CP15" s="66"/>
      <c r="CQ15" s="66"/>
      <c r="CR15" s="66"/>
      <c r="CS15" s="70"/>
    </row>
    <row r="16" spans="1:98">
      <c r="A16" s="19">
        <f>AB16</f>
        <v>4.415625</v>
      </c>
      <c r="B16" s="39"/>
      <c r="C16" s="39"/>
      <c r="D16" s="39"/>
      <c r="E16" s="39"/>
      <c r="F16" s="39"/>
      <c r="G16" s="40" t="s">
        <v>287</v>
      </c>
      <c r="H16" s="40"/>
      <c r="I16" s="40"/>
      <c r="J16" s="333">
        <f>SUM(J6:J15)</f>
        <v>320000</v>
      </c>
      <c r="K16" s="41">
        <f>SUM(K6:K15)</f>
        <v>299</v>
      </c>
      <c r="L16" s="41">
        <f>SUM(L6:L15)</f>
        <v>141</v>
      </c>
      <c r="M16" s="41">
        <f>SUM(M6:M15)</f>
        <v>393</v>
      </c>
      <c r="N16" s="41">
        <f>SUM(N6:N15)</f>
        <v>46</v>
      </c>
      <c r="O16" s="41">
        <f>SUM(O6:O15)</f>
        <v>0</v>
      </c>
      <c r="P16" s="41">
        <f>SUM(P6:P15)</f>
        <v>46</v>
      </c>
      <c r="Q16" s="42">
        <f>IFERROR(P16/M16,"-")</f>
        <v>0.11704834605598</v>
      </c>
      <c r="R16" s="76">
        <f>SUM(R6:R15)</f>
        <v>9</v>
      </c>
      <c r="S16" s="76">
        <f>SUM(S6:S15)</f>
        <v>3</v>
      </c>
      <c r="T16" s="42">
        <f>IFERROR(R16/P16,"-")</f>
        <v>0.19565217391304</v>
      </c>
      <c r="U16" s="338">
        <f>IFERROR(J16/P16,"-")</f>
        <v>6956.5217391304</v>
      </c>
      <c r="V16" s="44">
        <f>SUM(V6:V15)</f>
        <v>2</v>
      </c>
      <c r="W16" s="42">
        <f>IFERROR(V16/P16,"-")</f>
        <v>0.043478260869565</v>
      </c>
      <c r="X16" s="333">
        <f>SUM(X6:X15)</f>
        <v>1413000</v>
      </c>
      <c r="Y16" s="333">
        <f>IFERROR(X16/P16,"-")</f>
        <v>30717.391304348</v>
      </c>
      <c r="Z16" s="333">
        <f>IFERROR(X16/V16,"-")</f>
        <v>706500</v>
      </c>
      <c r="AA16" s="333">
        <f>X16-J16</f>
        <v>1093000</v>
      </c>
      <c r="AB16" s="45">
        <f>X16/J16</f>
        <v>4.415625</v>
      </c>
      <c r="AC16" s="58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288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4.752</v>
      </c>
      <c r="B6" s="347" t="s">
        <v>289</v>
      </c>
      <c r="C6" s="347" t="s">
        <v>290</v>
      </c>
      <c r="D6" s="347" t="s">
        <v>291</v>
      </c>
      <c r="E6" s="347" t="s">
        <v>292</v>
      </c>
      <c r="F6" s="347" t="s">
        <v>263</v>
      </c>
      <c r="G6" s="88" t="s">
        <v>293</v>
      </c>
      <c r="H6" s="88" t="s">
        <v>294</v>
      </c>
      <c r="I6" s="348" t="s">
        <v>222</v>
      </c>
      <c r="J6" s="330">
        <v>125000</v>
      </c>
      <c r="K6" s="79">
        <v>21</v>
      </c>
      <c r="L6" s="79">
        <v>0</v>
      </c>
      <c r="M6" s="79">
        <v>162</v>
      </c>
      <c r="N6" s="89">
        <v>13</v>
      </c>
      <c r="O6" s="90">
        <v>1</v>
      </c>
      <c r="P6" s="91">
        <f>N6+O6</f>
        <v>14</v>
      </c>
      <c r="Q6" s="80">
        <f>IFERROR(P6/M6,"-")</f>
        <v>0.08641975308642</v>
      </c>
      <c r="R6" s="79">
        <v>1</v>
      </c>
      <c r="S6" s="79">
        <v>7</v>
      </c>
      <c r="T6" s="80">
        <f>IFERROR(R6/(P6),"-")</f>
        <v>0.071428571428571</v>
      </c>
      <c r="U6" s="336">
        <f>IFERROR(J6/SUM(N6:O7),"-")</f>
        <v>2604.1666666667</v>
      </c>
      <c r="V6" s="82">
        <v>1</v>
      </c>
      <c r="W6" s="80">
        <f>IF(P6=0,"-",V6/P6)</f>
        <v>0.071428571428571</v>
      </c>
      <c r="X6" s="335">
        <v>575000</v>
      </c>
      <c r="Y6" s="336">
        <f>IFERROR(X6/P6,"-")</f>
        <v>41071.428571429</v>
      </c>
      <c r="Z6" s="336">
        <f>IFERROR(X6/V6,"-")</f>
        <v>575000</v>
      </c>
      <c r="AA6" s="330">
        <f>SUM(X6:X7)-SUM(J6:J7)</f>
        <v>469000</v>
      </c>
      <c r="AB6" s="83">
        <f>SUM(X6:X7)/SUM(J6:J7)</f>
        <v>4.752</v>
      </c>
      <c r="AC6" s="77"/>
      <c r="AD6" s="92">
        <v>1</v>
      </c>
      <c r="AE6" s="93">
        <f>IF(P6=0,"",IF(AD6=0,"",(AD6/P6)))</f>
        <v>0.071428571428571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7</v>
      </c>
      <c r="AN6" s="99">
        <f>IF(P6=0,"",IF(AM6=0,"",(AM6/P6)))</f>
        <v>0.5</v>
      </c>
      <c r="AO6" s="98">
        <v>1</v>
      </c>
      <c r="AP6" s="100">
        <f>IFERROR(AO6/AM6,"-")</f>
        <v>0.14285714285714</v>
      </c>
      <c r="AQ6" s="101">
        <v>575000</v>
      </c>
      <c r="AR6" s="102">
        <f>IFERROR(AQ6/AM6,"-")</f>
        <v>82142.857142857</v>
      </c>
      <c r="AS6" s="103"/>
      <c r="AT6" s="103"/>
      <c r="AU6" s="103">
        <v>1</v>
      </c>
      <c r="AV6" s="104">
        <v>1</v>
      </c>
      <c r="AW6" s="105">
        <f>IF(P6=0,"",IF(AV6=0,"",(AV6/P6)))</f>
        <v>0.071428571428571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2</v>
      </c>
      <c r="BF6" s="111">
        <f>IF(P6=0,"",IF(BE6=0,"",(BE6/P6)))</f>
        <v>0.14285714285714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</v>
      </c>
      <c r="BO6" s="118">
        <f>IF(P6=0,"",IF(BN6=0,"",(BN6/P6)))</f>
        <v>0.071428571428571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2</v>
      </c>
      <c r="BX6" s="125">
        <f>IF(P6=0,"",IF(BW6=0,"",(BW6/P6)))</f>
        <v>0.14285714285714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575000</v>
      </c>
      <c r="CQ6" s="139">
        <v>575000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347" t="s">
        <v>295</v>
      </c>
      <c r="C7" s="347"/>
      <c r="D7" s="347"/>
      <c r="E7" s="347"/>
      <c r="F7" s="347" t="s">
        <v>72</v>
      </c>
      <c r="G7" s="88"/>
      <c r="H7" s="88"/>
      <c r="I7" s="88"/>
      <c r="J7" s="330"/>
      <c r="K7" s="79">
        <v>128</v>
      </c>
      <c r="L7" s="79">
        <v>89</v>
      </c>
      <c r="M7" s="79">
        <v>74</v>
      </c>
      <c r="N7" s="89">
        <v>34</v>
      </c>
      <c r="O7" s="90">
        <v>0</v>
      </c>
      <c r="P7" s="91">
        <f>N7+O7</f>
        <v>34</v>
      </c>
      <c r="Q7" s="80">
        <f>IFERROR(P7/M7,"-")</f>
        <v>0.45945945945946</v>
      </c>
      <c r="R7" s="79">
        <v>3</v>
      </c>
      <c r="S7" s="79">
        <v>7</v>
      </c>
      <c r="T7" s="80">
        <f>IFERROR(R7/(P7),"-")</f>
        <v>0.088235294117647</v>
      </c>
      <c r="U7" s="336"/>
      <c r="V7" s="82">
        <v>1</v>
      </c>
      <c r="W7" s="80">
        <f>IF(P7=0,"-",V7/P7)</f>
        <v>0.029411764705882</v>
      </c>
      <c r="X7" s="335">
        <v>19000</v>
      </c>
      <c r="Y7" s="336">
        <f>IFERROR(X7/P7,"-")</f>
        <v>558.82352941176</v>
      </c>
      <c r="Z7" s="336">
        <f>IFERROR(X7/V7,"-")</f>
        <v>19000</v>
      </c>
      <c r="AA7" s="330"/>
      <c r="AB7" s="83"/>
      <c r="AC7" s="77"/>
      <c r="AD7" s="92">
        <v>1</v>
      </c>
      <c r="AE7" s="93">
        <f>IF(P7=0,"",IF(AD7=0,"",(AD7/P7)))</f>
        <v>0.029411764705882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18</v>
      </c>
      <c r="AN7" s="99">
        <f>IF(P7=0,"",IF(AM7=0,"",(AM7/P7)))</f>
        <v>0.52941176470588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4</v>
      </c>
      <c r="AW7" s="105">
        <f>IF(P7=0,"",IF(AV7=0,"",(AV7/P7)))</f>
        <v>0.11764705882353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4</v>
      </c>
      <c r="BF7" s="111">
        <f>IF(P7=0,"",IF(BE7=0,"",(BE7/P7)))</f>
        <v>0.11764705882353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4</v>
      </c>
      <c r="BO7" s="118">
        <f>IF(P7=0,"",IF(BN7=0,"",(BN7/P7)))</f>
        <v>0.11764705882353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2</v>
      </c>
      <c r="BX7" s="125">
        <f>IF(P7=0,"",IF(BW7=0,"",(BW7/P7)))</f>
        <v>0.058823529411765</v>
      </c>
      <c r="BY7" s="126">
        <v>1</v>
      </c>
      <c r="BZ7" s="127">
        <f>IFERROR(BY7/BW7,"-")</f>
        <v>0.5</v>
      </c>
      <c r="CA7" s="128">
        <v>19000</v>
      </c>
      <c r="CB7" s="129">
        <f>IFERROR(CA7/BW7,"-")</f>
        <v>9500</v>
      </c>
      <c r="CC7" s="130"/>
      <c r="CD7" s="130"/>
      <c r="CE7" s="130">
        <v>1</v>
      </c>
      <c r="CF7" s="131">
        <v>1</v>
      </c>
      <c r="CG7" s="132">
        <f>IF(P7=0,"",IF(CF7=0,"",(CF7/P7)))</f>
        <v>0.029411764705882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1</v>
      </c>
      <c r="CP7" s="139">
        <v>19000</v>
      </c>
      <c r="CQ7" s="139">
        <v>19000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331"/>
      <c r="K8" s="34"/>
      <c r="L8" s="34"/>
      <c r="M8" s="31"/>
      <c r="N8" s="23"/>
      <c r="O8" s="23"/>
      <c r="P8" s="23"/>
      <c r="Q8" s="32"/>
      <c r="R8" s="32"/>
      <c r="S8" s="23"/>
      <c r="T8" s="32"/>
      <c r="U8" s="337"/>
      <c r="V8" s="25"/>
      <c r="W8" s="25"/>
      <c r="X8" s="337"/>
      <c r="Y8" s="337"/>
      <c r="Z8" s="337"/>
      <c r="AA8" s="33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2"/>
      <c r="K9" s="34"/>
      <c r="L9" s="34"/>
      <c r="M9" s="31"/>
      <c r="N9" s="23"/>
      <c r="O9" s="23"/>
      <c r="P9" s="23"/>
      <c r="Q9" s="32"/>
      <c r="R9" s="32"/>
      <c r="S9" s="23"/>
      <c r="T9" s="32"/>
      <c r="U9" s="337"/>
      <c r="V9" s="25"/>
      <c r="W9" s="25"/>
      <c r="X9" s="337"/>
      <c r="Y9" s="337"/>
      <c r="Z9" s="337"/>
      <c r="AA9" s="33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4.752</v>
      </c>
      <c r="B10" s="39"/>
      <c r="C10" s="39"/>
      <c r="D10" s="39"/>
      <c r="E10" s="39"/>
      <c r="F10" s="39"/>
      <c r="G10" s="40" t="s">
        <v>296</v>
      </c>
      <c r="H10" s="40"/>
      <c r="I10" s="40"/>
      <c r="J10" s="333">
        <f>SUM(J6:J9)</f>
        <v>125000</v>
      </c>
      <c r="K10" s="41">
        <f>SUM(K6:K9)</f>
        <v>149</v>
      </c>
      <c r="L10" s="41">
        <f>SUM(L6:L9)</f>
        <v>89</v>
      </c>
      <c r="M10" s="41">
        <f>SUM(M6:M9)</f>
        <v>236</v>
      </c>
      <c r="N10" s="41">
        <f>SUM(N6:N9)</f>
        <v>47</v>
      </c>
      <c r="O10" s="41">
        <f>SUM(O6:O9)</f>
        <v>1</v>
      </c>
      <c r="P10" s="41">
        <f>SUM(P6:P9)</f>
        <v>48</v>
      </c>
      <c r="Q10" s="42">
        <f>IFERROR(P10/M10,"-")</f>
        <v>0.20338983050847</v>
      </c>
      <c r="R10" s="76">
        <f>SUM(R6:R9)</f>
        <v>4</v>
      </c>
      <c r="S10" s="76">
        <f>SUM(S6:S9)</f>
        <v>14</v>
      </c>
      <c r="T10" s="42">
        <f>IFERROR(R10/P10,"-")</f>
        <v>0.083333333333333</v>
      </c>
      <c r="U10" s="338">
        <f>IFERROR(J10/P10,"-")</f>
        <v>2604.1666666667</v>
      </c>
      <c r="V10" s="44">
        <f>SUM(V6:V9)</f>
        <v>2</v>
      </c>
      <c r="W10" s="42">
        <f>IFERROR(V10/P10,"-")</f>
        <v>0.041666666666667</v>
      </c>
      <c r="X10" s="333">
        <f>SUM(X6:X9)</f>
        <v>594000</v>
      </c>
      <c r="Y10" s="333">
        <f>IFERROR(X10/P10,"-")</f>
        <v>12375</v>
      </c>
      <c r="Z10" s="333">
        <f>IFERROR(X10/V10,"-")</f>
        <v>297000</v>
      </c>
      <c r="AA10" s="333">
        <f>X10-J10</f>
        <v>469000</v>
      </c>
      <c r="AB10" s="45">
        <f>X10/J10</f>
        <v>4.752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7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32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33</v>
      </c>
      <c r="CM2" s="307" t="s">
        <v>34</v>
      </c>
      <c r="CN2" s="310" t="s">
        <v>35</v>
      </c>
      <c r="CO2" s="311"/>
      <c r="CP2" s="312"/>
    </row>
    <row r="3" spans="1:96" customHeight="1" ht="14.25">
      <c r="A3" s="145" t="s">
        <v>297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37</v>
      </c>
      <c r="AB3" s="319"/>
      <c r="AC3" s="319"/>
      <c r="AD3" s="319"/>
      <c r="AE3" s="319"/>
      <c r="AF3" s="319"/>
      <c r="AG3" s="319"/>
      <c r="AH3" s="319"/>
      <c r="AI3" s="319"/>
      <c r="AJ3" s="320" t="s">
        <v>38</v>
      </c>
      <c r="AK3" s="321"/>
      <c r="AL3" s="321"/>
      <c r="AM3" s="321"/>
      <c r="AN3" s="321"/>
      <c r="AO3" s="321"/>
      <c r="AP3" s="321"/>
      <c r="AQ3" s="321"/>
      <c r="AR3" s="322"/>
      <c r="AS3" s="323" t="s">
        <v>39</v>
      </c>
      <c r="AT3" s="324"/>
      <c r="AU3" s="324"/>
      <c r="AV3" s="324"/>
      <c r="AW3" s="324"/>
      <c r="AX3" s="324"/>
      <c r="AY3" s="324"/>
      <c r="AZ3" s="324"/>
      <c r="BA3" s="325"/>
      <c r="BB3" s="326" t="s">
        <v>40</v>
      </c>
      <c r="BC3" s="327"/>
      <c r="BD3" s="327"/>
      <c r="BE3" s="327"/>
      <c r="BF3" s="327"/>
      <c r="BG3" s="327"/>
      <c r="BH3" s="327"/>
      <c r="BI3" s="327"/>
      <c r="BJ3" s="328"/>
      <c r="BK3" s="313" t="s">
        <v>41</v>
      </c>
      <c r="BL3" s="314"/>
      <c r="BM3" s="314"/>
      <c r="BN3" s="314"/>
      <c r="BO3" s="314"/>
      <c r="BP3" s="314"/>
      <c r="BQ3" s="314"/>
      <c r="BR3" s="314"/>
      <c r="BS3" s="315"/>
      <c r="BT3" s="294" t="s">
        <v>42</v>
      </c>
      <c r="BU3" s="295"/>
      <c r="BV3" s="295"/>
      <c r="BW3" s="295"/>
      <c r="BX3" s="295"/>
      <c r="BY3" s="295"/>
      <c r="BZ3" s="295"/>
      <c r="CA3" s="295"/>
      <c r="CB3" s="296"/>
      <c r="CC3" s="297" t="s">
        <v>43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44</v>
      </c>
      <c r="CO3" s="301"/>
      <c r="CP3" s="302" t="s">
        <v>45</v>
      </c>
    </row>
    <row r="4" spans="1:96">
      <c r="A4" s="151"/>
      <c r="B4" s="152" t="s">
        <v>46</v>
      </c>
      <c r="C4" s="152" t="s">
        <v>298</v>
      </c>
      <c r="D4" s="153" t="s">
        <v>50</v>
      </c>
      <c r="E4" s="152" t="s">
        <v>51</v>
      </c>
      <c r="F4" s="154" t="s">
        <v>53</v>
      </c>
      <c r="G4" s="152" t="s">
        <v>4</v>
      </c>
      <c r="H4" s="152" t="s">
        <v>299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300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54</v>
      </c>
      <c r="AB4" s="158" t="s">
        <v>55</v>
      </c>
      <c r="AC4" s="158" t="s">
        <v>56</v>
      </c>
      <c r="AD4" s="158" t="s">
        <v>17</v>
      </c>
      <c r="AE4" s="158" t="s">
        <v>57</v>
      </c>
      <c r="AF4" s="158" t="s">
        <v>58</v>
      </c>
      <c r="AG4" s="158" t="s">
        <v>59</v>
      </c>
      <c r="AH4" s="158" t="s">
        <v>60</v>
      </c>
      <c r="AI4" s="158" t="s">
        <v>61</v>
      </c>
      <c r="AJ4" s="159" t="s">
        <v>54</v>
      </c>
      <c r="AK4" s="159" t="s">
        <v>55</v>
      </c>
      <c r="AL4" s="159" t="s">
        <v>56</v>
      </c>
      <c r="AM4" s="159" t="s">
        <v>17</v>
      </c>
      <c r="AN4" s="159" t="s">
        <v>57</v>
      </c>
      <c r="AO4" s="159" t="s">
        <v>58</v>
      </c>
      <c r="AP4" s="159" t="s">
        <v>59</v>
      </c>
      <c r="AQ4" s="159" t="s">
        <v>60</v>
      </c>
      <c r="AR4" s="159" t="s">
        <v>61</v>
      </c>
      <c r="AS4" s="160" t="s">
        <v>54</v>
      </c>
      <c r="AT4" s="160" t="s">
        <v>55</v>
      </c>
      <c r="AU4" s="160" t="s">
        <v>56</v>
      </c>
      <c r="AV4" s="160" t="s">
        <v>17</v>
      </c>
      <c r="AW4" s="160" t="s">
        <v>57</v>
      </c>
      <c r="AX4" s="160" t="s">
        <v>58</v>
      </c>
      <c r="AY4" s="160" t="s">
        <v>59</v>
      </c>
      <c r="AZ4" s="160" t="s">
        <v>60</v>
      </c>
      <c r="BA4" s="160" t="s">
        <v>61</v>
      </c>
      <c r="BB4" s="161" t="s">
        <v>54</v>
      </c>
      <c r="BC4" s="161" t="s">
        <v>55</v>
      </c>
      <c r="BD4" s="161" t="s">
        <v>56</v>
      </c>
      <c r="BE4" s="161" t="s">
        <v>17</v>
      </c>
      <c r="BF4" s="161" t="s">
        <v>57</v>
      </c>
      <c r="BG4" s="161" t="s">
        <v>58</v>
      </c>
      <c r="BH4" s="161" t="s">
        <v>59</v>
      </c>
      <c r="BI4" s="161" t="s">
        <v>60</v>
      </c>
      <c r="BJ4" s="161" t="s">
        <v>61</v>
      </c>
      <c r="BK4" s="162" t="s">
        <v>54</v>
      </c>
      <c r="BL4" s="162" t="s">
        <v>55</v>
      </c>
      <c r="BM4" s="162" t="s">
        <v>56</v>
      </c>
      <c r="BN4" s="162" t="s">
        <v>17</v>
      </c>
      <c r="BO4" s="162" t="s">
        <v>57</v>
      </c>
      <c r="BP4" s="162" t="s">
        <v>58</v>
      </c>
      <c r="BQ4" s="162" t="s">
        <v>59</v>
      </c>
      <c r="BR4" s="162" t="s">
        <v>60</v>
      </c>
      <c r="BS4" s="162" t="s">
        <v>61</v>
      </c>
      <c r="BT4" s="163" t="s">
        <v>54</v>
      </c>
      <c r="BU4" s="163" t="s">
        <v>55</v>
      </c>
      <c r="BV4" s="163" t="s">
        <v>56</v>
      </c>
      <c r="BW4" s="163" t="s">
        <v>17</v>
      </c>
      <c r="BX4" s="163" t="s">
        <v>57</v>
      </c>
      <c r="BY4" s="163" t="s">
        <v>58</v>
      </c>
      <c r="BZ4" s="163" t="s">
        <v>59</v>
      </c>
      <c r="CA4" s="163" t="s">
        <v>60</v>
      </c>
      <c r="CB4" s="163" t="s">
        <v>61</v>
      </c>
      <c r="CC4" s="164" t="s">
        <v>54</v>
      </c>
      <c r="CD4" s="164" t="s">
        <v>55</v>
      </c>
      <c r="CE4" s="164" t="s">
        <v>56</v>
      </c>
      <c r="CF4" s="164" t="s">
        <v>17</v>
      </c>
      <c r="CG4" s="164" t="s">
        <v>57</v>
      </c>
      <c r="CH4" s="164" t="s">
        <v>58</v>
      </c>
      <c r="CI4" s="164" t="s">
        <v>59</v>
      </c>
      <c r="CJ4" s="164" t="s">
        <v>60</v>
      </c>
      <c r="CK4" s="164" t="s">
        <v>61</v>
      </c>
      <c r="CL4" s="306"/>
      <c r="CM4" s="309"/>
      <c r="CN4" s="165" t="s">
        <v>62</v>
      </c>
      <c r="CO4" s="165" t="s">
        <v>63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301</v>
      </c>
      <c r="C6" s="347"/>
      <c r="D6" s="347" t="s">
        <v>263</v>
      </c>
      <c r="E6" s="175" t="s">
        <v>302</v>
      </c>
      <c r="F6" s="175" t="s">
        <v>303</v>
      </c>
      <c r="G6" s="340">
        <v>0</v>
      </c>
      <c r="H6" s="340">
        <v>1500</v>
      </c>
      <c r="I6" s="176">
        <v>0</v>
      </c>
      <c r="J6" s="176">
        <v>0</v>
      </c>
      <c r="K6" s="176">
        <v>4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304</v>
      </c>
      <c r="C7" s="347"/>
      <c r="D7" s="347" t="s">
        <v>263</v>
      </c>
      <c r="E7" s="175" t="s">
        <v>305</v>
      </c>
      <c r="F7" s="175" t="s">
        <v>303</v>
      </c>
      <c r="G7" s="340">
        <v>0</v>
      </c>
      <c r="H7" s="340">
        <v>1500</v>
      </c>
      <c r="I7" s="176">
        <v>0</v>
      </c>
      <c r="J7" s="176">
        <v>0</v>
      </c>
      <c r="K7" s="176">
        <v>2</v>
      </c>
      <c r="L7" s="177">
        <v>0</v>
      </c>
      <c r="M7" s="178">
        <v>0</v>
      </c>
      <c r="N7" s="179">
        <f>IFERROR(L7/K7,"-")</f>
        <v>0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232"/>
      <c r="B8" s="151"/>
      <c r="C8" s="233"/>
      <c r="D8" s="234"/>
      <c r="E8" s="175"/>
      <c r="F8" s="175"/>
      <c r="G8" s="341"/>
      <c r="H8" s="341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172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232"/>
      <c r="B9" s="246"/>
      <c r="C9" s="176"/>
      <c r="D9" s="176"/>
      <c r="E9" s="247"/>
      <c r="F9" s="248"/>
      <c r="G9" s="342"/>
      <c r="H9" s="342"/>
      <c r="I9" s="235"/>
      <c r="J9" s="235"/>
      <c r="K9" s="176"/>
      <c r="L9" s="176"/>
      <c r="M9" s="176"/>
      <c r="N9" s="236"/>
      <c r="O9" s="236"/>
      <c r="P9" s="176"/>
      <c r="Q9" s="236"/>
      <c r="R9" s="182"/>
      <c r="S9" s="182"/>
      <c r="T9" s="182"/>
      <c r="U9" s="345"/>
      <c r="V9" s="345"/>
      <c r="W9" s="345"/>
      <c r="X9" s="345"/>
      <c r="Y9" s="236"/>
      <c r="Z9" s="249"/>
      <c r="AA9" s="237"/>
      <c r="AB9" s="238"/>
      <c r="AC9" s="237"/>
      <c r="AD9" s="239"/>
      <c r="AE9" s="240"/>
      <c r="AF9" s="241"/>
      <c r="AG9" s="242"/>
      <c r="AH9" s="242"/>
      <c r="AI9" s="242"/>
      <c r="AJ9" s="237"/>
      <c r="AK9" s="238"/>
      <c r="AL9" s="237"/>
      <c r="AM9" s="239"/>
      <c r="AN9" s="240"/>
      <c r="AO9" s="241"/>
      <c r="AP9" s="242"/>
      <c r="AQ9" s="242"/>
      <c r="AR9" s="242"/>
      <c r="AS9" s="237"/>
      <c r="AT9" s="238"/>
      <c r="AU9" s="237"/>
      <c r="AV9" s="239"/>
      <c r="AW9" s="240"/>
      <c r="AX9" s="241"/>
      <c r="AY9" s="242"/>
      <c r="AZ9" s="242"/>
      <c r="BA9" s="242"/>
      <c r="BB9" s="237"/>
      <c r="BC9" s="238"/>
      <c r="BD9" s="237"/>
      <c r="BE9" s="239"/>
      <c r="BF9" s="240"/>
      <c r="BG9" s="241"/>
      <c r="BH9" s="242"/>
      <c r="BI9" s="242"/>
      <c r="BJ9" s="242"/>
      <c r="BK9" s="173"/>
      <c r="BL9" s="243"/>
      <c r="BM9" s="237"/>
      <c r="BN9" s="239"/>
      <c r="BO9" s="240"/>
      <c r="BP9" s="241"/>
      <c r="BQ9" s="242"/>
      <c r="BR9" s="242"/>
      <c r="BS9" s="242"/>
      <c r="BT9" s="173"/>
      <c r="BU9" s="243"/>
      <c r="BV9" s="237"/>
      <c r="BW9" s="239"/>
      <c r="BX9" s="240"/>
      <c r="BY9" s="241"/>
      <c r="BZ9" s="242"/>
      <c r="CA9" s="242"/>
      <c r="CB9" s="242"/>
      <c r="CC9" s="173"/>
      <c r="CD9" s="243"/>
      <c r="CE9" s="237"/>
      <c r="CF9" s="239"/>
      <c r="CG9" s="240"/>
      <c r="CH9" s="241"/>
      <c r="CI9" s="242"/>
      <c r="CJ9" s="242"/>
      <c r="CK9" s="242"/>
      <c r="CL9" s="244"/>
      <c r="CM9" s="240"/>
      <c r="CN9" s="240"/>
      <c r="CO9" s="240"/>
      <c r="CP9" s="245"/>
    </row>
    <row r="10" spans="1:96">
      <c r="A10" s="166" t="str">
        <f>Y10</f>
        <v>0</v>
      </c>
      <c r="B10" s="250"/>
      <c r="C10" s="250"/>
      <c r="D10" s="250"/>
      <c r="E10" s="251" t="s">
        <v>306</v>
      </c>
      <c r="F10" s="251"/>
      <c r="G10" s="343">
        <f>SUM(G6:G9)</f>
        <v>0</v>
      </c>
      <c r="H10" s="343"/>
      <c r="I10" s="250">
        <f>SUM(I6:I9)</f>
        <v>0</v>
      </c>
      <c r="J10" s="250">
        <f>SUM(J6:J9)</f>
        <v>0</v>
      </c>
      <c r="K10" s="250">
        <f>SUM(K6:K9)</f>
        <v>6</v>
      </c>
      <c r="L10" s="250">
        <f>SUM(L6:L9)</f>
        <v>0</v>
      </c>
      <c r="M10" s="250">
        <f>SUM(M6:M9)</f>
        <v>0</v>
      </c>
      <c r="N10" s="252">
        <f>IFERROR(L10/K10,"-")</f>
        <v>0</v>
      </c>
      <c r="O10" s="253">
        <f>SUM(O6:O9)</f>
        <v>0</v>
      </c>
      <c r="P10" s="253">
        <f>SUM(P6:P9)</f>
        <v>0</v>
      </c>
      <c r="Q10" s="252" t="str">
        <f>IFERROR(O10/L10,"-")</f>
        <v>-</v>
      </c>
      <c r="R10" s="254" t="str">
        <f>IFERROR(G10/L10,"-")</f>
        <v>-</v>
      </c>
      <c r="S10" s="255">
        <f>SUM(S6:S9)</f>
        <v>0</v>
      </c>
      <c r="T10" s="252" t="str">
        <f>IFERROR(S10/L10,"-")</f>
        <v>-</v>
      </c>
      <c r="U10" s="343">
        <f>SUM(U6:U9)</f>
        <v>0</v>
      </c>
      <c r="V10" s="343" t="str">
        <f>IFERROR(U10/L10,"-")</f>
        <v>-</v>
      </c>
      <c r="W10" s="343" t="str">
        <f>IFERROR(U10/S10,"-")</f>
        <v>-</v>
      </c>
      <c r="X10" s="343">
        <f>U10-G10</f>
        <v>0</v>
      </c>
      <c r="Y10" s="256" t="str">
        <f>U10/G10</f>
        <v>0</v>
      </c>
      <c r="Z10" s="257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3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8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32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33</v>
      </c>
      <c r="CK2" s="307" t="s">
        <v>34</v>
      </c>
      <c r="CL2" s="310" t="s">
        <v>35</v>
      </c>
      <c r="CM2" s="311"/>
      <c r="CN2" s="312"/>
    </row>
    <row r="3" spans="1:94" customHeight="1" ht="14.25">
      <c r="A3" s="145" t="s">
        <v>307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37</v>
      </c>
      <c r="Z3" s="319"/>
      <c r="AA3" s="319"/>
      <c r="AB3" s="319"/>
      <c r="AC3" s="319"/>
      <c r="AD3" s="319"/>
      <c r="AE3" s="319"/>
      <c r="AF3" s="319"/>
      <c r="AG3" s="319"/>
      <c r="AH3" s="320" t="s">
        <v>38</v>
      </c>
      <c r="AI3" s="321"/>
      <c r="AJ3" s="321"/>
      <c r="AK3" s="321"/>
      <c r="AL3" s="321"/>
      <c r="AM3" s="321"/>
      <c r="AN3" s="321"/>
      <c r="AO3" s="321"/>
      <c r="AP3" s="322"/>
      <c r="AQ3" s="323" t="s">
        <v>39</v>
      </c>
      <c r="AR3" s="324"/>
      <c r="AS3" s="324"/>
      <c r="AT3" s="324"/>
      <c r="AU3" s="324"/>
      <c r="AV3" s="324"/>
      <c r="AW3" s="324"/>
      <c r="AX3" s="324"/>
      <c r="AY3" s="325"/>
      <c r="AZ3" s="326" t="s">
        <v>40</v>
      </c>
      <c r="BA3" s="327"/>
      <c r="BB3" s="327"/>
      <c r="BC3" s="327"/>
      <c r="BD3" s="327"/>
      <c r="BE3" s="327"/>
      <c r="BF3" s="327"/>
      <c r="BG3" s="327"/>
      <c r="BH3" s="328"/>
      <c r="BI3" s="313" t="s">
        <v>41</v>
      </c>
      <c r="BJ3" s="314"/>
      <c r="BK3" s="314"/>
      <c r="BL3" s="314"/>
      <c r="BM3" s="314"/>
      <c r="BN3" s="314"/>
      <c r="BO3" s="314"/>
      <c r="BP3" s="314"/>
      <c r="BQ3" s="315"/>
      <c r="BR3" s="294" t="s">
        <v>42</v>
      </c>
      <c r="BS3" s="295"/>
      <c r="BT3" s="295"/>
      <c r="BU3" s="295"/>
      <c r="BV3" s="295"/>
      <c r="BW3" s="295"/>
      <c r="BX3" s="295"/>
      <c r="BY3" s="295"/>
      <c r="BZ3" s="296"/>
      <c r="CA3" s="297" t="s">
        <v>43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44</v>
      </c>
      <c r="CM3" s="301"/>
      <c r="CN3" s="302" t="s">
        <v>45</v>
      </c>
    </row>
    <row r="4" spans="1:94">
      <c r="A4" s="151"/>
      <c r="B4" s="152" t="s">
        <v>46</v>
      </c>
      <c r="C4" s="152" t="s">
        <v>298</v>
      </c>
      <c r="D4" s="153" t="s">
        <v>50</v>
      </c>
      <c r="E4" s="152" t="s">
        <v>51</v>
      </c>
      <c r="F4" s="154" t="s">
        <v>53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54</v>
      </c>
      <c r="Z4" s="158" t="s">
        <v>55</v>
      </c>
      <c r="AA4" s="158" t="s">
        <v>56</v>
      </c>
      <c r="AB4" s="158" t="s">
        <v>17</v>
      </c>
      <c r="AC4" s="158" t="s">
        <v>57</v>
      </c>
      <c r="AD4" s="158" t="s">
        <v>58</v>
      </c>
      <c r="AE4" s="158" t="s">
        <v>59</v>
      </c>
      <c r="AF4" s="158" t="s">
        <v>60</v>
      </c>
      <c r="AG4" s="158" t="s">
        <v>61</v>
      </c>
      <c r="AH4" s="159" t="s">
        <v>54</v>
      </c>
      <c r="AI4" s="159" t="s">
        <v>55</v>
      </c>
      <c r="AJ4" s="159" t="s">
        <v>56</v>
      </c>
      <c r="AK4" s="159" t="s">
        <v>17</v>
      </c>
      <c r="AL4" s="159" t="s">
        <v>57</v>
      </c>
      <c r="AM4" s="159" t="s">
        <v>58</v>
      </c>
      <c r="AN4" s="159" t="s">
        <v>59</v>
      </c>
      <c r="AO4" s="159" t="s">
        <v>60</v>
      </c>
      <c r="AP4" s="159" t="s">
        <v>61</v>
      </c>
      <c r="AQ4" s="160" t="s">
        <v>54</v>
      </c>
      <c r="AR4" s="160" t="s">
        <v>55</v>
      </c>
      <c r="AS4" s="160" t="s">
        <v>56</v>
      </c>
      <c r="AT4" s="160" t="s">
        <v>17</v>
      </c>
      <c r="AU4" s="160" t="s">
        <v>57</v>
      </c>
      <c r="AV4" s="160" t="s">
        <v>58</v>
      </c>
      <c r="AW4" s="160" t="s">
        <v>59</v>
      </c>
      <c r="AX4" s="160" t="s">
        <v>60</v>
      </c>
      <c r="AY4" s="160" t="s">
        <v>61</v>
      </c>
      <c r="AZ4" s="161" t="s">
        <v>54</v>
      </c>
      <c r="BA4" s="161" t="s">
        <v>55</v>
      </c>
      <c r="BB4" s="161" t="s">
        <v>56</v>
      </c>
      <c r="BC4" s="161" t="s">
        <v>17</v>
      </c>
      <c r="BD4" s="161" t="s">
        <v>57</v>
      </c>
      <c r="BE4" s="161" t="s">
        <v>58</v>
      </c>
      <c r="BF4" s="161" t="s">
        <v>59</v>
      </c>
      <c r="BG4" s="161" t="s">
        <v>60</v>
      </c>
      <c r="BH4" s="161" t="s">
        <v>61</v>
      </c>
      <c r="BI4" s="162" t="s">
        <v>54</v>
      </c>
      <c r="BJ4" s="162" t="s">
        <v>55</v>
      </c>
      <c r="BK4" s="162" t="s">
        <v>56</v>
      </c>
      <c r="BL4" s="162" t="s">
        <v>17</v>
      </c>
      <c r="BM4" s="162" t="s">
        <v>57</v>
      </c>
      <c r="BN4" s="162" t="s">
        <v>58</v>
      </c>
      <c r="BO4" s="162" t="s">
        <v>59</v>
      </c>
      <c r="BP4" s="162" t="s">
        <v>60</v>
      </c>
      <c r="BQ4" s="162" t="s">
        <v>61</v>
      </c>
      <c r="BR4" s="163" t="s">
        <v>54</v>
      </c>
      <c r="BS4" s="163" t="s">
        <v>55</v>
      </c>
      <c r="BT4" s="163" t="s">
        <v>56</v>
      </c>
      <c r="BU4" s="163" t="s">
        <v>17</v>
      </c>
      <c r="BV4" s="163" t="s">
        <v>57</v>
      </c>
      <c r="BW4" s="163" t="s">
        <v>58</v>
      </c>
      <c r="BX4" s="163" t="s">
        <v>59</v>
      </c>
      <c r="BY4" s="163" t="s">
        <v>60</v>
      </c>
      <c r="BZ4" s="163" t="s">
        <v>61</v>
      </c>
      <c r="CA4" s="164" t="s">
        <v>54</v>
      </c>
      <c r="CB4" s="164" t="s">
        <v>55</v>
      </c>
      <c r="CC4" s="164" t="s">
        <v>56</v>
      </c>
      <c r="CD4" s="164" t="s">
        <v>17</v>
      </c>
      <c r="CE4" s="164" t="s">
        <v>57</v>
      </c>
      <c r="CF4" s="164" t="s">
        <v>58</v>
      </c>
      <c r="CG4" s="164" t="s">
        <v>59</v>
      </c>
      <c r="CH4" s="164" t="s">
        <v>60</v>
      </c>
      <c r="CI4" s="164" t="s">
        <v>61</v>
      </c>
      <c r="CJ4" s="306"/>
      <c r="CK4" s="309"/>
      <c r="CL4" s="165" t="s">
        <v>62</v>
      </c>
      <c r="CM4" s="165" t="s">
        <v>63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308</v>
      </c>
      <c r="C6" s="347" t="s">
        <v>309</v>
      </c>
      <c r="D6" s="347" t="s">
        <v>310</v>
      </c>
      <c r="E6" s="175" t="s">
        <v>311</v>
      </c>
      <c r="F6" s="175" t="s">
        <v>303</v>
      </c>
      <c r="G6" s="340">
        <v>0</v>
      </c>
      <c r="H6" s="176">
        <v>0</v>
      </c>
      <c r="I6" s="176">
        <v>0</v>
      </c>
      <c r="J6" s="176">
        <v>0</v>
      </c>
      <c r="K6" s="177">
        <v>0</v>
      </c>
      <c r="L6" s="179" t="str">
        <f>IFERROR(K6/J6,"-")</f>
        <v>-</v>
      </c>
      <c r="M6" s="176">
        <v>0</v>
      </c>
      <c r="N6" s="176">
        <v>0</v>
      </c>
      <c r="O6" s="179" t="str">
        <f>IFERROR(M6/(K6),"-")</f>
        <v>-</v>
      </c>
      <c r="P6" s="180" t="str">
        <f>IFERROR(G6/SUM(K6:K6),"-")</f>
        <v>-</v>
      </c>
      <c r="Q6" s="181">
        <v>0</v>
      </c>
      <c r="R6" s="179" t="str">
        <f>IF(K6=0,"-",Q6/K6)</f>
        <v>-</v>
      </c>
      <c r="S6" s="345"/>
      <c r="T6" s="346" t="str">
        <f>IFERROR(S6/K6,"-")</f>
        <v>-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 t="str">
        <f>IF(K6=0,"",IF(Y6=0,"",(Y6/K6)))</f>
        <v/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/>
      <c r="AI6" s="191" t="str">
        <f>IF(K6=0,"",IF(AH6=0,"",(AH6/K6)))</f>
        <v/>
      </c>
      <c r="AJ6" s="190"/>
      <c r="AK6" s="192" t="str">
        <f>IFERROR(AJ6/AH6,"-")</f>
        <v>-</v>
      </c>
      <c r="AL6" s="193"/>
      <c r="AM6" s="194" t="str">
        <f>IFERROR(AL6/AH6,"-")</f>
        <v>-</v>
      </c>
      <c r="AN6" s="195"/>
      <c r="AO6" s="195"/>
      <c r="AP6" s="195"/>
      <c r="AQ6" s="196"/>
      <c r="AR6" s="197" t="str">
        <f>IF(K6=0,"",IF(AQ6=0,"",(AQ6/K6)))</f>
        <v/>
      </c>
      <c r="AS6" s="196"/>
      <c r="AT6" s="198" t="str">
        <f>IFERROR(AS6/AQ6,"-")</f>
        <v>-</v>
      </c>
      <c r="AU6" s="199"/>
      <c r="AV6" s="200" t="str">
        <f>IFERROR(AU6/AQ6,"-")</f>
        <v>-</v>
      </c>
      <c r="AW6" s="201"/>
      <c r="AX6" s="201"/>
      <c r="AY6" s="201"/>
      <c r="AZ6" s="202"/>
      <c r="BA6" s="203" t="str">
        <f>IF(K6=0,"",IF(AZ6=0,"",(AZ6/K6)))</f>
        <v/>
      </c>
      <c r="BB6" s="202"/>
      <c r="BC6" s="204" t="str">
        <f>IFERROR(BB6/AZ6,"-")</f>
        <v>-</v>
      </c>
      <c r="BD6" s="205"/>
      <c r="BE6" s="206" t="str">
        <f>IFERROR(BD6/AZ6,"-")</f>
        <v>-</v>
      </c>
      <c r="BF6" s="207"/>
      <c r="BG6" s="207"/>
      <c r="BH6" s="207"/>
      <c r="BI6" s="208"/>
      <c r="BJ6" s="209" t="str">
        <f>IF(K6=0,"",IF(BI6=0,"",(BI6/K6)))</f>
        <v/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 t="str">
        <f>IF(K6=0,"",IF(BR6=0,"",(BR6/K6)))</f>
        <v/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 t="str">
        <f>IF(K6=0,"",IF(CA6=0,"",(CA6/K6)))</f>
        <v/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2.482970888686</v>
      </c>
      <c r="B7" s="347" t="s">
        <v>312</v>
      </c>
      <c r="C7" s="347" t="s">
        <v>309</v>
      </c>
      <c r="D7" s="347" t="s">
        <v>310</v>
      </c>
      <c r="E7" s="175" t="s">
        <v>313</v>
      </c>
      <c r="F7" s="175" t="s">
        <v>303</v>
      </c>
      <c r="G7" s="340">
        <v>1866216</v>
      </c>
      <c r="H7" s="176">
        <v>2254</v>
      </c>
      <c r="I7" s="176">
        <v>0</v>
      </c>
      <c r="J7" s="176">
        <v>110781</v>
      </c>
      <c r="K7" s="177">
        <v>598</v>
      </c>
      <c r="L7" s="179">
        <f>IFERROR(K7/J7,"-")</f>
        <v>0.0053980375696193</v>
      </c>
      <c r="M7" s="176">
        <v>73</v>
      </c>
      <c r="N7" s="176">
        <v>149</v>
      </c>
      <c r="O7" s="179">
        <f>IFERROR(M7/(K7),"-")</f>
        <v>0.12207357859532</v>
      </c>
      <c r="P7" s="180">
        <f>IFERROR(G7/SUM(K7:K7),"-")</f>
        <v>3120.762541806</v>
      </c>
      <c r="Q7" s="181">
        <v>84</v>
      </c>
      <c r="R7" s="179">
        <f>IF(K7=0,"-",Q7/K7)</f>
        <v>0.14046822742475</v>
      </c>
      <c r="S7" s="345">
        <v>4633760</v>
      </c>
      <c r="T7" s="346">
        <f>IFERROR(S7/K7,"-")</f>
        <v>7748.762541806</v>
      </c>
      <c r="U7" s="346">
        <f>IFERROR(S7/Q7,"-")</f>
        <v>55163.80952381</v>
      </c>
      <c r="V7" s="340">
        <f>SUM(S7:S7)-SUM(G7:G7)</f>
        <v>2767544</v>
      </c>
      <c r="W7" s="183">
        <f>SUM(S7:S7)/SUM(G7:G7)</f>
        <v>2.482970888686</v>
      </c>
      <c r="Y7" s="184"/>
      <c r="Z7" s="185">
        <f>IF(K7=0,"",IF(Y7=0,"",(Y7/K7)))</f>
        <v>0</v>
      </c>
      <c r="AA7" s="184"/>
      <c r="AB7" s="186" t="str">
        <f>IFERROR(AA7/Y7,"-")</f>
        <v>-</v>
      </c>
      <c r="AC7" s="187"/>
      <c r="AD7" s="188" t="str">
        <f>IFERROR(AC7/Y7,"-")</f>
        <v>-</v>
      </c>
      <c r="AE7" s="189"/>
      <c r="AF7" s="189"/>
      <c r="AG7" s="189"/>
      <c r="AH7" s="190">
        <v>3</v>
      </c>
      <c r="AI7" s="191">
        <f>IF(K7=0,"",IF(AH7=0,"",(AH7/K7)))</f>
        <v>0.0050167224080268</v>
      </c>
      <c r="AJ7" s="190"/>
      <c r="AK7" s="192">
        <f>IFERROR(AJ7/AH7,"-")</f>
        <v>0</v>
      </c>
      <c r="AL7" s="193"/>
      <c r="AM7" s="194">
        <f>IFERROR(AL7/AH7,"-")</f>
        <v>0</v>
      </c>
      <c r="AN7" s="195"/>
      <c r="AO7" s="195"/>
      <c r="AP7" s="195"/>
      <c r="AQ7" s="196">
        <v>2</v>
      </c>
      <c r="AR7" s="197">
        <f>IF(K7=0,"",IF(AQ7=0,"",(AQ7/K7)))</f>
        <v>0.0033444816053512</v>
      </c>
      <c r="AS7" s="196"/>
      <c r="AT7" s="198">
        <f>IFERROR(AS7/AQ7,"-")</f>
        <v>0</v>
      </c>
      <c r="AU7" s="199"/>
      <c r="AV7" s="200">
        <f>IFERROR(AU7/AQ7,"-")</f>
        <v>0</v>
      </c>
      <c r="AW7" s="201"/>
      <c r="AX7" s="201"/>
      <c r="AY7" s="201"/>
      <c r="AZ7" s="202">
        <v>25</v>
      </c>
      <c r="BA7" s="203">
        <f>IF(K7=0,"",IF(AZ7=0,"",(AZ7/K7)))</f>
        <v>0.04180602006689</v>
      </c>
      <c r="BB7" s="202">
        <v>3</v>
      </c>
      <c r="BC7" s="204">
        <f>IFERROR(BB7/AZ7,"-")</f>
        <v>0.12</v>
      </c>
      <c r="BD7" s="205">
        <v>27000</v>
      </c>
      <c r="BE7" s="206">
        <f>IFERROR(BD7/AZ7,"-")</f>
        <v>1080</v>
      </c>
      <c r="BF7" s="207">
        <v>2</v>
      </c>
      <c r="BG7" s="207"/>
      <c r="BH7" s="207">
        <v>1</v>
      </c>
      <c r="BI7" s="208">
        <v>241</v>
      </c>
      <c r="BJ7" s="209">
        <f>IF(K7=0,"",IF(BI7=0,"",(BI7/K7)))</f>
        <v>0.40301003344482</v>
      </c>
      <c r="BK7" s="210">
        <v>30</v>
      </c>
      <c r="BL7" s="211">
        <f>IFERROR(BK7/BI7,"-")</f>
        <v>0.12448132780083</v>
      </c>
      <c r="BM7" s="212">
        <v>1063900</v>
      </c>
      <c r="BN7" s="213">
        <f>IFERROR(BM7/BI7,"-")</f>
        <v>4414.5228215768</v>
      </c>
      <c r="BO7" s="214">
        <v>6</v>
      </c>
      <c r="BP7" s="214">
        <v>11</v>
      </c>
      <c r="BQ7" s="214">
        <v>13</v>
      </c>
      <c r="BR7" s="215">
        <v>232</v>
      </c>
      <c r="BS7" s="216">
        <f>IF(K7=0,"",IF(BR7=0,"",(BR7/K7)))</f>
        <v>0.38795986622074</v>
      </c>
      <c r="BT7" s="217">
        <v>35</v>
      </c>
      <c r="BU7" s="218">
        <f>IFERROR(BT7/BR7,"-")</f>
        <v>0.15086206896552</v>
      </c>
      <c r="BV7" s="219">
        <v>2916560</v>
      </c>
      <c r="BW7" s="220">
        <f>IFERROR(BV7/BR7,"-")</f>
        <v>12571.379310345</v>
      </c>
      <c r="BX7" s="221">
        <v>11</v>
      </c>
      <c r="BY7" s="221">
        <v>5</v>
      </c>
      <c r="BZ7" s="221">
        <v>19</v>
      </c>
      <c r="CA7" s="222">
        <v>95</v>
      </c>
      <c r="CB7" s="223">
        <f>IF(K7=0,"",IF(CA7=0,"",(CA7/K7)))</f>
        <v>0.15886287625418</v>
      </c>
      <c r="CC7" s="224">
        <v>16</v>
      </c>
      <c r="CD7" s="225">
        <f>IFERROR(CC7/CA7,"-")</f>
        <v>0.16842105263158</v>
      </c>
      <c r="CE7" s="226">
        <v>626300</v>
      </c>
      <c r="CF7" s="227">
        <f>IFERROR(CE7/CA7,"-")</f>
        <v>6592.6315789474</v>
      </c>
      <c r="CG7" s="228">
        <v>6</v>
      </c>
      <c r="CH7" s="228">
        <v>2</v>
      </c>
      <c r="CI7" s="228">
        <v>8</v>
      </c>
      <c r="CJ7" s="229">
        <v>84</v>
      </c>
      <c r="CK7" s="230">
        <v>4633760</v>
      </c>
      <c r="CL7" s="230">
        <v>1282560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1.9130974072852</v>
      </c>
      <c r="B8" s="347" t="s">
        <v>314</v>
      </c>
      <c r="C8" s="347" t="s">
        <v>309</v>
      </c>
      <c r="D8" s="347" t="s">
        <v>310</v>
      </c>
      <c r="E8" s="175" t="s">
        <v>315</v>
      </c>
      <c r="F8" s="175" t="s">
        <v>303</v>
      </c>
      <c r="G8" s="340">
        <v>3981078</v>
      </c>
      <c r="H8" s="176">
        <v>3075</v>
      </c>
      <c r="I8" s="176">
        <v>0</v>
      </c>
      <c r="J8" s="176">
        <v>78403</v>
      </c>
      <c r="K8" s="177">
        <v>1480</v>
      </c>
      <c r="L8" s="179">
        <f>IFERROR(K8/J8,"-")</f>
        <v>0.01887682869278</v>
      </c>
      <c r="M8" s="176">
        <v>75</v>
      </c>
      <c r="N8" s="176">
        <v>569</v>
      </c>
      <c r="O8" s="179">
        <f>IFERROR(M8/(K8),"-")</f>
        <v>0.050675675675676</v>
      </c>
      <c r="P8" s="180">
        <f>IFERROR(G8/SUM(K8:K8),"-")</f>
        <v>2689.9175675676</v>
      </c>
      <c r="Q8" s="181">
        <v>159</v>
      </c>
      <c r="R8" s="179">
        <f>IF(K8=0,"-",Q8/K8)</f>
        <v>0.10743243243243</v>
      </c>
      <c r="S8" s="345">
        <v>7616190</v>
      </c>
      <c r="T8" s="346">
        <f>IFERROR(S8/K8,"-")</f>
        <v>5146.0743243243</v>
      </c>
      <c r="U8" s="346">
        <f>IFERROR(S8/Q8,"-")</f>
        <v>47900.566037736</v>
      </c>
      <c r="V8" s="340">
        <f>SUM(S8:S8)-SUM(G8:G8)</f>
        <v>3635112</v>
      </c>
      <c r="W8" s="183">
        <f>SUM(S8:S8)/SUM(G8:G8)</f>
        <v>1.9130974072852</v>
      </c>
      <c r="Y8" s="184">
        <v>78</v>
      </c>
      <c r="Z8" s="185">
        <f>IF(K8=0,"",IF(Y8=0,"",(Y8/K8)))</f>
        <v>0.052702702702703</v>
      </c>
      <c r="AA8" s="184">
        <v>1</v>
      </c>
      <c r="AB8" s="186">
        <f>IFERROR(AA8/Y8,"-")</f>
        <v>0.012820512820513</v>
      </c>
      <c r="AC8" s="187">
        <v>9000</v>
      </c>
      <c r="AD8" s="188">
        <f>IFERROR(AC8/Y8,"-")</f>
        <v>115.38461538462</v>
      </c>
      <c r="AE8" s="189"/>
      <c r="AF8" s="189"/>
      <c r="AG8" s="189">
        <v>1</v>
      </c>
      <c r="AH8" s="190">
        <v>216</v>
      </c>
      <c r="AI8" s="191">
        <f>IF(K8=0,"",IF(AH8=0,"",(AH8/K8)))</f>
        <v>0.14594594594595</v>
      </c>
      <c r="AJ8" s="190">
        <v>12</v>
      </c>
      <c r="AK8" s="192">
        <f>IFERROR(AJ8/AH8,"-")</f>
        <v>0.055555555555556</v>
      </c>
      <c r="AL8" s="193">
        <v>89000</v>
      </c>
      <c r="AM8" s="194">
        <f>IFERROR(AL8/AH8,"-")</f>
        <v>412.03703703704</v>
      </c>
      <c r="AN8" s="195">
        <v>8</v>
      </c>
      <c r="AO8" s="195"/>
      <c r="AP8" s="195">
        <v>4</v>
      </c>
      <c r="AQ8" s="196">
        <v>191</v>
      </c>
      <c r="AR8" s="197">
        <f>IF(K8=0,"",IF(AQ8=0,"",(AQ8/K8)))</f>
        <v>0.12905405405405</v>
      </c>
      <c r="AS8" s="196">
        <v>14</v>
      </c>
      <c r="AT8" s="198">
        <f>IFERROR(AS8/AQ8,"-")</f>
        <v>0.073298429319372</v>
      </c>
      <c r="AU8" s="199">
        <v>96510</v>
      </c>
      <c r="AV8" s="200">
        <f>IFERROR(AU8/AQ8,"-")</f>
        <v>505.28795811518</v>
      </c>
      <c r="AW8" s="201">
        <v>8</v>
      </c>
      <c r="AX8" s="201">
        <v>2</v>
      </c>
      <c r="AY8" s="201">
        <v>4</v>
      </c>
      <c r="AZ8" s="202">
        <v>377</v>
      </c>
      <c r="BA8" s="203">
        <f>IF(K8=0,"",IF(AZ8=0,"",(AZ8/K8)))</f>
        <v>0.25472972972973</v>
      </c>
      <c r="BB8" s="202">
        <v>30</v>
      </c>
      <c r="BC8" s="204">
        <f>IFERROR(BB8/AZ8,"-")</f>
        <v>0.079575596816976</v>
      </c>
      <c r="BD8" s="205">
        <v>430000</v>
      </c>
      <c r="BE8" s="206">
        <f>IFERROR(BD8/AZ8,"-")</f>
        <v>1140.5835543767</v>
      </c>
      <c r="BF8" s="207">
        <v>15</v>
      </c>
      <c r="BG8" s="207">
        <v>4</v>
      </c>
      <c r="BH8" s="207">
        <v>11</v>
      </c>
      <c r="BI8" s="208">
        <v>418</v>
      </c>
      <c r="BJ8" s="209">
        <f>IF(K8=0,"",IF(BI8=0,"",(BI8/K8)))</f>
        <v>0.28243243243243</v>
      </c>
      <c r="BK8" s="210">
        <v>63</v>
      </c>
      <c r="BL8" s="211">
        <f>IFERROR(BK8/BI8,"-")</f>
        <v>0.15071770334928</v>
      </c>
      <c r="BM8" s="212">
        <v>2787680</v>
      </c>
      <c r="BN8" s="213">
        <f>IFERROR(BM8/BI8,"-")</f>
        <v>6669.0909090909</v>
      </c>
      <c r="BO8" s="214">
        <v>32</v>
      </c>
      <c r="BP8" s="214">
        <v>12</v>
      </c>
      <c r="BQ8" s="214">
        <v>19</v>
      </c>
      <c r="BR8" s="215">
        <v>165</v>
      </c>
      <c r="BS8" s="216">
        <f>IF(K8=0,"",IF(BR8=0,"",(BR8/K8)))</f>
        <v>0.11148648648649</v>
      </c>
      <c r="BT8" s="217">
        <v>30</v>
      </c>
      <c r="BU8" s="218">
        <f>IFERROR(BT8/BR8,"-")</f>
        <v>0.18181818181818</v>
      </c>
      <c r="BV8" s="219">
        <v>3531000</v>
      </c>
      <c r="BW8" s="220">
        <f>IFERROR(BV8/BR8,"-")</f>
        <v>21400</v>
      </c>
      <c r="BX8" s="221">
        <v>13</v>
      </c>
      <c r="BY8" s="221">
        <v>2</v>
      </c>
      <c r="BZ8" s="221">
        <v>15</v>
      </c>
      <c r="CA8" s="222">
        <v>35</v>
      </c>
      <c r="CB8" s="223">
        <f>IF(K8=0,"",IF(CA8=0,"",(CA8/K8)))</f>
        <v>0.023648648648649</v>
      </c>
      <c r="CC8" s="224">
        <v>9</v>
      </c>
      <c r="CD8" s="225">
        <f>IFERROR(CC8/CA8,"-")</f>
        <v>0.25714285714286</v>
      </c>
      <c r="CE8" s="226">
        <v>673000</v>
      </c>
      <c r="CF8" s="227">
        <f>IFERROR(CE8/CA8,"-")</f>
        <v>19228.571428571</v>
      </c>
      <c r="CG8" s="228">
        <v>2</v>
      </c>
      <c r="CH8" s="228">
        <v>2</v>
      </c>
      <c r="CI8" s="228">
        <v>5</v>
      </c>
      <c r="CJ8" s="229">
        <v>159</v>
      </c>
      <c r="CK8" s="230">
        <v>7616190</v>
      </c>
      <c r="CL8" s="230">
        <v>1390000</v>
      </c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174" t="str">
        <f>W9</f>
        <v>0</v>
      </c>
      <c r="B9" s="347" t="s">
        <v>316</v>
      </c>
      <c r="C9" s="347" t="s">
        <v>309</v>
      </c>
      <c r="D9" s="347" t="s">
        <v>310</v>
      </c>
      <c r="E9" s="175" t="s">
        <v>317</v>
      </c>
      <c r="F9" s="175" t="s">
        <v>303</v>
      </c>
      <c r="G9" s="340">
        <v>0</v>
      </c>
      <c r="H9" s="176">
        <v>0</v>
      </c>
      <c r="I9" s="176">
        <v>0</v>
      </c>
      <c r="J9" s="176">
        <v>0</v>
      </c>
      <c r="K9" s="177">
        <v>0</v>
      </c>
      <c r="L9" s="179" t="str">
        <f>IFERROR(K9/J9,"-")</f>
        <v>-</v>
      </c>
      <c r="M9" s="176">
        <v>0</v>
      </c>
      <c r="N9" s="176">
        <v>0</v>
      </c>
      <c r="O9" s="179" t="str">
        <f>IFERROR(M9/(K9),"-")</f>
        <v>-</v>
      </c>
      <c r="P9" s="180" t="str">
        <f>IFERROR(G9/SUM(K9:K9),"-")</f>
        <v>-</v>
      </c>
      <c r="Q9" s="181">
        <v>0</v>
      </c>
      <c r="R9" s="179" t="str">
        <f>IF(K9=0,"-",Q9/K9)</f>
        <v>-</v>
      </c>
      <c r="S9" s="345"/>
      <c r="T9" s="346" t="str">
        <f>IFERROR(S9/K9,"-")</f>
        <v>-</v>
      </c>
      <c r="U9" s="346" t="str">
        <f>IFERROR(S9/Q9,"-")</f>
        <v>-</v>
      </c>
      <c r="V9" s="340">
        <f>SUM(S9:S9)-SUM(G9:G9)</f>
        <v>0</v>
      </c>
      <c r="W9" s="183" t="str">
        <f>SUM(S9:S9)/SUM(G9:G9)</f>
        <v>0</v>
      </c>
      <c r="Y9" s="184"/>
      <c r="Z9" s="185" t="str">
        <f>IF(K9=0,"",IF(Y9=0,"",(Y9/K9)))</f>
        <v/>
      </c>
      <c r="AA9" s="184"/>
      <c r="AB9" s="186" t="str">
        <f>IFERROR(AA9/Y9,"-")</f>
        <v>-</v>
      </c>
      <c r="AC9" s="187"/>
      <c r="AD9" s="188" t="str">
        <f>IFERROR(AC9/Y9,"-")</f>
        <v>-</v>
      </c>
      <c r="AE9" s="189"/>
      <c r="AF9" s="189"/>
      <c r="AG9" s="189"/>
      <c r="AH9" s="190"/>
      <c r="AI9" s="191" t="str">
        <f>IF(K9=0,"",IF(AH9=0,"",(AH9/K9)))</f>
        <v/>
      </c>
      <c r="AJ9" s="190"/>
      <c r="AK9" s="192" t="str">
        <f>IFERROR(AJ9/AH9,"-")</f>
        <v>-</v>
      </c>
      <c r="AL9" s="193"/>
      <c r="AM9" s="194" t="str">
        <f>IFERROR(AL9/AH9,"-")</f>
        <v>-</v>
      </c>
      <c r="AN9" s="195"/>
      <c r="AO9" s="195"/>
      <c r="AP9" s="195"/>
      <c r="AQ9" s="196"/>
      <c r="AR9" s="197" t="str">
        <f>IF(K9=0,"",IF(AQ9=0,"",(AQ9/K9)))</f>
        <v/>
      </c>
      <c r="AS9" s="196"/>
      <c r="AT9" s="198" t="str">
        <f>IFERROR(AS9/AQ9,"-")</f>
        <v>-</v>
      </c>
      <c r="AU9" s="199"/>
      <c r="AV9" s="200" t="str">
        <f>IFERROR(AU9/AQ9,"-")</f>
        <v>-</v>
      </c>
      <c r="AW9" s="201"/>
      <c r="AX9" s="201"/>
      <c r="AY9" s="201"/>
      <c r="AZ9" s="202"/>
      <c r="BA9" s="203" t="str">
        <f>IF(K9=0,"",IF(AZ9=0,"",(AZ9/K9)))</f>
        <v/>
      </c>
      <c r="BB9" s="202"/>
      <c r="BC9" s="204" t="str">
        <f>IFERROR(BB9/AZ9,"-")</f>
        <v>-</v>
      </c>
      <c r="BD9" s="205"/>
      <c r="BE9" s="206" t="str">
        <f>IFERROR(BD9/AZ9,"-")</f>
        <v>-</v>
      </c>
      <c r="BF9" s="207"/>
      <c r="BG9" s="207"/>
      <c r="BH9" s="207"/>
      <c r="BI9" s="208"/>
      <c r="BJ9" s="209" t="str">
        <f>IF(K9=0,"",IF(BI9=0,"",(BI9/K9)))</f>
        <v/>
      </c>
      <c r="BK9" s="210"/>
      <c r="BL9" s="211" t="str">
        <f>IFERROR(BK9/BI9,"-")</f>
        <v>-</v>
      </c>
      <c r="BM9" s="212"/>
      <c r="BN9" s="213" t="str">
        <f>IFERROR(BM9/BI9,"-")</f>
        <v>-</v>
      </c>
      <c r="BO9" s="214"/>
      <c r="BP9" s="214"/>
      <c r="BQ9" s="214"/>
      <c r="BR9" s="215"/>
      <c r="BS9" s="216" t="str">
        <f>IF(K9=0,"",IF(BR9=0,"",(BR9/K9)))</f>
        <v/>
      </c>
      <c r="BT9" s="217"/>
      <c r="BU9" s="218" t="str">
        <f>IFERROR(BT9/BR9,"-")</f>
        <v>-</v>
      </c>
      <c r="BV9" s="219"/>
      <c r="BW9" s="220" t="str">
        <f>IFERROR(BV9/BR9,"-")</f>
        <v>-</v>
      </c>
      <c r="BX9" s="221"/>
      <c r="BY9" s="221"/>
      <c r="BZ9" s="221"/>
      <c r="CA9" s="222"/>
      <c r="CB9" s="223" t="str">
        <f>IF(K9=0,"",IF(CA9=0,"",(CA9/K9)))</f>
        <v/>
      </c>
      <c r="CC9" s="224"/>
      <c r="CD9" s="225" t="str">
        <f>IFERROR(CC9/CA9,"-")</f>
        <v>-</v>
      </c>
      <c r="CE9" s="226"/>
      <c r="CF9" s="227" t="str">
        <f>IFERROR(CE9/CA9,"-")</f>
        <v>-</v>
      </c>
      <c r="CG9" s="228"/>
      <c r="CH9" s="228"/>
      <c r="CI9" s="228"/>
      <c r="CJ9" s="229">
        <v>0</v>
      </c>
      <c r="CK9" s="230"/>
      <c r="CL9" s="230"/>
      <c r="CM9" s="230"/>
      <c r="CN9" s="231" t="str">
        <f>IF(AND(CL9=0,CM9=0),"",IF(AND(CL9&lt;=100000,CM9&lt;=100000),"",IF(CL9/CK9&gt;0.7,"男高",IF(CM9/CK9&gt;0.7,"女高",""))))</f>
        <v/>
      </c>
    </row>
    <row r="10" spans="1:94">
      <c r="A10" s="174">
        <f>W10</f>
        <v>3.2618431852428</v>
      </c>
      <c r="B10" s="347" t="s">
        <v>318</v>
      </c>
      <c r="C10" s="347" t="s">
        <v>309</v>
      </c>
      <c r="D10" s="347" t="s">
        <v>310</v>
      </c>
      <c r="E10" s="175" t="s">
        <v>319</v>
      </c>
      <c r="F10" s="175" t="s">
        <v>303</v>
      </c>
      <c r="G10" s="340">
        <v>1469326</v>
      </c>
      <c r="H10" s="176">
        <v>1330</v>
      </c>
      <c r="I10" s="176">
        <v>0</v>
      </c>
      <c r="J10" s="176">
        <v>121954</v>
      </c>
      <c r="K10" s="177">
        <v>396</v>
      </c>
      <c r="L10" s="179">
        <f>IFERROR(K10/J10,"-")</f>
        <v>0.003247125965528</v>
      </c>
      <c r="M10" s="176">
        <v>45</v>
      </c>
      <c r="N10" s="176">
        <v>80</v>
      </c>
      <c r="O10" s="179">
        <f>IFERROR(M10/(K10),"-")</f>
        <v>0.11363636363636</v>
      </c>
      <c r="P10" s="180">
        <f>IFERROR(G10/SUM(K10:K10),"-")</f>
        <v>3710.4191919192</v>
      </c>
      <c r="Q10" s="181">
        <v>49</v>
      </c>
      <c r="R10" s="179">
        <f>IF(K10=0,"-",Q10/K10)</f>
        <v>0.12373737373737</v>
      </c>
      <c r="S10" s="345">
        <v>4792711</v>
      </c>
      <c r="T10" s="346">
        <f>IFERROR(S10/K10,"-")</f>
        <v>12102.805555556</v>
      </c>
      <c r="U10" s="346">
        <f>IFERROR(S10/Q10,"-")</f>
        <v>97810.428571429</v>
      </c>
      <c r="V10" s="340">
        <f>SUM(S10:S10)-SUM(G10:G10)</f>
        <v>3323385</v>
      </c>
      <c r="W10" s="183">
        <f>SUM(S10:S10)/SUM(G10:G10)</f>
        <v>3.2618431852428</v>
      </c>
      <c r="Y10" s="184"/>
      <c r="Z10" s="185">
        <f>IF(K10=0,"",IF(Y10=0,"",(Y10/K10)))</f>
        <v>0</v>
      </c>
      <c r="AA10" s="184"/>
      <c r="AB10" s="186" t="str">
        <f>IFERROR(AA10/Y10,"-")</f>
        <v>-</v>
      </c>
      <c r="AC10" s="187"/>
      <c r="AD10" s="188" t="str">
        <f>IFERROR(AC10/Y10,"-")</f>
        <v>-</v>
      </c>
      <c r="AE10" s="189"/>
      <c r="AF10" s="189"/>
      <c r="AG10" s="189"/>
      <c r="AH10" s="190"/>
      <c r="AI10" s="191">
        <f>IF(K10=0,"",IF(AH10=0,"",(AH10/K10)))</f>
        <v>0</v>
      </c>
      <c r="AJ10" s="190"/>
      <c r="AK10" s="192" t="str">
        <f>IFERROR(AJ10/AH10,"-")</f>
        <v>-</v>
      </c>
      <c r="AL10" s="193"/>
      <c r="AM10" s="194" t="str">
        <f>IFERROR(AL10/AH10,"-")</f>
        <v>-</v>
      </c>
      <c r="AN10" s="195"/>
      <c r="AO10" s="195"/>
      <c r="AP10" s="195"/>
      <c r="AQ10" s="196">
        <v>2</v>
      </c>
      <c r="AR10" s="197">
        <f>IF(K10=0,"",IF(AQ10=0,"",(AQ10/K10)))</f>
        <v>0.0050505050505051</v>
      </c>
      <c r="AS10" s="196"/>
      <c r="AT10" s="198">
        <f>IFERROR(AS10/AQ10,"-")</f>
        <v>0</v>
      </c>
      <c r="AU10" s="199"/>
      <c r="AV10" s="200">
        <f>IFERROR(AU10/AQ10,"-")</f>
        <v>0</v>
      </c>
      <c r="AW10" s="201"/>
      <c r="AX10" s="201"/>
      <c r="AY10" s="201"/>
      <c r="AZ10" s="202">
        <v>28</v>
      </c>
      <c r="BA10" s="203">
        <f>IF(K10=0,"",IF(AZ10=0,"",(AZ10/K10)))</f>
        <v>0.070707070707071</v>
      </c>
      <c r="BB10" s="202">
        <v>2</v>
      </c>
      <c r="BC10" s="204">
        <f>IFERROR(BB10/AZ10,"-")</f>
        <v>0.071428571428571</v>
      </c>
      <c r="BD10" s="205">
        <v>14200</v>
      </c>
      <c r="BE10" s="206">
        <f>IFERROR(BD10/AZ10,"-")</f>
        <v>507.14285714286</v>
      </c>
      <c r="BF10" s="207">
        <v>1</v>
      </c>
      <c r="BG10" s="207"/>
      <c r="BH10" s="207">
        <v>1</v>
      </c>
      <c r="BI10" s="208">
        <v>104</v>
      </c>
      <c r="BJ10" s="209">
        <f>IF(K10=0,"",IF(BI10=0,"",(BI10/K10)))</f>
        <v>0.26262626262626</v>
      </c>
      <c r="BK10" s="210">
        <v>10</v>
      </c>
      <c r="BL10" s="211">
        <f>IFERROR(BK10/BI10,"-")</f>
        <v>0.096153846153846</v>
      </c>
      <c r="BM10" s="212">
        <v>1465000</v>
      </c>
      <c r="BN10" s="213">
        <f>IFERROR(BM10/BI10,"-")</f>
        <v>14086.538461538</v>
      </c>
      <c r="BO10" s="214">
        <v>2</v>
      </c>
      <c r="BP10" s="214">
        <v>2</v>
      </c>
      <c r="BQ10" s="214">
        <v>6</v>
      </c>
      <c r="BR10" s="215">
        <v>170</v>
      </c>
      <c r="BS10" s="216">
        <f>IF(K10=0,"",IF(BR10=0,"",(BR10/K10)))</f>
        <v>0.42929292929293</v>
      </c>
      <c r="BT10" s="217">
        <v>21</v>
      </c>
      <c r="BU10" s="218">
        <f>IFERROR(BT10/BR10,"-")</f>
        <v>0.12352941176471</v>
      </c>
      <c r="BV10" s="219">
        <v>545000</v>
      </c>
      <c r="BW10" s="220">
        <f>IFERROR(BV10/BR10,"-")</f>
        <v>3205.8823529412</v>
      </c>
      <c r="BX10" s="221">
        <v>7</v>
      </c>
      <c r="BY10" s="221">
        <v>6</v>
      </c>
      <c r="BZ10" s="221">
        <v>8</v>
      </c>
      <c r="CA10" s="222">
        <v>92</v>
      </c>
      <c r="CB10" s="223">
        <f>IF(K10=0,"",IF(CA10=0,"",(CA10/K10)))</f>
        <v>0.23232323232323</v>
      </c>
      <c r="CC10" s="224">
        <v>16</v>
      </c>
      <c r="CD10" s="225">
        <f>IFERROR(CC10/CA10,"-")</f>
        <v>0.17391304347826</v>
      </c>
      <c r="CE10" s="226">
        <v>2768511</v>
      </c>
      <c r="CF10" s="227">
        <f>IFERROR(CE10/CA10,"-")</f>
        <v>30092.510869565</v>
      </c>
      <c r="CG10" s="228">
        <v>7</v>
      </c>
      <c r="CH10" s="228">
        <v>1</v>
      </c>
      <c r="CI10" s="228">
        <v>8</v>
      </c>
      <c r="CJ10" s="229">
        <v>49</v>
      </c>
      <c r="CK10" s="230">
        <v>4792711</v>
      </c>
      <c r="CL10" s="230">
        <v>1307508</v>
      </c>
      <c r="CM10" s="230"/>
      <c r="CN10" s="231" t="str">
        <f>IF(AND(CL10=0,CM10=0),"",IF(AND(CL10&lt;=100000,CM10&lt;=100000),"",IF(CL10/CK10&gt;0.7,"男高",IF(CM10/CK10&gt;0.7,"女高",""))))</f>
        <v/>
      </c>
    </row>
    <row r="11" spans="1:94">
      <c r="A11" s="232"/>
      <c r="B11" s="151"/>
      <c r="C11" s="233"/>
      <c r="D11" s="234"/>
      <c r="E11" s="175"/>
      <c r="F11" s="175"/>
      <c r="G11" s="341"/>
      <c r="H11" s="235"/>
      <c r="I11" s="235"/>
      <c r="J11" s="176"/>
      <c r="K11" s="176"/>
      <c r="L11" s="236"/>
      <c r="M11" s="236"/>
      <c r="N11" s="176"/>
      <c r="O11" s="236"/>
      <c r="P11" s="182"/>
      <c r="Q11" s="182"/>
      <c r="R11" s="182"/>
      <c r="S11" s="345"/>
      <c r="T11" s="345"/>
      <c r="U11" s="345"/>
      <c r="V11" s="345"/>
      <c r="W11" s="236"/>
      <c r="X11" s="172"/>
      <c r="Y11" s="237"/>
      <c r="Z11" s="238"/>
      <c r="AA11" s="237"/>
      <c r="AB11" s="239"/>
      <c r="AC11" s="240"/>
      <c r="AD11" s="241"/>
      <c r="AE11" s="242"/>
      <c r="AF11" s="242"/>
      <c r="AG11" s="242"/>
      <c r="AH11" s="237"/>
      <c r="AI11" s="238"/>
      <c r="AJ11" s="237"/>
      <c r="AK11" s="239"/>
      <c r="AL11" s="240"/>
      <c r="AM11" s="241"/>
      <c r="AN11" s="242"/>
      <c r="AO11" s="242"/>
      <c r="AP11" s="242"/>
      <c r="AQ11" s="237"/>
      <c r="AR11" s="238"/>
      <c r="AS11" s="237"/>
      <c r="AT11" s="239"/>
      <c r="AU11" s="240"/>
      <c r="AV11" s="241"/>
      <c r="AW11" s="242"/>
      <c r="AX11" s="242"/>
      <c r="AY11" s="242"/>
      <c r="AZ11" s="237"/>
      <c r="BA11" s="238"/>
      <c r="BB11" s="237"/>
      <c r="BC11" s="239"/>
      <c r="BD11" s="240"/>
      <c r="BE11" s="241"/>
      <c r="BF11" s="242"/>
      <c r="BG11" s="242"/>
      <c r="BH11" s="242"/>
      <c r="BI11" s="173"/>
      <c r="BJ11" s="243"/>
      <c r="BK11" s="237"/>
      <c r="BL11" s="239"/>
      <c r="BM11" s="240"/>
      <c r="BN11" s="241"/>
      <c r="BO11" s="242"/>
      <c r="BP11" s="242"/>
      <c r="BQ11" s="242"/>
      <c r="BR11" s="173"/>
      <c r="BS11" s="243"/>
      <c r="BT11" s="237"/>
      <c r="BU11" s="239"/>
      <c r="BV11" s="240"/>
      <c r="BW11" s="241"/>
      <c r="BX11" s="242"/>
      <c r="BY11" s="242"/>
      <c r="BZ11" s="242"/>
      <c r="CA11" s="173"/>
      <c r="CB11" s="243"/>
      <c r="CC11" s="237"/>
      <c r="CD11" s="239"/>
      <c r="CE11" s="240"/>
      <c r="CF11" s="241"/>
      <c r="CG11" s="242"/>
      <c r="CH11" s="242"/>
      <c r="CI11" s="242"/>
      <c r="CJ11" s="244"/>
      <c r="CK11" s="240"/>
      <c r="CL11" s="240"/>
      <c r="CM11" s="240"/>
      <c r="CN11" s="245"/>
    </row>
    <row r="12" spans="1:94">
      <c r="A12" s="232"/>
      <c r="B12" s="246"/>
      <c r="C12" s="176"/>
      <c r="D12" s="176"/>
      <c r="E12" s="247"/>
      <c r="F12" s="248"/>
      <c r="G12" s="342"/>
      <c r="H12" s="235"/>
      <c r="I12" s="235"/>
      <c r="J12" s="176"/>
      <c r="K12" s="176"/>
      <c r="L12" s="236"/>
      <c r="M12" s="236"/>
      <c r="N12" s="176"/>
      <c r="O12" s="236"/>
      <c r="P12" s="182"/>
      <c r="Q12" s="182"/>
      <c r="R12" s="182"/>
      <c r="S12" s="345"/>
      <c r="T12" s="345"/>
      <c r="U12" s="345"/>
      <c r="V12" s="345"/>
      <c r="W12" s="236"/>
      <c r="X12" s="249"/>
      <c r="Y12" s="237"/>
      <c r="Z12" s="238"/>
      <c r="AA12" s="237"/>
      <c r="AB12" s="239"/>
      <c r="AC12" s="240"/>
      <c r="AD12" s="241"/>
      <c r="AE12" s="242"/>
      <c r="AF12" s="242"/>
      <c r="AG12" s="242"/>
      <c r="AH12" s="237"/>
      <c r="AI12" s="238"/>
      <c r="AJ12" s="237"/>
      <c r="AK12" s="239"/>
      <c r="AL12" s="240"/>
      <c r="AM12" s="241"/>
      <c r="AN12" s="242"/>
      <c r="AO12" s="242"/>
      <c r="AP12" s="242"/>
      <c r="AQ12" s="237"/>
      <c r="AR12" s="238"/>
      <c r="AS12" s="237"/>
      <c r="AT12" s="239"/>
      <c r="AU12" s="240"/>
      <c r="AV12" s="241"/>
      <c r="AW12" s="242"/>
      <c r="AX12" s="242"/>
      <c r="AY12" s="242"/>
      <c r="AZ12" s="237"/>
      <c r="BA12" s="238"/>
      <c r="BB12" s="237"/>
      <c r="BC12" s="239"/>
      <c r="BD12" s="240"/>
      <c r="BE12" s="241"/>
      <c r="BF12" s="242"/>
      <c r="BG12" s="242"/>
      <c r="BH12" s="242"/>
      <c r="BI12" s="173"/>
      <c r="BJ12" s="243"/>
      <c r="BK12" s="237"/>
      <c r="BL12" s="239"/>
      <c r="BM12" s="240"/>
      <c r="BN12" s="241"/>
      <c r="BO12" s="242"/>
      <c r="BP12" s="242"/>
      <c r="BQ12" s="242"/>
      <c r="BR12" s="173"/>
      <c r="BS12" s="243"/>
      <c r="BT12" s="237"/>
      <c r="BU12" s="239"/>
      <c r="BV12" s="240"/>
      <c r="BW12" s="241"/>
      <c r="BX12" s="242"/>
      <c r="BY12" s="242"/>
      <c r="BZ12" s="242"/>
      <c r="CA12" s="173"/>
      <c r="CB12" s="243"/>
      <c r="CC12" s="237"/>
      <c r="CD12" s="239"/>
      <c r="CE12" s="240"/>
      <c r="CF12" s="241"/>
      <c r="CG12" s="242"/>
      <c r="CH12" s="242"/>
      <c r="CI12" s="242"/>
      <c r="CJ12" s="244"/>
      <c r="CK12" s="240"/>
      <c r="CL12" s="240"/>
      <c r="CM12" s="240"/>
      <c r="CN12" s="245"/>
    </row>
    <row r="13" spans="1:94">
      <c r="A13" s="166">
        <f>Z13</f>
        <v/>
      </c>
      <c r="B13" s="250"/>
      <c r="C13" s="250"/>
      <c r="D13" s="250"/>
      <c r="E13" s="251" t="s">
        <v>320</v>
      </c>
      <c r="F13" s="251"/>
      <c r="G13" s="343">
        <f>SUM(G6:G12)</f>
        <v>7316620</v>
      </c>
      <c r="H13" s="250">
        <f>SUM(H6:H12)</f>
        <v>6659</v>
      </c>
      <c r="I13" s="250">
        <f>SUM(I6:I12)</f>
        <v>0</v>
      </c>
      <c r="J13" s="250">
        <f>SUM(J6:J12)</f>
        <v>311138</v>
      </c>
      <c r="K13" s="250">
        <f>SUM(K6:K12)</f>
        <v>2474</v>
      </c>
      <c r="L13" s="252">
        <f>IFERROR(K13/J13,"-")</f>
        <v>0.0079514556241925</v>
      </c>
      <c r="M13" s="253">
        <f>SUM(M6:M12)</f>
        <v>193</v>
      </c>
      <c r="N13" s="253">
        <f>SUM(N6:N12)</f>
        <v>798</v>
      </c>
      <c r="O13" s="252">
        <f>IFERROR(M13/K13,"-")</f>
        <v>0.078011317704123</v>
      </c>
      <c r="P13" s="254">
        <f>IFERROR(G13/K13,"-")</f>
        <v>2957.4050121261</v>
      </c>
      <c r="Q13" s="255">
        <f>SUM(Q6:Q12)</f>
        <v>292</v>
      </c>
      <c r="R13" s="252">
        <f>IFERROR(Q13/K13,"-")</f>
        <v>0.11802748585287</v>
      </c>
      <c r="S13" s="343">
        <f>SUM(S6:S12)</f>
        <v>17042661</v>
      </c>
      <c r="T13" s="343">
        <f>IFERROR(S13/K13,"-")</f>
        <v>6888.706952304</v>
      </c>
      <c r="U13" s="343">
        <f>IFERROR(S13/Q13,"-")</f>
        <v>58365.27739726</v>
      </c>
      <c r="V13" s="343">
        <f>S13-G13</f>
        <v>9726041</v>
      </c>
      <c r="W13" s="256">
        <f>S13/G13</f>
        <v>2.3293079318046</v>
      </c>
      <c r="X13" s="257"/>
      <c r="Y13" s="258"/>
      <c r="Z13" s="258"/>
      <c r="AA13" s="258"/>
      <c r="AB13" s="258"/>
      <c r="AC13" s="258"/>
      <c r="AD13" s="258"/>
      <c r="AE13" s="258"/>
      <c r="AF13" s="258"/>
      <c r="AG13" s="258"/>
      <c r="AH13" s="258"/>
      <c r="AI13" s="258"/>
      <c r="AJ13" s="258"/>
      <c r="AK13" s="258"/>
      <c r="AL13" s="258"/>
      <c r="AM13" s="258"/>
      <c r="AN13" s="258"/>
      <c r="AO13" s="258"/>
      <c r="AP13" s="258"/>
      <c r="AQ13" s="258"/>
      <c r="AR13" s="258"/>
      <c r="AS13" s="258"/>
      <c r="AT13" s="258"/>
      <c r="AU13" s="258"/>
      <c r="AV13" s="258"/>
      <c r="AW13" s="258"/>
      <c r="AX13" s="258"/>
      <c r="AY13" s="258"/>
      <c r="AZ13" s="258"/>
      <c r="BA13" s="258"/>
      <c r="BB13" s="258"/>
      <c r="BC13" s="258"/>
      <c r="BD13" s="258"/>
      <c r="BE13" s="258"/>
      <c r="BF13" s="258"/>
      <c r="BG13" s="258"/>
      <c r="BH13" s="258"/>
      <c r="BI13" s="258"/>
      <c r="BJ13" s="258"/>
      <c r="BK13" s="258"/>
      <c r="BL13" s="258"/>
      <c r="BM13" s="258"/>
      <c r="BN13" s="258"/>
      <c r="BO13" s="258"/>
      <c r="BP13" s="258"/>
      <c r="BQ13" s="258"/>
      <c r="BR13" s="258"/>
      <c r="BS13" s="258"/>
      <c r="BT13" s="258"/>
      <c r="BU13" s="258"/>
      <c r="BV13" s="258"/>
      <c r="BW13" s="258"/>
      <c r="BX13" s="258"/>
      <c r="BY13" s="258"/>
      <c r="BZ13" s="258"/>
      <c r="CA13" s="258"/>
      <c r="CB13" s="258"/>
      <c r="CC13" s="258"/>
      <c r="CD13" s="258"/>
      <c r="CE13" s="258"/>
      <c r="CF13" s="258"/>
      <c r="CG13" s="258"/>
      <c r="CH13" s="258"/>
      <c r="CI13" s="258"/>
      <c r="CJ13" s="258"/>
      <c r="CK13" s="258"/>
      <c r="CL13" s="258"/>
      <c r="CM13" s="258"/>
      <c r="CN13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