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<sst xmlns="http://schemas.openxmlformats.org/spreadsheetml/2006/main" uniqueCount="323">
  <si>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</si>
  <si>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</si>
  <si>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</si>
  <si>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</si>
  <si>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</si>
  <si>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</si>
  <si>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</si>
  <si>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</si>
  <si>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</si>
  <si>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</si>
  <si>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</si>
  <si>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</si>
  <si>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</si>
  <si>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</si>
  <si>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</si>
  <si>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</si>
  <si>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</si>
  <si>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</si>
  <si>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</si>
  <si>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</si>
  <si>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</si>
  <si>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</si>
  <si>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</si>
  <si>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</si>
  <si>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</si>
  <si>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</si>
  <si>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</si>
  <si>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08月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</si>
  <si>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</si>
  <si>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</si>
  <si>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</si>
  <si>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</si>
  <si>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</si>
  <si>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</si>
  <si>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</si>
  <si>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</si>
  <si>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</si>
  <si>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</si>
  <si>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</si>
  <si>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</si>
  <si>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</si>
  <si>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</si>
  <si>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</si>
  <si>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</si>
  <si>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</si>
  <si>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</si>
  <si>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</si>
  <si>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</si>
  <si>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</si>
  <si>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</si>
  <si>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</si>
  <si>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</si>
  <si>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</si>
  <si>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</si>
  <si>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</si>
  <si>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</si>
  <si>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</si>
  <si>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</si>
  <si>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</si>
  <si>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</si>
  <si>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</si>
  <si>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</si>
  <si>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</si>
  <si>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ic3927</t>
  </si>
  <si>
    <t>DVDパッケージ＿ストーリー版（晶エリー）</t>
  </si>
  <si>
    <t>え美熟女が</t>
  </si>
  <si>
    <t>lp03</t>
  </si>
  <si>
    <t>サンスポ関東</t>
  </si>
  <si>
    <t>全5段つかみ15段</t>
  </si>
  <si>
    <t>1～15日</t>
  </si>
  <si>
    <t>ic3928</t>
  </si>
  <si>
    <t>空電</t>
  </si>
  <si>
    <t>ic3929</t>
  </si>
  <si>
    <t>半5段つかみ15段</t>
  </si>
  <si>
    <t>ic3930</t>
  </si>
  <si>
    <t>ln_ink1013</t>
  </si>
  <si>
    <t>右女9版(ヘスティア)(LINEver)（高宮菜々子）</t>
  </si>
  <si>
    <t>学生いませんギャルもいません熟女熟女熟女熟女(LINEver)</t>
  </si>
  <si>
    <t>line</t>
  </si>
  <si>
    <t>16～31日</t>
  </si>
  <si>
    <t>ic3931</t>
  </si>
  <si>
    <t>ln_ink1014</t>
  </si>
  <si>
    <t>ic3932</t>
  </si>
  <si>
    <t>ic3933</t>
  </si>
  <si>
    <t>老人ホーム版（高宮菜々子）</t>
  </si>
  <si>
    <t>出会いリクルート80歳まで応募可</t>
  </si>
  <si>
    <t>サンスポ関西</t>
  </si>
  <si>
    <t>ic3934</t>
  </si>
  <si>
    <t>ic3935</t>
  </si>
  <si>
    <t>ic3936</t>
  </si>
  <si>
    <t>ln_ink1019</t>
  </si>
  <si>
    <t>右女9版(ヘスティア)(LINEver)（晶エリー）</t>
  </si>
  <si>
    <t>白髪まじりの男性に出会いたい女性がLINEを待ってる</t>
  </si>
  <si>
    <t>ic3937</t>
  </si>
  <si>
    <t>ln_ink1020</t>
  </si>
  <si>
    <t>ic3938</t>
  </si>
  <si>
    <t>ln_ink1021</t>
  </si>
  <si>
    <t>セレブ逆援版(LINEver)（藤井レイラ）</t>
  </si>
  <si>
    <t>女性がリードします</t>
  </si>
  <si>
    <t>スポーツ報知関東</t>
  </si>
  <si>
    <t>全5段つかみ4回</t>
  </si>
  <si>
    <t>ic3939</t>
  </si>
  <si>
    <t>右女9版(ヘスティア)（晶エリー）</t>
  </si>
  <si>
    <t>ic3941</t>
  </si>
  <si>
    <t>(空電共通)</t>
  </si>
  <si>
    <t>ic3942</t>
  </si>
  <si>
    <t>どこ見てるの？版（高宮菜々子）</t>
  </si>
  <si>
    <t>そのマッチングアプリで出会えてる？</t>
  </si>
  <si>
    <t>東スポ</t>
  </si>
  <si>
    <t>1C煙突</t>
  </si>
  <si>
    <t>8月19日(月)</t>
  </si>
  <si>
    <t>ic3943</t>
  </si>
  <si>
    <t>中京スポーツ</t>
  </si>
  <si>
    <t>ic3944</t>
  </si>
  <si>
    <t>大スポ</t>
  </si>
  <si>
    <t>ic3945</t>
  </si>
  <si>
    <t>九スポ</t>
  </si>
  <si>
    <t>8月20日(火)</t>
  </si>
  <si>
    <t>ic3946</t>
  </si>
  <si>
    <t>空電 (共通)</t>
  </si>
  <si>
    <t>ln_ink1023</t>
  </si>
  <si>
    <t>電話orライン１(LINEver)（複数）</t>
  </si>
  <si>
    <t>50歳以上あなたはどちらのタイプ</t>
  </si>
  <si>
    <t>スポニチ関東</t>
  </si>
  <si>
    <t>半2段つかみ20段保証</t>
  </si>
  <si>
    <t>20段保証</t>
  </si>
  <si>
    <t>ic3947</t>
  </si>
  <si>
    <t>求人風（高宮菜々子）</t>
  </si>
  <si>
    <t>「出会い不足解消に〇〇」</t>
  </si>
  <si>
    <t>ln_ink1024</t>
  </si>
  <si>
    <t>再婚&amp;理解者版(LINEver)（高宮菜々子）</t>
  </si>
  <si>
    <t>再婚&amp;理解者(LINEver)</t>
  </si>
  <si>
    <t>ic3948</t>
  </si>
  <si>
    <t>デリヘル版3（高宮菜々子）</t>
  </si>
  <si>
    <t>70歳までの出会いお手伝い</t>
  </si>
  <si>
    <t>ic3949</t>
  </si>
  <si>
    <t>ln_ink1025</t>
  </si>
  <si>
    <t>電話orライン２(LINEver)（高宮菜々子）</t>
  </si>
  <si>
    <t>出会いの力を</t>
  </si>
  <si>
    <t>ニッカン関西</t>
  </si>
  <si>
    <t>半2段つかみ10段保証</t>
  </si>
  <si>
    <t>1～10日</t>
  </si>
  <si>
    <t>ic3950</t>
  </si>
  <si>
    <t>興奮版（高宮菜々子）</t>
  </si>
  <si>
    <t>学生いませんギャルもいません熟女熟女熟女熟女</t>
  </si>
  <si>
    <t>11～20日</t>
  </si>
  <si>
    <t>ln_ink1026</t>
  </si>
  <si>
    <t>21～31日</t>
  </si>
  <si>
    <t>ic3951</t>
  </si>
  <si>
    <t>ln_ink1027</t>
  </si>
  <si>
    <t>雑誌版SPA(LINEver)（藤井レイラ）</t>
  </si>
  <si>
    <t>マカより効果的エロい熟女が誘ってくる魅力的なサイト</t>
  </si>
  <si>
    <t>スポーツ報知関西　1回目</t>
  </si>
  <si>
    <t>4C終面雑報</t>
  </si>
  <si>
    <t>ic3952</t>
  </si>
  <si>
    <t>登録すれば恋が始まる（高宮菜々子）</t>
  </si>
  <si>
    <t>60歳以上の男性パートナー探し</t>
  </si>
  <si>
    <t>スポーツ報知関西　2回目</t>
  </si>
  <si>
    <t>ln_ink1028</t>
  </si>
  <si>
    <t>密会版(LINEver)（晶エリー）</t>
  </si>
  <si>
    <t>ほぼ初体験</t>
  </si>
  <si>
    <t>スポーツ報知関西　3回目</t>
  </si>
  <si>
    <t>ln_ink1029</t>
  </si>
  <si>
    <t>タイプ問いかけ版(LINEver)（複数）</t>
  </si>
  <si>
    <t>出会い求める50代以上</t>
  </si>
  <si>
    <t>スポーツ報知関西　4回目</t>
  </si>
  <si>
    <t>ic3953</t>
  </si>
  <si>
    <t>旧デイリー版（晶エリー）</t>
  </si>
  <si>
    <t>もう50代の熟女だけど</t>
  </si>
  <si>
    <t>スポーツ報知関西　5回目</t>
  </si>
  <si>
    <t>ln_ink1030</t>
  </si>
  <si>
    <t>女優大版１(LINEver)（藤井レイラ）</t>
  </si>
  <si>
    <t>出会い探しは</t>
  </si>
  <si>
    <t>スポーツ報知関西　6回目</t>
  </si>
  <si>
    <t>ln_ink1031</t>
  </si>
  <si>
    <t>いろいろな疑問版(LINEver)（高宮菜々子）</t>
  </si>
  <si>
    <t>登録すればわかります</t>
  </si>
  <si>
    <t>スポーツ報知関西　7回目</t>
  </si>
  <si>
    <t>ic3954</t>
  </si>
  <si>
    <t>雑誌版SPA（藤井レイラ）</t>
  </si>
  <si>
    <t>スポーツ報知関西　8回目</t>
  </si>
  <si>
    <t>ic3955</t>
  </si>
  <si>
    <t>共通</t>
  </si>
  <si>
    <t>ln_ink1032</t>
  </si>
  <si>
    <t>エッチの後に愛版(LINEver)（高宮菜々子）</t>
  </si>
  <si>
    <t>おじさんとためしたい</t>
  </si>
  <si>
    <t>アダルト面4C大雑4～5回</t>
  </si>
  <si>
    <t>8月02日(金)</t>
  </si>
  <si>
    <t>ic3956</t>
  </si>
  <si>
    <t>欲におぼれた女版（複数）</t>
  </si>
  <si>
    <t>私を見て‼</t>
  </si>
  <si>
    <t>8月09日(金)</t>
  </si>
  <si>
    <t>ln_ink1033</t>
  </si>
  <si>
    <t>熟女がエロくて版１(LINEver)（複数）</t>
  </si>
  <si>
    <t>LINE友だち登録で簡単</t>
  </si>
  <si>
    <t>8月16日(金)</t>
  </si>
  <si>
    <t>ic3977</t>
  </si>
  <si>
    <t>女性すげ～版（複数）</t>
  </si>
  <si>
    <t>濃密な出会いをしてもいい</t>
  </si>
  <si>
    <t>8月23日(金)</t>
  </si>
  <si>
    <t>ic3957</t>
  </si>
  <si>
    <t>ic3958</t>
  </si>
  <si>
    <t>マルチカラー版（高宮菜々子）</t>
  </si>
  <si>
    <t>即日デート可能</t>
  </si>
  <si>
    <t>アダルト面4C全3段</t>
  </si>
  <si>
    <t>8月26日(月)</t>
  </si>
  <si>
    <t>ic3959</t>
  </si>
  <si>
    <t>ln_ink1034</t>
  </si>
  <si>
    <t>エロくたっていいじゃない版(LINEver)（高宮菜々子）</t>
  </si>
  <si>
    <t>おじさんだもん</t>
  </si>
  <si>
    <t>ic3960</t>
  </si>
  <si>
    <t>ln_ink1035</t>
  </si>
  <si>
    <t>寂しい女たち版(LINEver)（フリー女性②）</t>
  </si>
  <si>
    <t>私じゃダメですか尻画像</t>
  </si>
  <si>
    <t>ic3961</t>
  </si>
  <si>
    <t>即ヤリ版（高宮菜々子）</t>
  </si>
  <si>
    <t>魅惑の体験</t>
  </si>
  <si>
    <t>ic3978</t>
  </si>
  <si>
    <t>寂しい女たち版（ー）</t>
  </si>
  <si>
    <t>私じゃダメですか</t>
  </si>
  <si>
    <t>8月31日(土)</t>
  </si>
  <si>
    <t>ic3962</t>
  </si>
  <si>
    <t>ln_ink1036</t>
  </si>
  <si>
    <t>ヤリもく限定版(LINEver)（晶エリー）</t>
  </si>
  <si>
    <t>真面目な出会いはお断り</t>
  </si>
  <si>
    <t>ic3963</t>
  </si>
  <si>
    <t>ヤリモクじゃダメですか（フリー女性⑧）</t>
  </si>
  <si>
    <t>高速マッチング恋愛</t>
  </si>
  <si>
    <t>ln_ink1037</t>
  </si>
  <si>
    <t>令和最新版(LINEver)（複数）</t>
  </si>
  <si>
    <t>熟女の祭典</t>
  </si>
  <si>
    <t>ic3964</t>
  </si>
  <si>
    <t>青春写メ加工版（藤井レイラ）</t>
  </si>
  <si>
    <t>第二の人生を楽しむなら</t>
  </si>
  <si>
    <t>ic3979</t>
  </si>
  <si>
    <t>密会版（晶エリー）</t>
  </si>
  <si>
    <t>ic3965</t>
  </si>
  <si>
    <t>ln_ink1038</t>
  </si>
  <si>
    <t>携帯版(LINEver)（高宮菜々子）</t>
  </si>
  <si>
    <t>手間いらずのオヤジ向け出会い場！(LINEver)</t>
  </si>
  <si>
    <t>全5段</t>
  </si>
  <si>
    <t>8月12日(月)</t>
  </si>
  <si>
    <t>ic3966</t>
  </si>
  <si>
    <t>ic3967</t>
  </si>
  <si>
    <t>スポニチ関西</t>
  </si>
  <si>
    <t>ic3968</t>
  </si>
  <si>
    <t>ln_ink1039</t>
  </si>
  <si>
    <t>1C終面全5段</t>
  </si>
  <si>
    <t>8月04日(日)</t>
  </si>
  <si>
    <t>ic3969</t>
  </si>
  <si>
    <t>ic3970</t>
  </si>
  <si>
    <t>朝活版（晶エリー）</t>
  </si>
  <si>
    <t>54歳男性に彼女ができた朝活とは？</t>
  </si>
  <si>
    <t>8月24日(土)</t>
  </si>
  <si>
    <t>ic3971</t>
  </si>
  <si>
    <t>ic3972</t>
  </si>
  <si>
    <t>選べる出会い版（藤井レイラ）</t>
  </si>
  <si>
    <t>圧倒的マッチング率</t>
  </si>
  <si>
    <t>デイリースポーツ関西</t>
  </si>
  <si>
    <t>4C終面全5段</t>
  </si>
  <si>
    <t>8月03日(土)</t>
  </si>
  <si>
    <t>ic3973</t>
  </si>
  <si>
    <t>ln_ink1040</t>
  </si>
  <si>
    <t>セレブ逆援版P(LINEver)（藤井レイラ）</t>
  </si>
  <si>
    <t>8月10日(土)</t>
  </si>
  <si>
    <t>ic3974</t>
  </si>
  <si>
    <t>ic3975</t>
  </si>
  <si>
    <t>8月18日(日)</t>
  </si>
  <si>
    <t>ic3976</t>
  </si>
  <si>
    <t>新聞 TOTAL</t>
  </si>
  <si>
    <t>●雑誌 広告</t>
  </si>
  <si>
    <t>ad872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</si>
  <si>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</si>
  <si>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</si>
  <si>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</si>
  <si>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</si>
  <si>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</si>
  <si>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</si>
  <si>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</si>
  <si>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ln_adn053</t>
  </si>
  <si>
    <t>大洋図書</t>
  </si>
  <si>
    <t>2P逆ナンされたい男版_LINE版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</si>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</sst>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75</v>
      </c>
      <c r="D6" s="330">
        <v>2795000</v>
      </c>
      <c r="E6" s="79">
        <v>680</v>
      </c>
      <c r="F6" s="79">
        <v>299</v>
      </c>
      <c r="G6" s="79">
        <v>651</v>
      </c>
      <c r="H6" s="89">
        <v>138</v>
      </c>
      <c r="I6" s="90">
        <v>1</v>
      </c>
      <c r="J6" s="143">
        <f>H6+I6</f>
        <v>139</v>
      </c>
      <c r="K6" s="80">
        <f>IFERROR(J6/G6,"-")</f>
        <v>0.21351766513057</v>
      </c>
      <c r="L6" s="79">
        <v>19</v>
      </c>
      <c r="M6" s="79">
        <v>24</v>
      </c>
      <c r="N6" s="80">
        <f>IFERROR(L6/J6,"-")</f>
        <v>0.13669064748201</v>
      </c>
      <c r="O6" s="81">
        <f>IFERROR(D6/J6,"-")</f>
        <v>20107.913669065</v>
      </c>
      <c r="P6" s="82">
        <v>15</v>
      </c>
      <c r="Q6" s="80">
        <f>IFERROR(P6/J6,"-")</f>
        <v>0.10791366906475</v>
      </c>
      <c r="R6" s="335">
        <v>348080</v>
      </c>
      <c r="S6" s="336">
        <f>IFERROR(R6/J6,"-")</f>
        <v>2504.1726618705</v>
      </c>
      <c r="T6" s="336">
        <f>IFERROR(R6/P6,"-")</f>
        <v>23205.333333333</v>
      </c>
      <c r="U6" s="330">
        <f>IFERROR(R6-D6,"-")</f>
        <v>-2446920</v>
      </c>
      <c r="V6" s="83">
        <f>R6/D6</f>
        <v>0.1245366726297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320000</v>
      </c>
      <c r="E7" s="79">
        <v>209</v>
      </c>
      <c r="F7" s="79">
        <v>105</v>
      </c>
      <c r="G7" s="79">
        <v>183</v>
      </c>
      <c r="H7" s="89">
        <v>78</v>
      </c>
      <c r="I7" s="90">
        <v>1</v>
      </c>
      <c r="J7" s="143">
        <f>H7+I7</f>
        <v>79</v>
      </c>
      <c r="K7" s="80">
        <f>IFERROR(J7/G7,"-")</f>
        <v>0.43169398907104</v>
      </c>
      <c r="L7" s="79">
        <v>13</v>
      </c>
      <c r="M7" s="79">
        <v>11</v>
      </c>
      <c r="N7" s="80">
        <f>IFERROR(L7/J7,"-")</f>
        <v>0.16455696202532</v>
      </c>
      <c r="O7" s="81">
        <f>IFERROR(D7/J7,"-")</f>
        <v>4050.6329113924</v>
      </c>
      <c r="P7" s="82">
        <v>9</v>
      </c>
      <c r="Q7" s="80">
        <f>IFERROR(P7/J7,"-")</f>
        <v>0.11392405063291</v>
      </c>
      <c r="R7" s="335">
        <v>100250</v>
      </c>
      <c r="S7" s="336">
        <f>IFERROR(R7/J7,"-")</f>
        <v>1268.9873417722</v>
      </c>
      <c r="T7" s="336">
        <f>IFERROR(R7/P7,"-")</f>
        <v>11138.888888889</v>
      </c>
      <c r="U7" s="330">
        <f>IFERROR(R7-D7,"-")</f>
        <v>-219750</v>
      </c>
      <c r="V7" s="83">
        <f>R7/D7</f>
        <v>0.31328125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8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5</v>
      </c>
      <c r="D9" s="330">
        <v>8966784</v>
      </c>
      <c r="E9" s="79">
        <v>8147</v>
      </c>
      <c r="F9" s="79">
        <v>0</v>
      </c>
      <c r="G9" s="79">
        <v>488628</v>
      </c>
      <c r="H9" s="89">
        <v>2841</v>
      </c>
      <c r="I9" s="90">
        <v>83</v>
      </c>
      <c r="J9" s="143">
        <f>H9+I9</f>
        <v>2924</v>
      </c>
      <c r="K9" s="80">
        <f>IFERROR(J9/G9,"-")</f>
        <v>0.0059841024255671</v>
      </c>
      <c r="L9" s="79">
        <v>344</v>
      </c>
      <c r="M9" s="79">
        <v>838</v>
      </c>
      <c r="N9" s="80">
        <f>IFERROR(L9/J9,"-")</f>
        <v>0.11764705882353</v>
      </c>
      <c r="O9" s="81">
        <f>IFERROR(D9/J9,"-")</f>
        <v>3066.6155950752</v>
      </c>
      <c r="P9" s="82">
        <v>392</v>
      </c>
      <c r="Q9" s="80">
        <f>IFERROR(P9/J9,"-")</f>
        <v>0.13406292749658</v>
      </c>
      <c r="R9" s="335">
        <v>20107507</v>
      </c>
      <c r="S9" s="336">
        <f>IFERROR(R9/J9,"-")</f>
        <v>6876.712380301</v>
      </c>
      <c r="T9" s="336">
        <f>IFERROR(R9/P9,"-")</f>
        <v>51294.660714286</v>
      </c>
      <c r="U9" s="330">
        <f>IFERROR(R9-D9,"-")</f>
        <v>11140723</v>
      </c>
      <c r="V9" s="83">
        <f>R9/D9</f>
        <v>2.2424435561289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12081784</v>
      </c>
      <c r="E12" s="41">
        <f>SUM(E6:E10)</f>
        <v>9036</v>
      </c>
      <c r="F12" s="41">
        <f>SUM(F6:F10)</f>
        <v>404</v>
      </c>
      <c r="G12" s="41">
        <f>SUM(G6:G10)</f>
        <v>489470</v>
      </c>
      <c r="H12" s="41">
        <f>SUM(H6:H10)</f>
        <v>3057</v>
      </c>
      <c r="I12" s="41">
        <f>SUM(I6:I10)</f>
        <v>85</v>
      </c>
      <c r="J12" s="41">
        <f>SUM(J6:J10)</f>
        <v>3142</v>
      </c>
      <c r="K12" s="42">
        <f>IFERROR(J12/G12,"-")</f>
        <v>0.0064191881014158</v>
      </c>
      <c r="L12" s="76">
        <f>SUM(L6:L10)</f>
        <v>376</v>
      </c>
      <c r="M12" s="76">
        <f>SUM(M6:M10)</f>
        <v>873</v>
      </c>
      <c r="N12" s="42">
        <f>IFERROR(L12/J12,"-")</f>
        <v>0.11966900063654</v>
      </c>
      <c r="O12" s="43">
        <f>IFERROR(D12/J12,"-")</f>
        <v>3845.2527052833</v>
      </c>
      <c r="P12" s="44">
        <f>SUM(P6:P10)</f>
        <v>416</v>
      </c>
      <c r="Q12" s="42">
        <f>IFERROR(P12/J12,"-")</f>
        <v>0.13239974538511</v>
      </c>
      <c r="R12" s="333">
        <f>SUM(R6:R10)</f>
        <v>20555837</v>
      </c>
      <c r="S12" s="333">
        <f>IFERROR(R12/J12,"-")</f>
        <v>6542.2778485041</v>
      </c>
      <c r="T12" s="333">
        <f>IFERROR(R12/P12,"-")</f>
        <v>49413.069711538</v>
      </c>
      <c r="U12" s="333">
        <f>SUM(U6:U10)</f>
        <v>8474053</v>
      </c>
      <c r="V12" s="45">
        <f>IFERROR(R12/D12,"-")</f>
        <v>1.7013908707522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0.21764705882353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12</v>
      </c>
      <c r="L6" s="79">
        <v>0</v>
      </c>
      <c r="M6" s="79">
        <v>51</v>
      </c>
      <c r="N6" s="89">
        <v>1</v>
      </c>
      <c r="O6" s="90">
        <v>0</v>
      </c>
      <c r="P6" s="91">
        <f>N6+O6</f>
        <v>1</v>
      </c>
      <c r="Q6" s="80">
        <f>IFERROR(P6/M6,"-")</f>
        <v>0.019607843137255</v>
      </c>
      <c r="R6" s="79">
        <v>0</v>
      </c>
      <c r="S6" s="79">
        <v>0</v>
      </c>
      <c r="T6" s="80">
        <f>IFERROR(R6/(P6),"-")</f>
        <v>0</v>
      </c>
      <c r="U6" s="336">
        <f>IFERROR(J6/SUM(N6:O21),"-")</f>
        <v>14166.666666667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-266000</v>
      </c>
      <c r="AB6" s="83">
        <f>SUM(X6:X21)/SUM(J6:J21)</f>
        <v>0.21764705882353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30</v>
      </c>
      <c r="L7" s="79">
        <v>20</v>
      </c>
      <c r="M7" s="79">
        <v>10</v>
      </c>
      <c r="N7" s="89">
        <v>2</v>
      </c>
      <c r="O7" s="90">
        <v>0</v>
      </c>
      <c r="P7" s="91">
        <f>N7+O7</f>
        <v>2</v>
      </c>
      <c r="Q7" s="80">
        <f>IFERROR(P7/M7,"-")</f>
        <v>0.2</v>
      </c>
      <c r="R7" s="79">
        <v>1</v>
      </c>
      <c r="S7" s="79">
        <v>0</v>
      </c>
      <c r="T7" s="80">
        <f>IFERROR(R7/(P7),"-")</f>
        <v>0.5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>
        <v>1</v>
      </c>
      <c r="CG7" s="132">
        <f>IF(P7=0,"",IF(CF7=0,"",(CF7/P7)))</f>
        <v>0.5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1</v>
      </c>
      <c r="N10" s="89">
        <v>1</v>
      </c>
      <c r="O10" s="90">
        <v>0</v>
      </c>
      <c r="P10" s="91">
        <f>N10+O10</f>
        <v>1</v>
      </c>
      <c r="Q10" s="80">
        <f>IFERROR(P10/M10,"-")</f>
        <v>1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15</v>
      </c>
      <c r="L11" s="79">
        <v>7</v>
      </c>
      <c r="M11" s="79">
        <v>1</v>
      </c>
      <c r="N11" s="89">
        <v>2</v>
      </c>
      <c r="O11" s="90">
        <v>0</v>
      </c>
      <c r="P11" s="91">
        <f>N11+O11</f>
        <v>2</v>
      </c>
      <c r="Q11" s="80">
        <f>IFERROR(P11/M11,"-")</f>
        <v>2</v>
      </c>
      <c r="R11" s="79">
        <v>1</v>
      </c>
      <c r="S11" s="79">
        <v>0</v>
      </c>
      <c r="T11" s="80">
        <f>IFERROR(R11/(P11),"-")</f>
        <v>0.5</v>
      </c>
      <c r="U11" s="336"/>
      <c r="V11" s="82">
        <v>0</v>
      </c>
      <c r="W11" s="80">
        <f>IF(P11=0,"-",V11/P11)</f>
        <v>0</v>
      </c>
      <c r="X11" s="335">
        <v>31000</v>
      </c>
      <c r="Y11" s="336">
        <f>IFERROR(X11/P11,"-")</f>
        <v>15500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>
        <v>1</v>
      </c>
      <c r="BQ11" s="120">
        <f>IFERROR(BP11/BN11,"-")</f>
        <v>1</v>
      </c>
      <c r="BR11" s="121">
        <v>284000</v>
      </c>
      <c r="BS11" s="122">
        <f>IFERROR(BR11/BN11,"-")</f>
        <v>284000</v>
      </c>
      <c r="BT11" s="123"/>
      <c r="BU11" s="123"/>
      <c r="BV11" s="123">
        <v>1</v>
      </c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31000</v>
      </c>
      <c r="CQ11" s="139">
        <v>284000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3</v>
      </c>
      <c r="L14" s="79">
        <v>0</v>
      </c>
      <c r="M14" s="79">
        <v>9</v>
      </c>
      <c r="N14" s="89">
        <v>3</v>
      </c>
      <c r="O14" s="90">
        <v>0</v>
      </c>
      <c r="P14" s="91">
        <f>N14+O14</f>
        <v>3</v>
      </c>
      <c r="Q14" s="80">
        <f>IFERROR(P14/M14,"-")</f>
        <v>0.33333333333333</v>
      </c>
      <c r="R14" s="79">
        <v>0</v>
      </c>
      <c r="S14" s="79">
        <v>1</v>
      </c>
      <c r="T14" s="80">
        <f>IFERROR(R14/(P14),"-")</f>
        <v>0</v>
      </c>
      <c r="U14" s="336"/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0.33333333333333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2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13</v>
      </c>
      <c r="L15" s="79">
        <v>10</v>
      </c>
      <c r="M15" s="79">
        <v>1</v>
      </c>
      <c r="N15" s="89">
        <v>1</v>
      </c>
      <c r="O15" s="90">
        <v>0</v>
      </c>
      <c r="P15" s="91">
        <f>N15+O15</f>
        <v>1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1</v>
      </c>
      <c r="L17" s="79">
        <v>1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10</v>
      </c>
      <c r="O18" s="90">
        <v>0</v>
      </c>
      <c r="P18" s="91">
        <f>N18+O18</f>
        <v>10</v>
      </c>
      <c r="Q18" s="80" t="str">
        <f>IFERROR(P18/M18,"-")</f>
        <v>-</v>
      </c>
      <c r="R18" s="79">
        <v>1</v>
      </c>
      <c r="S18" s="79">
        <v>2</v>
      </c>
      <c r="T18" s="80">
        <f>IFERROR(R18/(P18),"-")</f>
        <v>0.1</v>
      </c>
      <c r="U18" s="336"/>
      <c r="V18" s="82">
        <v>1</v>
      </c>
      <c r="W18" s="80">
        <f>IF(P18=0,"-",V18/P18)</f>
        <v>0.1</v>
      </c>
      <c r="X18" s="335">
        <v>43000</v>
      </c>
      <c r="Y18" s="336">
        <f>IFERROR(X18/P18,"-")</f>
        <v>4300</v>
      </c>
      <c r="Z18" s="336">
        <f>IFERROR(X18/V18,"-")</f>
        <v>43000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0.4</v>
      </c>
      <c r="BY18" s="126">
        <v>1</v>
      </c>
      <c r="BZ18" s="127">
        <f>IFERROR(BY18/BW18,"-")</f>
        <v>0.25</v>
      </c>
      <c r="CA18" s="128">
        <v>43000</v>
      </c>
      <c r="CB18" s="129">
        <f>IFERROR(CA18/BW18,"-")</f>
        <v>10750</v>
      </c>
      <c r="CC18" s="130"/>
      <c r="CD18" s="130"/>
      <c r="CE18" s="130">
        <v>1</v>
      </c>
      <c r="CF18" s="131">
        <v>2</v>
      </c>
      <c r="CG18" s="132">
        <f>IF(P18=0,"",IF(CF18=0,"",(CF18/P18)))</f>
        <v>0.2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43000</v>
      </c>
      <c r="CQ18" s="139">
        <v>43000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71</v>
      </c>
      <c r="G19" s="88"/>
      <c r="H19" s="88"/>
      <c r="I19" s="88"/>
      <c r="J19" s="330"/>
      <c r="K19" s="79">
        <v>45</v>
      </c>
      <c r="L19" s="79">
        <v>26</v>
      </c>
      <c r="M19" s="79">
        <v>9</v>
      </c>
      <c r="N19" s="89">
        <v>1</v>
      </c>
      <c r="O19" s="90">
        <v>0</v>
      </c>
      <c r="P19" s="91">
        <f>N19+O19</f>
        <v>1</v>
      </c>
      <c r="Q19" s="80">
        <f>IFERROR(P19/M19,"-")</f>
        <v>0.11111111111111</v>
      </c>
      <c r="R19" s="79">
        <v>1</v>
      </c>
      <c r="S19" s="79">
        <v>0</v>
      </c>
      <c r="T19" s="80">
        <f>IFERROR(R19/(P19),"-")</f>
        <v>1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26000</v>
      </c>
      <c r="CK19" s="136">
        <f>IFERROR(CJ19/CF19,"-")</f>
        <v>26000</v>
      </c>
      <c r="CL19" s="137"/>
      <c r="CM19" s="137"/>
      <c r="CN19" s="137">
        <v>1</v>
      </c>
      <c r="CO19" s="138">
        <v>0</v>
      </c>
      <c r="CP19" s="139">
        <v>0</v>
      </c>
      <c r="CQ19" s="139">
        <v>26000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3</v>
      </c>
      <c r="O20" s="90">
        <v>0</v>
      </c>
      <c r="P20" s="91">
        <f>N20+O20</f>
        <v>3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71</v>
      </c>
      <c r="G21" s="88"/>
      <c r="H21" s="88"/>
      <c r="I21" s="88"/>
      <c r="J21" s="330"/>
      <c r="K21" s="79">
        <v>31</v>
      </c>
      <c r="L21" s="79">
        <v>18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0.56595744680851</v>
      </c>
      <c r="B22" s="347" t="s">
        <v>96</v>
      </c>
      <c r="C22" s="347"/>
      <c r="D22" s="347" t="s">
        <v>97</v>
      </c>
      <c r="E22" s="347" t="s">
        <v>98</v>
      </c>
      <c r="F22" s="347" t="s">
        <v>78</v>
      </c>
      <c r="G22" s="88" t="s">
        <v>99</v>
      </c>
      <c r="H22" s="88" t="s">
        <v>100</v>
      </c>
      <c r="I22" s="88"/>
      <c r="J22" s="330">
        <v>235000</v>
      </c>
      <c r="K22" s="79">
        <v>0</v>
      </c>
      <c r="L22" s="79">
        <v>0</v>
      </c>
      <c r="M22" s="79">
        <v>0</v>
      </c>
      <c r="N22" s="89">
        <v>8</v>
      </c>
      <c r="O22" s="90">
        <v>0</v>
      </c>
      <c r="P22" s="91">
        <f>N22+O22</f>
        <v>8</v>
      </c>
      <c r="Q22" s="80" t="str">
        <f>IFERROR(P22/M22,"-")</f>
        <v>-</v>
      </c>
      <c r="R22" s="79">
        <v>2</v>
      </c>
      <c r="S22" s="79">
        <v>3</v>
      </c>
      <c r="T22" s="80">
        <f>IFERROR(R22/(P22),"-")</f>
        <v>0.25</v>
      </c>
      <c r="U22" s="336">
        <f>IFERROR(J22/SUM(N22:O24),"-")</f>
        <v>14687.5</v>
      </c>
      <c r="V22" s="82">
        <v>1</v>
      </c>
      <c r="W22" s="80">
        <f>IF(P22=0,"-",V22/P22)</f>
        <v>0.125</v>
      </c>
      <c r="X22" s="335">
        <v>28000</v>
      </c>
      <c r="Y22" s="336">
        <f>IFERROR(X22/P22,"-")</f>
        <v>3500</v>
      </c>
      <c r="Z22" s="336">
        <f>IFERROR(X22/V22,"-")</f>
        <v>28000</v>
      </c>
      <c r="AA22" s="330">
        <f>SUM(X22:X24)-SUM(J22:J24)</f>
        <v>-102000</v>
      </c>
      <c r="AB22" s="83">
        <f>SUM(X22:X24)/SUM(J22:J24)</f>
        <v>0.56595744680851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4</v>
      </c>
      <c r="BX22" s="125">
        <f>IF(P22=0,"",IF(BW22=0,"",(BW22/P22)))</f>
        <v>0.5</v>
      </c>
      <c r="BY22" s="126">
        <v>1</v>
      </c>
      <c r="BZ22" s="127">
        <f>IFERROR(BY22/BW22,"-")</f>
        <v>0.25</v>
      </c>
      <c r="CA22" s="128">
        <v>28000</v>
      </c>
      <c r="CB22" s="129">
        <f>IFERROR(CA22/BW22,"-")</f>
        <v>7000</v>
      </c>
      <c r="CC22" s="130"/>
      <c r="CD22" s="130"/>
      <c r="CE22" s="130">
        <v>1</v>
      </c>
      <c r="CF22" s="131">
        <v>2</v>
      </c>
      <c r="CG22" s="132">
        <f>IF(P22=0,"",IF(CF22=0,"",(CF22/P22)))</f>
        <v>0.25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28000</v>
      </c>
      <c r="CQ22" s="139">
        <v>28000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101</v>
      </c>
      <c r="C23" s="347"/>
      <c r="D23" s="347" t="s">
        <v>102</v>
      </c>
      <c r="E23" s="347" t="s">
        <v>92</v>
      </c>
      <c r="F23" s="347" t="s">
        <v>66</v>
      </c>
      <c r="G23" s="88"/>
      <c r="H23" s="88" t="s">
        <v>100</v>
      </c>
      <c r="I23" s="88"/>
      <c r="J23" s="330"/>
      <c r="K23" s="79">
        <v>8</v>
      </c>
      <c r="L23" s="79">
        <v>0</v>
      </c>
      <c r="M23" s="79">
        <v>27</v>
      </c>
      <c r="N23" s="89">
        <v>3</v>
      </c>
      <c r="O23" s="90">
        <v>0</v>
      </c>
      <c r="P23" s="91">
        <f>N23+O23</f>
        <v>3</v>
      </c>
      <c r="Q23" s="80">
        <f>IFERROR(P23/M23,"-")</f>
        <v>0.11111111111111</v>
      </c>
      <c r="R23" s="79">
        <v>1</v>
      </c>
      <c r="S23" s="79">
        <v>0</v>
      </c>
      <c r="T23" s="80">
        <f>IFERROR(R23/(P23),"-")</f>
        <v>0.33333333333333</v>
      </c>
      <c r="U23" s="336"/>
      <c r="V23" s="82">
        <v>1</v>
      </c>
      <c r="W23" s="80">
        <f>IF(P23=0,"-",V23/P23)</f>
        <v>0.33333333333333</v>
      </c>
      <c r="X23" s="335">
        <v>105000</v>
      </c>
      <c r="Y23" s="336">
        <f>IFERROR(X23/P23,"-")</f>
        <v>35000</v>
      </c>
      <c r="Z23" s="336">
        <f>IFERROR(X23/V23,"-")</f>
        <v>105000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105000</v>
      </c>
      <c r="CB23" s="129">
        <f>IFERROR(CA23/BW23,"-")</f>
        <v>105000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105000</v>
      </c>
      <c r="CQ23" s="139">
        <v>105000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347" t="s">
        <v>103</v>
      </c>
      <c r="C24" s="347"/>
      <c r="D24" s="347" t="s">
        <v>104</v>
      </c>
      <c r="E24" s="347" t="s">
        <v>104</v>
      </c>
      <c r="F24" s="347" t="s">
        <v>71</v>
      </c>
      <c r="G24" s="88"/>
      <c r="H24" s="88"/>
      <c r="I24" s="88"/>
      <c r="J24" s="330"/>
      <c r="K24" s="79">
        <v>72</v>
      </c>
      <c r="L24" s="79">
        <v>29</v>
      </c>
      <c r="M24" s="79">
        <v>15</v>
      </c>
      <c r="N24" s="89">
        <v>5</v>
      </c>
      <c r="O24" s="90">
        <v>0</v>
      </c>
      <c r="P24" s="91">
        <f>N24+O24</f>
        <v>5</v>
      </c>
      <c r="Q24" s="80">
        <f>IFERROR(P24/M24,"-")</f>
        <v>0.33333333333333</v>
      </c>
      <c r="R24" s="79">
        <v>1</v>
      </c>
      <c r="S24" s="79">
        <v>0</v>
      </c>
      <c r="T24" s="80">
        <f>IFERROR(R24/(P24),"-")</f>
        <v>0.2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0.2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3</v>
      </c>
      <c r="CG24" s="132">
        <f>IF(P24=0,"",IF(CF24=0,"",(CF24/P24)))</f>
        <v>0.6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347" t="s">
        <v>105</v>
      </c>
      <c r="C25" s="347"/>
      <c r="D25" s="347" t="s">
        <v>106</v>
      </c>
      <c r="E25" s="347" t="s">
        <v>107</v>
      </c>
      <c r="F25" s="347" t="s">
        <v>66</v>
      </c>
      <c r="G25" s="88" t="s">
        <v>108</v>
      </c>
      <c r="H25" s="88" t="s">
        <v>109</v>
      </c>
      <c r="I25" s="88" t="s">
        <v>110</v>
      </c>
      <c r="J25" s="330">
        <v>300000</v>
      </c>
      <c r="K25" s="79">
        <v>0</v>
      </c>
      <c r="L25" s="79">
        <v>0</v>
      </c>
      <c r="M25" s="79">
        <v>5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336">
        <f>IFERROR(J25/SUM(N25:O29),"-")</f>
        <v>60000</v>
      </c>
      <c r="V25" s="82">
        <v>0</v>
      </c>
      <c r="W25" s="80" t="str">
        <f>IF(P25=0,"-",V25/P25)</f>
        <v>-</v>
      </c>
      <c r="X25" s="335">
        <v>0</v>
      </c>
      <c r="Y25" s="336" t="str">
        <f>IFERROR(X25/P25,"-")</f>
        <v>-</v>
      </c>
      <c r="Z25" s="336" t="str">
        <f>IFERROR(X25/V25,"-")</f>
        <v>-</v>
      </c>
      <c r="AA25" s="330">
        <f>SUM(X25:X29)-SUM(J25:J29)</f>
        <v>-300000</v>
      </c>
      <c r="AB25" s="83">
        <f>SUM(X25:X29)/SUM(J25:J29)</f>
        <v>0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106</v>
      </c>
      <c r="E26" s="347" t="s">
        <v>107</v>
      </c>
      <c r="F26" s="347" t="s">
        <v>66</v>
      </c>
      <c r="G26" s="88" t="s">
        <v>112</v>
      </c>
      <c r="H26" s="88" t="s">
        <v>109</v>
      </c>
      <c r="I26" s="88" t="s">
        <v>110</v>
      </c>
      <c r="J26" s="330"/>
      <c r="K26" s="79">
        <v>2</v>
      </c>
      <c r="L26" s="79">
        <v>0</v>
      </c>
      <c r="M26" s="79">
        <v>9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336"/>
      <c r="V26" s="82">
        <v>0</v>
      </c>
      <c r="W26" s="80" t="str">
        <f>IF(P26=0,"-",V26/P26)</f>
        <v>-</v>
      </c>
      <c r="X26" s="335">
        <v>0</v>
      </c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113</v>
      </c>
      <c r="C27" s="347"/>
      <c r="D27" s="347" t="s">
        <v>106</v>
      </c>
      <c r="E27" s="347" t="s">
        <v>107</v>
      </c>
      <c r="F27" s="347" t="s">
        <v>66</v>
      </c>
      <c r="G27" s="88" t="s">
        <v>114</v>
      </c>
      <c r="H27" s="88" t="s">
        <v>109</v>
      </c>
      <c r="I27" s="88" t="s">
        <v>110</v>
      </c>
      <c r="J27" s="330"/>
      <c r="K27" s="79">
        <v>1</v>
      </c>
      <c r="L27" s="79">
        <v>0</v>
      </c>
      <c r="M27" s="79">
        <v>4</v>
      </c>
      <c r="N27" s="89">
        <v>1</v>
      </c>
      <c r="O27" s="90">
        <v>0</v>
      </c>
      <c r="P27" s="91">
        <f>N27+O27</f>
        <v>1</v>
      </c>
      <c r="Q27" s="80">
        <f>IFERROR(P27/M27,"-")</f>
        <v>0.25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115</v>
      </c>
      <c r="C28" s="347"/>
      <c r="D28" s="347" t="s">
        <v>106</v>
      </c>
      <c r="E28" s="347" t="s">
        <v>107</v>
      </c>
      <c r="F28" s="347" t="s">
        <v>66</v>
      </c>
      <c r="G28" s="88" t="s">
        <v>116</v>
      </c>
      <c r="H28" s="88" t="s">
        <v>109</v>
      </c>
      <c r="I28" s="88" t="s">
        <v>117</v>
      </c>
      <c r="J28" s="330"/>
      <c r="K28" s="79">
        <v>8</v>
      </c>
      <c r="L28" s="79">
        <v>0</v>
      </c>
      <c r="M28" s="79">
        <v>16</v>
      </c>
      <c r="N28" s="89">
        <v>3</v>
      </c>
      <c r="O28" s="90">
        <v>0</v>
      </c>
      <c r="P28" s="91">
        <f>N28+O28</f>
        <v>3</v>
      </c>
      <c r="Q28" s="80">
        <f>IFERROR(P28/M28,"-")</f>
        <v>0.1875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0.66666666666667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104</v>
      </c>
      <c r="E29" s="347" t="s">
        <v>104</v>
      </c>
      <c r="F29" s="347" t="s">
        <v>71</v>
      </c>
      <c r="G29" s="88" t="s">
        <v>119</v>
      </c>
      <c r="H29" s="88"/>
      <c r="I29" s="88"/>
      <c r="J29" s="330"/>
      <c r="K29" s="79">
        <v>26</v>
      </c>
      <c r="L29" s="79">
        <v>8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1</v>
      </c>
      <c r="S29" s="79">
        <v>0</v>
      </c>
      <c r="T29" s="80">
        <f>IFERROR(R29/(P29),"-")</f>
        <v>1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0.1275</v>
      </c>
      <c r="B30" s="347" t="s">
        <v>120</v>
      </c>
      <c r="C30" s="347"/>
      <c r="D30" s="347" t="s">
        <v>121</v>
      </c>
      <c r="E30" s="347" t="s">
        <v>122</v>
      </c>
      <c r="F30" s="347" t="s">
        <v>78</v>
      </c>
      <c r="G30" s="88" t="s">
        <v>123</v>
      </c>
      <c r="H30" s="88" t="s">
        <v>124</v>
      </c>
      <c r="I30" s="88" t="s">
        <v>125</v>
      </c>
      <c r="J30" s="330">
        <v>400000</v>
      </c>
      <c r="K30" s="79">
        <v>0</v>
      </c>
      <c r="L30" s="79">
        <v>0</v>
      </c>
      <c r="M30" s="79">
        <v>0</v>
      </c>
      <c r="N30" s="89">
        <v>5</v>
      </c>
      <c r="O30" s="90">
        <v>0</v>
      </c>
      <c r="P30" s="91">
        <f>N30+O30</f>
        <v>5</v>
      </c>
      <c r="Q30" s="80" t="str">
        <f>IFERROR(P30/M30,"-")</f>
        <v>-</v>
      </c>
      <c r="R30" s="79">
        <v>0</v>
      </c>
      <c r="S30" s="79">
        <v>1</v>
      </c>
      <c r="T30" s="80">
        <f>IFERROR(R30/(P30),"-")</f>
        <v>0</v>
      </c>
      <c r="U30" s="336">
        <f>IFERROR(J30/SUM(N30:O34),"-")</f>
        <v>25000</v>
      </c>
      <c r="V30" s="82">
        <v>1</v>
      </c>
      <c r="W30" s="80">
        <f>IF(P30=0,"-",V30/P30)</f>
        <v>0.2</v>
      </c>
      <c r="X30" s="335">
        <v>30000</v>
      </c>
      <c r="Y30" s="336">
        <f>IFERROR(X30/P30,"-")</f>
        <v>6000</v>
      </c>
      <c r="Z30" s="336">
        <f>IFERROR(X30/V30,"-")</f>
        <v>30000</v>
      </c>
      <c r="AA30" s="330">
        <f>SUM(X30:X34)-SUM(J30:J34)</f>
        <v>-349000</v>
      </c>
      <c r="AB30" s="83">
        <f>SUM(X30:X34)/SUM(J30:J34)</f>
        <v>0.1275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0.4</v>
      </c>
      <c r="BY30" s="126">
        <v>1</v>
      </c>
      <c r="BZ30" s="127">
        <f>IFERROR(BY30/BW30,"-")</f>
        <v>0.5</v>
      </c>
      <c r="CA30" s="128">
        <v>30000</v>
      </c>
      <c r="CB30" s="129">
        <f>IFERROR(CA30/BW30,"-")</f>
        <v>15000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30000</v>
      </c>
      <c r="CQ30" s="139">
        <v>30000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126</v>
      </c>
      <c r="C31" s="347"/>
      <c r="D31" s="347" t="s">
        <v>127</v>
      </c>
      <c r="E31" s="347" t="s">
        <v>128</v>
      </c>
      <c r="F31" s="347" t="s">
        <v>66</v>
      </c>
      <c r="G31" s="88"/>
      <c r="H31" s="88" t="s">
        <v>124</v>
      </c>
      <c r="I31" s="88"/>
      <c r="J31" s="330"/>
      <c r="K31" s="79">
        <v>7</v>
      </c>
      <c r="L31" s="79">
        <v>0</v>
      </c>
      <c r="M31" s="79">
        <v>20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130</v>
      </c>
      <c r="E32" s="347" t="s">
        <v>131</v>
      </c>
      <c r="F32" s="347" t="s">
        <v>78</v>
      </c>
      <c r="G32" s="88"/>
      <c r="H32" s="88" t="s">
        <v>124</v>
      </c>
      <c r="I32" s="88"/>
      <c r="J32" s="330"/>
      <c r="K32" s="79">
        <v>0</v>
      </c>
      <c r="L32" s="79">
        <v>0</v>
      </c>
      <c r="M32" s="79">
        <v>0</v>
      </c>
      <c r="N32" s="89">
        <v>4</v>
      </c>
      <c r="O32" s="90">
        <v>0</v>
      </c>
      <c r="P32" s="91">
        <f>N32+O32</f>
        <v>4</v>
      </c>
      <c r="Q32" s="80" t="str">
        <f>IFERROR(P32/M32,"-")</f>
        <v>-</v>
      </c>
      <c r="R32" s="79">
        <v>1</v>
      </c>
      <c r="S32" s="79">
        <v>0</v>
      </c>
      <c r="T32" s="80">
        <f>IFERROR(R32/(P32),"-")</f>
        <v>0.25</v>
      </c>
      <c r="U32" s="336"/>
      <c r="V32" s="82">
        <v>1</v>
      </c>
      <c r="W32" s="80">
        <f>IF(P32=0,"-",V32/P32)</f>
        <v>0.25</v>
      </c>
      <c r="X32" s="335">
        <v>21000</v>
      </c>
      <c r="Y32" s="336">
        <f>IFERROR(X32/P32,"-")</f>
        <v>5250</v>
      </c>
      <c r="Z32" s="336">
        <f>IFERROR(X32/V32,"-")</f>
        <v>21000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0.5</v>
      </c>
      <c r="BY32" s="126">
        <v>1</v>
      </c>
      <c r="BZ32" s="127">
        <f>IFERROR(BY32/BW32,"-")</f>
        <v>0.5</v>
      </c>
      <c r="CA32" s="128">
        <v>21000</v>
      </c>
      <c r="CB32" s="129">
        <f>IFERROR(CA32/BW32,"-")</f>
        <v>10500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21000</v>
      </c>
      <c r="CQ32" s="139">
        <v>21000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132</v>
      </c>
      <c r="C33" s="347"/>
      <c r="D33" s="347" t="s">
        <v>133</v>
      </c>
      <c r="E33" s="347" t="s">
        <v>134</v>
      </c>
      <c r="F33" s="347" t="s">
        <v>66</v>
      </c>
      <c r="G33" s="88"/>
      <c r="H33" s="88" t="s">
        <v>124</v>
      </c>
      <c r="I33" s="88"/>
      <c r="J33" s="330"/>
      <c r="K33" s="79">
        <v>24</v>
      </c>
      <c r="L33" s="79">
        <v>0</v>
      </c>
      <c r="M33" s="79">
        <v>87</v>
      </c>
      <c r="N33" s="89">
        <v>4</v>
      </c>
      <c r="O33" s="90">
        <v>0</v>
      </c>
      <c r="P33" s="91">
        <f>N33+O33</f>
        <v>4</v>
      </c>
      <c r="Q33" s="80">
        <f>IFERROR(P33/M33,"-")</f>
        <v>0.045977011494253</v>
      </c>
      <c r="R33" s="79">
        <v>0</v>
      </c>
      <c r="S33" s="79">
        <v>2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0.25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104</v>
      </c>
      <c r="E34" s="347" t="s">
        <v>104</v>
      </c>
      <c r="F34" s="347" t="s">
        <v>71</v>
      </c>
      <c r="G34" s="88"/>
      <c r="H34" s="88"/>
      <c r="I34" s="88"/>
      <c r="J34" s="330"/>
      <c r="K34" s="79">
        <v>80</v>
      </c>
      <c r="L34" s="79">
        <v>45</v>
      </c>
      <c r="M34" s="79">
        <v>51</v>
      </c>
      <c r="N34" s="89">
        <v>3</v>
      </c>
      <c r="O34" s="90">
        <v>0</v>
      </c>
      <c r="P34" s="91">
        <f>N34+O34</f>
        <v>3</v>
      </c>
      <c r="Q34" s="80">
        <f>IFERROR(P34/M34,"-")</f>
        <v>0.058823529411765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0.33333333333333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0.33333333333333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0.092307692307692</v>
      </c>
      <c r="B35" s="347" t="s">
        <v>136</v>
      </c>
      <c r="C35" s="347"/>
      <c r="D35" s="347" t="s">
        <v>137</v>
      </c>
      <c r="E35" s="347" t="s">
        <v>138</v>
      </c>
      <c r="F35" s="347" t="s">
        <v>78</v>
      </c>
      <c r="G35" s="88" t="s">
        <v>139</v>
      </c>
      <c r="H35" s="88" t="s">
        <v>140</v>
      </c>
      <c r="I35" s="88" t="s">
        <v>141</v>
      </c>
      <c r="J35" s="330">
        <v>260000</v>
      </c>
      <c r="K35" s="79">
        <v>0</v>
      </c>
      <c r="L35" s="79">
        <v>0</v>
      </c>
      <c r="M35" s="79">
        <v>0</v>
      </c>
      <c r="N35" s="89">
        <v>4</v>
      </c>
      <c r="O35" s="90">
        <v>0</v>
      </c>
      <c r="P35" s="91">
        <f>N35+O35</f>
        <v>4</v>
      </c>
      <c r="Q35" s="80" t="str">
        <f>IFERROR(P35/M35,"-")</f>
        <v>-</v>
      </c>
      <c r="R35" s="79">
        <v>1</v>
      </c>
      <c r="S35" s="79">
        <v>1</v>
      </c>
      <c r="T35" s="80">
        <f>IFERROR(R35/(P35),"-")</f>
        <v>0.25</v>
      </c>
      <c r="U35" s="336">
        <f>IFERROR(J35/SUM(N35:O38),"-")</f>
        <v>11818.181818182</v>
      </c>
      <c r="V35" s="82">
        <v>1</v>
      </c>
      <c r="W35" s="80">
        <f>IF(P35=0,"-",V35/P35)</f>
        <v>0.25</v>
      </c>
      <c r="X35" s="335">
        <v>5000</v>
      </c>
      <c r="Y35" s="336">
        <f>IFERROR(X35/P35,"-")</f>
        <v>1250</v>
      </c>
      <c r="Z35" s="336">
        <f>IFERROR(X35/V35,"-")</f>
        <v>5000</v>
      </c>
      <c r="AA35" s="330">
        <f>SUM(X35:X38)-SUM(J35:J38)</f>
        <v>-236000</v>
      </c>
      <c r="AB35" s="83">
        <f>SUM(X35:X38)/SUM(J35:J38)</f>
        <v>0.092307692307692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0.75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>
        <v>1</v>
      </c>
      <c r="BZ35" s="127">
        <f>IFERROR(BY35/BW35,"-")</f>
        <v>1</v>
      </c>
      <c r="CA35" s="128">
        <v>5000</v>
      </c>
      <c r="CB35" s="129">
        <f>IFERROR(CA35/BW35,"-")</f>
        <v>5000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142</v>
      </c>
      <c r="C36" s="347"/>
      <c r="D36" s="347" t="s">
        <v>143</v>
      </c>
      <c r="E36" s="347" t="s">
        <v>144</v>
      </c>
      <c r="F36" s="347" t="s">
        <v>66</v>
      </c>
      <c r="G36" s="88"/>
      <c r="H36" s="88" t="s">
        <v>140</v>
      </c>
      <c r="I36" s="88" t="s">
        <v>145</v>
      </c>
      <c r="J36" s="330"/>
      <c r="K36" s="79">
        <v>13</v>
      </c>
      <c r="L36" s="79">
        <v>0</v>
      </c>
      <c r="M36" s="79">
        <v>29</v>
      </c>
      <c r="N36" s="89">
        <v>6</v>
      </c>
      <c r="O36" s="90">
        <v>0</v>
      </c>
      <c r="P36" s="91">
        <f>N36+O36</f>
        <v>6</v>
      </c>
      <c r="Q36" s="80">
        <f>IFERROR(P36/M36,"-")</f>
        <v>0.20689655172414</v>
      </c>
      <c r="R36" s="79">
        <v>0</v>
      </c>
      <c r="S36" s="79">
        <v>1</v>
      </c>
      <c r="T36" s="80">
        <f>IFERROR(R36/(P36),"-")</f>
        <v>0</v>
      </c>
      <c r="U36" s="336"/>
      <c r="V36" s="82">
        <v>1</v>
      </c>
      <c r="W36" s="80">
        <f>IF(P36=0,"-",V36/P36)</f>
        <v>0.16666666666667</v>
      </c>
      <c r="X36" s="335">
        <v>6000</v>
      </c>
      <c r="Y36" s="336">
        <f>IFERROR(X36/P36,"-")</f>
        <v>1000</v>
      </c>
      <c r="Z36" s="336">
        <f>IFERROR(X36/V36,"-")</f>
        <v>6000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0.16666666666667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4</v>
      </c>
      <c r="BO36" s="118">
        <f>IF(P36=0,"",IF(BN36=0,"",(BN36/P36)))</f>
        <v>0.66666666666667</v>
      </c>
      <c r="BP36" s="119">
        <v>1</v>
      </c>
      <c r="BQ36" s="120">
        <f>IFERROR(BP36/BN36,"-")</f>
        <v>0.25</v>
      </c>
      <c r="BR36" s="121">
        <v>6000</v>
      </c>
      <c r="BS36" s="122">
        <f>IFERROR(BR36/BN36,"-")</f>
        <v>1500</v>
      </c>
      <c r="BT36" s="123"/>
      <c r="BU36" s="123">
        <v>1</v>
      </c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6000</v>
      </c>
      <c r="CQ36" s="139">
        <v>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146</v>
      </c>
      <c r="C37" s="347"/>
      <c r="D37" s="347" t="s">
        <v>121</v>
      </c>
      <c r="E37" s="347" t="s">
        <v>122</v>
      </c>
      <c r="F37" s="347" t="s">
        <v>78</v>
      </c>
      <c r="G37" s="88"/>
      <c r="H37" s="88" t="s">
        <v>140</v>
      </c>
      <c r="I37" s="88" t="s">
        <v>147</v>
      </c>
      <c r="J37" s="330"/>
      <c r="K37" s="79">
        <v>0</v>
      </c>
      <c r="L37" s="79">
        <v>0</v>
      </c>
      <c r="M37" s="79">
        <v>0</v>
      </c>
      <c r="N37" s="89">
        <v>8</v>
      </c>
      <c r="O37" s="90">
        <v>0</v>
      </c>
      <c r="P37" s="91">
        <f>N37+O37</f>
        <v>8</v>
      </c>
      <c r="Q37" s="80" t="str">
        <f>IFERROR(P37/M37,"-")</f>
        <v>-</v>
      </c>
      <c r="R37" s="79">
        <v>2</v>
      </c>
      <c r="S37" s="79">
        <v>2</v>
      </c>
      <c r="T37" s="80">
        <f>IFERROR(R37/(P37),"-")</f>
        <v>0.25</v>
      </c>
      <c r="U37" s="336"/>
      <c r="V37" s="82">
        <v>1</v>
      </c>
      <c r="W37" s="80">
        <f>IF(P37=0,"-",V37/P37)</f>
        <v>0.125</v>
      </c>
      <c r="X37" s="335">
        <v>12000</v>
      </c>
      <c r="Y37" s="336">
        <f>IFERROR(X37/P37,"-")</f>
        <v>1500</v>
      </c>
      <c r="Z37" s="336">
        <f>IFERROR(X37/V37,"-")</f>
        <v>12000</v>
      </c>
      <c r="AA37" s="330"/>
      <c r="AB37" s="83"/>
      <c r="AC37" s="77"/>
      <c r="AD37" s="92">
        <v>3</v>
      </c>
      <c r="AE37" s="93">
        <f>IF(P37=0,"",IF(AD37=0,"",(AD37/P37)))</f>
        <v>0.375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>
        <v>1</v>
      </c>
      <c r="AN37" s="99">
        <f>IF(P37=0,"",IF(AM37=0,"",(AM37/P37)))</f>
        <v>0.125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0.375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0.125</v>
      </c>
      <c r="BY37" s="126">
        <v>1</v>
      </c>
      <c r="BZ37" s="127">
        <f>IFERROR(BY37/BW37,"-")</f>
        <v>1</v>
      </c>
      <c r="CA37" s="128">
        <v>12000</v>
      </c>
      <c r="CB37" s="129">
        <f>IFERROR(CA37/BW37,"-")</f>
        <v>12000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12000</v>
      </c>
      <c r="CQ37" s="139">
        <v>12000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148</v>
      </c>
      <c r="C38" s="347"/>
      <c r="D38" s="347" t="s">
        <v>104</v>
      </c>
      <c r="E38" s="347" t="s">
        <v>104</v>
      </c>
      <c r="F38" s="347" t="s">
        <v>71</v>
      </c>
      <c r="G38" s="88"/>
      <c r="H38" s="88"/>
      <c r="I38" s="88"/>
      <c r="J38" s="330"/>
      <c r="K38" s="79">
        <v>56</v>
      </c>
      <c r="L38" s="79">
        <v>32</v>
      </c>
      <c r="M38" s="79">
        <v>12</v>
      </c>
      <c r="N38" s="89">
        <v>4</v>
      </c>
      <c r="O38" s="90">
        <v>0</v>
      </c>
      <c r="P38" s="91">
        <f>N38+O38</f>
        <v>4</v>
      </c>
      <c r="Q38" s="80">
        <f>IFERROR(P38/M38,"-")</f>
        <v>0.33333333333333</v>
      </c>
      <c r="R38" s="79">
        <v>1</v>
      </c>
      <c r="S38" s="79">
        <v>0</v>
      </c>
      <c r="T38" s="80">
        <f>IFERROR(R38/(P38),"-")</f>
        <v>0.25</v>
      </c>
      <c r="U38" s="336"/>
      <c r="V38" s="82">
        <v>1</v>
      </c>
      <c r="W38" s="80">
        <f>IF(P38=0,"-",V38/P38)</f>
        <v>0.25</v>
      </c>
      <c r="X38" s="335">
        <v>1000</v>
      </c>
      <c r="Y38" s="336">
        <f>IFERROR(X38/P38,"-")</f>
        <v>250</v>
      </c>
      <c r="Z38" s="336">
        <f>IFERROR(X38/V38,"-")</f>
        <v>1000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1000</v>
      </c>
      <c r="BS38" s="122">
        <f>IFERROR(BR38/BN38,"-")</f>
        <v>1000</v>
      </c>
      <c r="BT38" s="123">
        <v>1</v>
      </c>
      <c r="BU38" s="123"/>
      <c r="BV38" s="123"/>
      <c r="BW38" s="124">
        <v>2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1000</v>
      </c>
      <c r="CQ38" s="139">
        <v>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347" t="s">
        <v>149</v>
      </c>
      <c r="C39" s="347"/>
      <c r="D39" s="347" t="s">
        <v>150</v>
      </c>
      <c r="E39" s="347" t="s">
        <v>151</v>
      </c>
      <c r="F39" s="347" t="s">
        <v>78</v>
      </c>
      <c r="G39" s="88" t="s">
        <v>152</v>
      </c>
      <c r="H39" s="88" t="s">
        <v>153</v>
      </c>
      <c r="I39" s="88"/>
      <c r="J39" s="330">
        <v>200000</v>
      </c>
      <c r="K39" s="79">
        <v>0</v>
      </c>
      <c r="L39" s="79">
        <v>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336">
        <f>IFERROR(J39/SUM(N39:O47),"-")</f>
        <v>33333.333333333</v>
      </c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>
        <f>SUM(X39:X47)-SUM(J39:J47)</f>
        <v>-200000</v>
      </c>
      <c r="AB39" s="83">
        <f>SUM(X39:X47)/SUM(J39:J47)</f>
        <v>0</v>
      </c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154</v>
      </c>
      <c r="C40" s="347"/>
      <c r="D40" s="347" t="s">
        <v>155</v>
      </c>
      <c r="E40" s="347" t="s">
        <v>156</v>
      </c>
      <c r="F40" s="347" t="s">
        <v>66</v>
      </c>
      <c r="G40" s="88" t="s">
        <v>157</v>
      </c>
      <c r="H40" s="88" t="s">
        <v>153</v>
      </c>
      <c r="I40" s="88"/>
      <c r="J40" s="330"/>
      <c r="K40" s="79">
        <v>6</v>
      </c>
      <c r="L40" s="79">
        <v>0</v>
      </c>
      <c r="M40" s="79">
        <v>23</v>
      </c>
      <c r="N40" s="89">
        <v>0</v>
      </c>
      <c r="O40" s="90">
        <v>0</v>
      </c>
      <c r="P40" s="91">
        <f>N40+O40</f>
        <v>0</v>
      </c>
      <c r="Q40" s="80">
        <f>IFERROR(P40/M40,"-")</f>
        <v>0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158</v>
      </c>
      <c r="C41" s="347"/>
      <c r="D41" s="347" t="s">
        <v>159</v>
      </c>
      <c r="E41" s="347" t="s">
        <v>160</v>
      </c>
      <c r="F41" s="347" t="s">
        <v>78</v>
      </c>
      <c r="G41" s="88" t="s">
        <v>161</v>
      </c>
      <c r="H41" s="88" t="s">
        <v>153</v>
      </c>
      <c r="I41" s="88"/>
      <c r="J41" s="330"/>
      <c r="K41" s="79">
        <v>0</v>
      </c>
      <c r="L41" s="79">
        <v>0</v>
      </c>
      <c r="M41" s="79">
        <v>0</v>
      </c>
      <c r="N41" s="89">
        <v>2</v>
      </c>
      <c r="O41" s="90">
        <v>0</v>
      </c>
      <c r="P41" s="91">
        <f>N41+O41</f>
        <v>2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>
        <v>1</v>
      </c>
      <c r="AE41" s="93">
        <f>IF(P41=0,"",IF(AD41=0,"",(AD41/P41)))</f>
        <v>0.5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162</v>
      </c>
      <c r="C42" s="347"/>
      <c r="D42" s="347" t="s">
        <v>163</v>
      </c>
      <c r="E42" s="347" t="s">
        <v>164</v>
      </c>
      <c r="F42" s="347" t="s">
        <v>78</v>
      </c>
      <c r="G42" s="88" t="s">
        <v>165</v>
      </c>
      <c r="H42" s="88" t="s">
        <v>153</v>
      </c>
      <c r="I42" s="88"/>
      <c r="J42" s="330"/>
      <c r="K42" s="79">
        <v>0</v>
      </c>
      <c r="L42" s="79">
        <v>0</v>
      </c>
      <c r="M42" s="79">
        <v>0</v>
      </c>
      <c r="N42" s="89">
        <v>1</v>
      </c>
      <c r="O42" s="90">
        <v>0</v>
      </c>
      <c r="P42" s="91">
        <f>N42+O42</f>
        <v>1</v>
      </c>
      <c r="Q42" s="80" t="str">
        <f>IFERROR(P42/M42,"-")</f>
        <v>-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>
        <v>1</v>
      </c>
      <c r="AE42" s="93">
        <f>IF(P42=0,"",IF(AD42=0,"",(AD42/P42)))</f>
        <v>1</v>
      </c>
      <c r="AF42" s="92"/>
      <c r="AG42" s="94">
        <f>IFERROR(AF42/AD42,"-")</f>
        <v>0</v>
      </c>
      <c r="AH42" s="95"/>
      <c r="AI42" s="96">
        <f>IFERROR(AH42/AD42,"-")</f>
        <v>0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166</v>
      </c>
      <c r="C43" s="347"/>
      <c r="D43" s="347" t="s">
        <v>167</v>
      </c>
      <c r="E43" s="347" t="s">
        <v>168</v>
      </c>
      <c r="F43" s="347" t="s">
        <v>66</v>
      </c>
      <c r="G43" s="88" t="s">
        <v>169</v>
      </c>
      <c r="H43" s="88" t="s">
        <v>153</v>
      </c>
      <c r="I43" s="88"/>
      <c r="J43" s="330"/>
      <c r="K43" s="79">
        <v>1</v>
      </c>
      <c r="L43" s="79">
        <v>0</v>
      </c>
      <c r="M43" s="79">
        <v>7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336"/>
      <c r="V43" s="82">
        <v>0</v>
      </c>
      <c r="W43" s="80" t="str">
        <f>IF(P43=0,"-",V43/P43)</f>
        <v>-</v>
      </c>
      <c r="X43" s="335">
        <v>0</v>
      </c>
      <c r="Y43" s="336" t="str">
        <f>IFERROR(X43/P43,"-")</f>
        <v>-</v>
      </c>
      <c r="Z43" s="336" t="str">
        <f>IFERROR(X43/V43,"-")</f>
        <v>-</v>
      </c>
      <c r="AA43" s="330"/>
      <c r="AB43" s="83"/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170</v>
      </c>
      <c r="C44" s="347"/>
      <c r="D44" s="347" t="s">
        <v>171</v>
      </c>
      <c r="E44" s="347" t="s">
        <v>172</v>
      </c>
      <c r="F44" s="347" t="s">
        <v>78</v>
      </c>
      <c r="G44" s="88" t="s">
        <v>173</v>
      </c>
      <c r="H44" s="88" t="s">
        <v>153</v>
      </c>
      <c r="I44" s="88"/>
      <c r="J44" s="330"/>
      <c r="K44" s="79">
        <v>0</v>
      </c>
      <c r="L44" s="79">
        <v>0</v>
      </c>
      <c r="M44" s="79">
        <v>0</v>
      </c>
      <c r="N44" s="89">
        <v>2</v>
      </c>
      <c r="O44" s="90">
        <v>0</v>
      </c>
      <c r="P44" s="91">
        <f>N44+O44</f>
        <v>2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0.5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174</v>
      </c>
      <c r="C45" s="347"/>
      <c r="D45" s="347" t="s">
        <v>175</v>
      </c>
      <c r="E45" s="347" t="s">
        <v>176</v>
      </c>
      <c r="F45" s="347" t="s">
        <v>78</v>
      </c>
      <c r="G45" s="88" t="s">
        <v>177</v>
      </c>
      <c r="H45" s="88" t="s">
        <v>153</v>
      </c>
      <c r="I45" s="88"/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178</v>
      </c>
      <c r="C46" s="347"/>
      <c r="D46" s="347" t="s">
        <v>179</v>
      </c>
      <c r="E46" s="347" t="s">
        <v>151</v>
      </c>
      <c r="F46" s="347" t="s">
        <v>66</v>
      </c>
      <c r="G46" s="88" t="s">
        <v>180</v>
      </c>
      <c r="H46" s="88" t="s">
        <v>153</v>
      </c>
      <c r="I46" s="88"/>
      <c r="J46" s="330"/>
      <c r="K46" s="79">
        <v>2</v>
      </c>
      <c r="L46" s="79">
        <v>0</v>
      </c>
      <c r="M46" s="79">
        <v>5</v>
      </c>
      <c r="N46" s="89">
        <v>1</v>
      </c>
      <c r="O46" s="90">
        <v>0</v>
      </c>
      <c r="P46" s="91">
        <f>N46+O46</f>
        <v>1</v>
      </c>
      <c r="Q46" s="80">
        <f>IFERROR(P46/M46,"-")</f>
        <v>0.2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181</v>
      </c>
      <c r="C47" s="347"/>
      <c r="D47" s="347" t="s">
        <v>104</v>
      </c>
      <c r="E47" s="347" t="s">
        <v>104</v>
      </c>
      <c r="F47" s="347" t="s">
        <v>71</v>
      </c>
      <c r="G47" s="88" t="s">
        <v>182</v>
      </c>
      <c r="H47" s="88"/>
      <c r="I47" s="88"/>
      <c r="J47" s="330"/>
      <c r="K47" s="79">
        <v>20</v>
      </c>
      <c r="L47" s="79">
        <v>14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0.16153846153846</v>
      </c>
      <c r="B48" s="347" t="s">
        <v>183</v>
      </c>
      <c r="C48" s="347"/>
      <c r="D48" s="347" t="s">
        <v>184</v>
      </c>
      <c r="E48" s="347" t="s">
        <v>185</v>
      </c>
      <c r="F48" s="347" t="s">
        <v>78</v>
      </c>
      <c r="G48" s="88" t="s">
        <v>108</v>
      </c>
      <c r="H48" s="88" t="s">
        <v>186</v>
      </c>
      <c r="I48" s="88" t="s">
        <v>187</v>
      </c>
      <c r="J48" s="330">
        <v>130000</v>
      </c>
      <c r="K48" s="79">
        <v>0</v>
      </c>
      <c r="L48" s="79">
        <v>0</v>
      </c>
      <c r="M48" s="79">
        <v>0</v>
      </c>
      <c r="N48" s="89">
        <v>0</v>
      </c>
      <c r="O48" s="90">
        <v>0</v>
      </c>
      <c r="P48" s="91">
        <f>N48+O48</f>
        <v>0</v>
      </c>
      <c r="Q48" s="80" t="str">
        <f>IFERROR(P48/M48,"-")</f>
        <v>-</v>
      </c>
      <c r="R48" s="79">
        <v>0</v>
      </c>
      <c r="S48" s="79">
        <v>0</v>
      </c>
      <c r="T48" s="80" t="str">
        <f>IFERROR(R48/(P48),"-")</f>
        <v>-</v>
      </c>
      <c r="U48" s="336">
        <f>IFERROR(J48/SUM(N48:O66),"-")</f>
        <v>6842.1052631579</v>
      </c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>
        <f>SUM(X48:X66)-SUM(J48:J66)</f>
        <v>-109000</v>
      </c>
      <c r="AB48" s="83">
        <f>SUM(X48:X66)/SUM(J48:J66)</f>
        <v>0.16153846153846</v>
      </c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188</v>
      </c>
      <c r="C49" s="347"/>
      <c r="D49" s="347" t="s">
        <v>189</v>
      </c>
      <c r="E49" s="347" t="s">
        <v>190</v>
      </c>
      <c r="F49" s="347" t="s">
        <v>66</v>
      </c>
      <c r="G49" s="88"/>
      <c r="H49" s="88" t="s">
        <v>186</v>
      </c>
      <c r="I49" s="88" t="s">
        <v>191</v>
      </c>
      <c r="J49" s="330"/>
      <c r="K49" s="79">
        <v>0</v>
      </c>
      <c r="L49" s="79">
        <v>0</v>
      </c>
      <c r="M49" s="79">
        <v>22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336"/>
      <c r="V49" s="82">
        <v>0</v>
      </c>
      <c r="W49" s="80" t="str">
        <f>IF(P49=0,"-",V49/P49)</f>
        <v>-</v>
      </c>
      <c r="X49" s="335">
        <v>0</v>
      </c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192</v>
      </c>
      <c r="C50" s="347"/>
      <c r="D50" s="347" t="s">
        <v>193</v>
      </c>
      <c r="E50" s="347" t="s">
        <v>194</v>
      </c>
      <c r="F50" s="347" t="s">
        <v>78</v>
      </c>
      <c r="G50" s="88"/>
      <c r="H50" s="88" t="s">
        <v>186</v>
      </c>
      <c r="I50" s="88" t="s">
        <v>195</v>
      </c>
      <c r="J50" s="330"/>
      <c r="K50" s="79">
        <v>0</v>
      </c>
      <c r="L50" s="79">
        <v>0</v>
      </c>
      <c r="M50" s="79">
        <v>0</v>
      </c>
      <c r="N50" s="89">
        <v>3</v>
      </c>
      <c r="O50" s="90">
        <v>0</v>
      </c>
      <c r="P50" s="91">
        <f>N50+O50</f>
        <v>3</v>
      </c>
      <c r="Q50" s="80" t="str">
        <f>IFERROR(P50/M50,"-")</f>
        <v>-</v>
      </c>
      <c r="R50" s="79">
        <v>0</v>
      </c>
      <c r="S50" s="79">
        <v>1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0.33333333333333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196</v>
      </c>
      <c r="C51" s="347"/>
      <c r="D51" s="347" t="s">
        <v>197</v>
      </c>
      <c r="E51" s="347" t="s">
        <v>198</v>
      </c>
      <c r="F51" s="347" t="s">
        <v>66</v>
      </c>
      <c r="G51" s="88"/>
      <c r="H51" s="88" t="s">
        <v>186</v>
      </c>
      <c r="I51" s="88" t="s">
        <v>199</v>
      </c>
      <c r="J51" s="330"/>
      <c r="K51" s="79">
        <v>1</v>
      </c>
      <c r="L51" s="79">
        <v>0</v>
      </c>
      <c r="M51" s="79">
        <v>12</v>
      </c>
      <c r="N51" s="89">
        <v>1</v>
      </c>
      <c r="O51" s="90">
        <v>0</v>
      </c>
      <c r="P51" s="91">
        <f>N51+O51</f>
        <v>1</v>
      </c>
      <c r="Q51" s="80">
        <f>IFERROR(P51/M51,"-")</f>
        <v>0.083333333333333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1</v>
      </c>
      <c r="CG51" s="132">
        <f>IF(P51=0,"",IF(CF51=0,"",(CF51/P51)))</f>
        <v>1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200</v>
      </c>
      <c r="C52" s="347"/>
      <c r="D52" s="347" t="s">
        <v>104</v>
      </c>
      <c r="E52" s="347" t="s">
        <v>104</v>
      </c>
      <c r="F52" s="347" t="s">
        <v>71</v>
      </c>
      <c r="G52" s="88"/>
      <c r="H52" s="88"/>
      <c r="I52" s="88"/>
      <c r="J52" s="330"/>
      <c r="K52" s="79">
        <v>12</v>
      </c>
      <c r="L52" s="79">
        <v>11</v>
      </c>
      <c r="M52" s="79">
        <v>5</v>
      </c>
      <c r="N52" s="89">
        <v>1</v>
      </c>
      <c r="O52" s="90">
        <v>0</v>
      </c>
      <c r="P52" s="91">
        <f>N52+O52</f>
        <v>1</v>
      </c>
      <c r="Q52" s="80">
        <f>IFERROR(P52/M52,"-")</f>
        <v>0.2</v>
      </c>
      <c r="R52" s="79">
        <v>1</v>
      </c>
      <c r="S52" s="79">
        <v>0</v>
      </c>
      <c r="T52" s="80">
        <f>IFERROR(R52/(P52),"-")</f>
        <v>1</v>
      </c>
      <c r="U52" s="336"/>
      <c r="V52" s="82">
        <v>1</v>
      </c>
      <c r="W52" s="80">
        <f>IF(P52=0,"-",V52/P52)</f>
        <v>1</v>
      </c>
      <c r="X52" s="335">
        <v>18000</v>
      </c>
      <c r="Y52" s="336">
        <f>IFERROR(X52/P52,"-")</f>
        <v>18000</v>
      </c>
      <c r="Z52" s="336">
        <f>IFERROR(X52/V52,"-")</f>
        <v>18000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>
        <v>1</v>
      </c>
      <c r="BH52" s="112">
        <f>IFERROR(BG52/BE52,"-")</f>
        <v>1</v>
      </c>
      <c r="BI52" s="113">
        <v>18000</v>
      </c>
      <c r="BJ52" s="114">
        <f>IFERROR(BI52/BE52,"-")</f>
        <v>18000</v>
      </c>
      <c r="BK52" s="115"/>
      <c r="BL52" s="115"/>
      <c r="BM52" s="115">
        <v>1</v>
      </c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18000</v>
      </c>
      <c r="CQ52" s="139">
        <v>18000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201</v>
      </c>
      <c r="C53" s="347"/>
      <c r="D53" s="347" t="s">
        <v>202</v>
      </c>
      <c r="E53" s="347" t="s">
        <v>203</v>
      </c>
      <c r="F53" s="347" t="s">
        <v>66</v>
      </c>
      <c r="G53" s="88" t="s">
        <v>108</v>
      </c>
      <c r="H53" s="88" t="s">
        <v>204</v>
      </c>
      <c r="I53" s="88" t="s">
        <v>205</v>
      </c>
      <c r="J53" s="330"/>
      <c r="K53" s="79">
        <v>0</v>
      </c>
      <c r="L53" s="79">
        <v>0</v>
      </c>
      <c r="M53" s="79">
        <v>8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206</v>
      </c>
      <c r="C54" s="347"/>
      <c r="D54" s="347" t="s">
        <v>202</v>
      </c>
      <c r="E54" s="347" t="s">
        <v>203</v>
      </c>
      <c r="F54" s="347" t="s">
        <v>71</v>
      </c>
      <c r="G54" s="88"/>
      <c r="H54" s="88"/>
      <c r="I54" s="88"/>
      <c r="J54" s="330"/>
      <c r="K54" s="79">
        <v>5</v>
      </c>
      <c r="L54" s="79">
        <v>3</v>
      </c>
      <c r="M54" s="79">
        <v>0</v>
      </c>
      <c r="N54" s="89">
        <v>0</v>
      </c>
      <c r="O54" s="90">
        <v>0</v>
      </c>
      <c r="P54" s="91">
        <f>N54+O54</f>
        <v>0</v>
      </c>
      <c r="Q54" s="80" t="str">
        <f>IFERROR(P54/M54,"-")</f>
        <v>-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207</v>
      </c>
      <c r="C55" s="347"/>
      <c r="D55" s="347" t="s">
        <v>208</v>
      </c>
      <c r="E55" s="347" t="s">
        <v>209</v>
      </c>
      <c r="F55" s="347" t="s">
        <v>78</v>
      </c>
      <c r="G55" s="88" t="s">
        <v>112</v>
      </c>
      <c r="H55" s="88" t="s">
        <v>186</v>
      </c>
      <c r="I55" s="88" t="s">
        <v>187</v>
      </c>
      <c r="J55" s="330"/>
      <c r="K55" s="79">
        <v>0</v>
      </c>
      <c r="L55" s="79">
        <v>0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336"/>
      <c r="V55" s="82">
        <v>0</v>
      </c>
      <c r="W55" s="80" t="str">
        <f>IF(P55=0,"-",V55/P55)</f>
        <v>-</v>
      </c>
      <c r="X55" s="335">
        <v>0</v>
      </c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210</v>
      </c>
      <c r="C56" s="347"/>
      <c r="D56" s="347" t="s">
        <v>155</v>
      </c>
      <c r="E56" s="347" t="s">
        <v>156</v>
      </c>
      <c r="F56" s="347" t="s">
        <v>66</v>
      </c>
      <c r="G56" s="88"/>
      <c r="H56" s="88" t="s">
        <v>186</v>
      </c>
      <c r="I56" s="88" t="s">
        <v>191</v>
      </c>
      <c r="J56" s="330"/>
      <c r="K56" s="79">
        <v>2</v>
      </c>
      <c r="L56" s="79">
        <v>0</v>
      </c>
      <c r="M56" s="79">
        <v>6</v>
      </c>
      <c r="N56" s="89">
        <v>1</v>
      </c>
      <c r="O56" s="90">
        <v>0</v>
      </c>
      <c r="P56" s="91">
        <f>N56+O56</f>
        <v>1</v>
      </c>
      <c r="Q56" s="80">
        <f>IFERROR(P56/M56,"-")</f>
        <v>0.16666666666667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211</v>
      </c>
      <c r="C57" s="347"/>
      <c r="D57" s="347" t="s">
        <v>212</v>
      </c>
      <c r="E57" s="347" t="s">
        <v>213</v>
      </c>
      <c r="F57" s="347" t="s">
        <v>78</v>
      </c>
      <c r="G57" s="88"/>
      <c r="H57" s="88" t="s">
        <v>186</v>
      </c>
      <c r="I57" s="88" t="s">
        <v>195</v>
      </c>
      <c r="J57" s="330"/>
      <c r="K57" s="79">
        <v>0</v>
      </c>
      <c r="L57" s="79">
        <v>0</v>
      </c>
      <c r="M57" s="79">
        <v>0</v>
      </c>
      <c r="N57" s="89">
        <v>2</v>
      </c>
      <c r="O57" s="90">
        <v>0</v>
      </c>
      <c r="P57" s="91">
        <f>N57+O57</f>
        <v>2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0.5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214</v>
      </c>
      <c r="C58" s="347"/>
      <c r="D58" s="347" t="s">
        <v>215</v>
      </c>
      <c r="E58" s="347" t="s">
        <v>216</v>
      </c>
      <c r="F58" s="347" t="s">
        <v>66</v>
      </c>
      <c r="G58" s="88"/>
      <c r="H58" s="88" t="s">
        <v>186</v>
      </c>
      <c r="I58" s="88" t="s">
        <v>199</v>
      </c>
      <c r="J58" s="330"/>
      <c r="K58" s="79">
        <v>4</v>
      </c>
      <c r="L58" s="79">
        <v>0</v>
      </c>
      <c r="M58" s="79">
        <v>20</v>
      </c>
      <c r="N58" s="89">
        <v>2</v>
      </c>
      <c r="O58" s="90">
        <v>0</v>
      </c>
      <c r="P58" s="91">
        <f>N58+O58</f>
        <v>2</v>
      </c>
      <c r="Q58" s="80">
        <f>IFERROR(P58/M58,"-")</f>
        <v>0.1</v>
      </c>
      <c r="R58" s="79">
        <v>0</v>
      </c>
      <c r="S58" s="79">
        <v>1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217</v>
      </c>
      <c r="C59" s="347"/>
      <c r="D59" s="347" t="s">
        <v>218</v>
      </c>
      <c r="E59" s="347" t="s">
        <v>219</v>
      </c>
      <c r="F59" s="347" t="s">
        <v>66</v>
      </c>
      <c r="G59" s="88"/>
      <c r="H59" s="88" t="s">
        <v>186</v>
      </c>
      <c r="I59" s="348" t="s">
        <v>220</v>
      </c>
      <c r="J59" s="330"/>
      <c r="K59" s="79">
        <v>3</v>
      </c>
      <c r="L59" s="79">
        <v>0</v>
      </c>
      <c r="M59" s="79">
        <v>23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221</v>
      </c>
      <c r="C60" s="347"/>
      <c r="D60" s="347" t="s">
        <v>104</v>
      </c>
      <c r="E60" s="347" t="s">
        <v>104</v>
      </c>
      <c r="F60" s="347" t="s">
        <v>71</v>
      </c>
      <c r="G60" s="88"/>
      <c r="H60" s="88"/>
      <c r="I60" s="88"/>
      <c r="J60" s="330"/>
      <c r="K60" s="79">
        <v>19</v>
      </c>
      <c r="L60" s="79">
        <v>13</v>
      </c>
      <c r="M60" s="79">
        <v>4</v>
      </c>
      <c r="N60" s="89">
        <v>1</v>
      </c>
      <c r="O60" s="90">
        <v>0</v>
      </c>
      <c r="P60" s="91">
        <f>N60+O60</f>
        <v>1</v>
      </c>
      <c r="Q60" s="80">
        <f>IFERROR(P60/M60,"-")</f>
        <v>0.25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>
        <v>1</v>
      </c>
      <c r="BX60" s="125">
        <f>IF(P60=0,"",IF(BW60=0,"",(BW60/P60)))</f>
        <v>1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222</v>
      </c>
      <c r="C61" s="347"/>
      <c r="D61" s="347" t="s">
        <v>223</v>
      </c>
      <c r="E61" s="347" t="s">
        <v>224</v>
      </c>
      <c r="F61" s="347" t="s">
        <v>78</v>
      </c>
      <c r="G61" s="88" t="s">
        <v>114</v>
      </c>
      <c r="H61" s="88" t="s">
        <v>186</v>
      </c>
      <c r="I61" s="88" t="s">
        <v>187</v>
      </c>
      <c r="J61" s="330"/>
      <c r="K61" s="79">
        <v>0</v>
      </c>
      <c r="L61" s="79">
        <v>0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225</v>
      </c>
      <c r="C62" s="347"/>
      <c r="D62" s="347" t="s">
        <v>226</v>
      </c>
      <c r="E62" s="347" t="s">
        <v>227</v>
      </c>
      <c r="F62" s="347" t="s">
        <v>66</v>
      </c>
      <c r="G62" s="88"/>
      <c r="H62" s="88" t="s">
        <v>186</v>
      </c>
      <c r="I62" s="88" t="s">
        <v>191</v>
      </c>
      <c r="J62" s="330"/>
      <c r="K62" s="79">
        <v>3</v>
      </c>
      <c r="L62" s="79">
        <v>0</v>
      </c>
      <c r="M62" s="79">
        <v>9</v>
      </c>
      <c r="N62" s="89">
        <v>1</v>
      </c>
      <c r="O62" s="90">
        <v>1</v>
      </c>
      <c r="P62" s="91">
        <f>N62+O62</f>
        <v>2</v>
      </c>
      <c r="Q62" s="80">
        <f>IFERROR(P62/M62,"-")</f>
        <v>0.22222222222222</v>
      </c>
      <c r="R62" s="79">
        <v>0</v>
      </c>
      <c r="S62" s="79">
        <v>0</v>
      </c>
      <c r="T62" s="80">
        <f>IFERROR(R62/(P62),"-")</f>
        <v>0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>
        <v>1</v>
      </c>
      <c r="AW62" s="105">
        <f>IF(P62=0,"",IF(AV62=0,"",(AV62/P62)))</f>
        <v>0.5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228</v>
      </c>
      <c r="C63" s="347"/>
      <c r="D63" s="347" t="s">
        <v>229</v>
      </c>
      <c r="E63" s="347" t="s">
        <v>230</v>
      </c>
      <c r="F63" s="347" t="s">
        <v>78</v>
      </c>
      <c r="G63" s="88"/>
      <c r="H63" s="88" t="s">
        <v>186</v>
      </c>
      <c r="I63" s="88" t="s">
        <v>195</v>
      </c>
      <c r="J63" s="330"/>
      <c r="K63" s="79">
        <v>0</v>
      </c>
      <c r="L63" s="79">
        <v>0</v>
      </c>
      <c r="M63" s="79">
        <v>0</v>
      </c>
      <c r="N63" s="89">
        <v>1</v>
      </c>
      <c r="O63" s="90">
        <v>0</v>
      </c>
      <c r="P63" s="91">
        <f>N63+O63</f>
        <v>1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>
        <v>1</v>
      </c>
      <c r="AW63" s="105">
        <f>IF(P63=0,"",IF(AV63=0,"",(AV63/P63)))</f>
        <v>1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231</v>
      </c>
      <c r="C64" s="347"/>
      <c r="D64" s="347" t="s">
        <v>232</v>
      </c>
      <c r="E64" s="347" t="s">
        <v>233</v>
      </c>
      <c r="F64" s="347" t="s">
        <v>66</v>
      </c>
      <c r="G64" s="88"/>
      <c r="H64" s="88" t="s">
        <v>186</v>
      </c>
      <c r="I64" s="88" t="s">
        <v>199</v>
      </c>
      <c r="J64" s="330"/>
      <c r="K64" s="79">
        <v>0</v>
      </c>
      <c r="L64" s="79">
        <v>0</v>
      </c>
      <c r="M64" s="79">
        <v>8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234</v>
      </c>
      <c r="C65" s="347"/>
      <c r="D65" s="347" t="s">
        <v>235</v>
      </c>
      <c r="E65" s="347" t="s">
        <v>160</v>
      </c>
      <c r="F65" s="347" t="s">
        <v>66</v>
      </c>
      <c r="G65" s="88"/>
      <c r="H65" s="88" t="s">
        <v>186</v>
      </c>
      <c r="I65" s="348" t="s">
        <v>220</v>
      </c>
      <c r="J65" s="330"/>
      <c r="K65" s="79">
        <v>3</v>
      </c>
      <c r="L65" s="79">
        <v>0</v>
      </c>
      <c r="M65" s="79">
        <v>13</v>
      </c>
      <c r="N65" s="89">
        <v>3</v>
      </c>
      <c r="O65" s="90">
        <v>0</v>
      </c>
      <c r="P65" s="91">
        <f>N65+O65</f>
        <v>3</v>
      </c>
      <c r="Q65" s="80">
        <f>IFERROR(P65/M65,"-")</f>
        <v>0.23076923076923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0.33333333333333</v>
      </c>
      <c r="X65" s="335">
        <v>3000</v>
      </c>
      <c r="Y65" s="336">
        <f>IFERROR(X65/P65,"-")</f>
        <v>1000</v>
      </c>
      <c r="Z65" s="336">
        <f>IFERROR(X65/V65,"-")</f>
        <v>3000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>
        <v>1</v>
      </c>
      <c r="BQ65" s="120">
        <f>IFERROR(BP65/BN65,"-")</f>
        <v>1</v>
      </c>
      <c r="BR65" s="121">
        <v>3000</v>
      </c>
      <c r="BS65" s="122">
        <f>IFERROR(BR65/BN65,"-")</f>
        <v>3000</v>
      </c>
      <c r="BT65" s="123">
        <v>1</v>
      </c>
      <c r="BU65" s="123"/>
      <c r="BV65" s="123"/>
      <c r="BW65" s="124">
        <v>1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236</v>
      </c>
      <c r="C66" s="347"/>
      <c r="D66" s="347" t="s">
        <v>104</v>
      </c>
      <c r="E66" s="347" t="s">
        <v>104</v>
      </c>
      <c r="F66" s="347" t="s">
        <v>71</v>
      </c>
      <c r="G66" s="88"/>
      <c r="H66" s="88"/>
      <c r="I66" s="88"/>
      <c r="J66" s="330"/>
      <c r="K66" s="79">
        <v>55</v>
      </c>
      <c r="L66" s="79">
        <v>23</v>
      </c>
      <c r="M66" s="79">
        <v>17</v>
      </c>
      <c r="N66" s="89">
        <v>2</v>
      </c>
      <c r="O66" s="90">
        <v>0</v>
      </c>
      <c r="P66" s="91">
        <f>N66+O66</f>
        <v>2</v>
      </c>
      <c r="Q66" s="80">
        <f>IFERROR(P66/M66,"-")</f>
        <v>0.11764705882353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</v>
      </c>
      <c r="B67" s="347" t="s">
        <v>237</v>
      </c>
      <c r="C67" s="347"/>
      <c r="D67" s="347" t="s">
        <v>238</v>
      </c>
      <c r="E67" s="347" t="s">
        <v>239</v>
      </c>
      <c r="F67" s="347" t="s">
        <v>78</v>
      </c>
      <c r="G67" s="88" t="s">
        <v>123</v>
      </c>
      <c r="H67" s="88" t="s">
        <v>240</v>
      </c>
      <c r="I67" s="88" t="s">
        <v>241</v>
      </c>
      <c r="J67" s="330">
        <v>120000</v>
      </c>
      <c r="K67" s="79">
        <v>0</v>
      </c>
      <c r="L67" s="79">
        <v>0</v>
      </c>
      <c r="M67" s="79">
        <v>0</v>
      </c>
      <c r="N67" s="89">
        <v>5</v>
      </c>
      <c r="O67" s="90">
        <v>0</v>
      </c>
      <c r="P67" s="91">
        <f>N67+O67</f>
        <v>5</v>
      </c>
      <c r="Q67" s="80" t="str">
        <f>IFERROR(P67/M67,"-")</f>
        <v>-</v>
      </c>
      <c r="R67" s="79">
        <v>0</v>
      </c>
      <c r="S67" s="79">
        <v>1</v>
      </c>
      <c r="T67" s="80">
        <f>IFERROR(R67/(P67),"-")</f>
        <v>0</v>
      </c>
      <c r="U67" s="336">
        <f>IFERROR(J67/SUM(N67:O68),"-")</f>
        <v>24000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-120000</v>
      </c>
      <c r="AB67" s="83">
        <f>SUM(X67:X68)/SUM(J67:J68)</f>
        <v>0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2</v>
      </c>
      <c r="AN67" s="99">
        <f>IF(P67=0,"",IF(AM67=0,"",(AM67/P67)))</f>
        <v>0.4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0.2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2</v>
      </c>
      <c r="BX67" s="125">
        <f>IF(P67=0,"",IF(BW67=0,"",(BW67/P67)))</f>
        <v>0.4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242</v>
      </c>
      <c r="C68" s="347"/>
      <c r="D68" s="347" t="s">
        <v>238</v>
      </c>
      <c r="E68" s="347" t="s">
        <v>239</v>
      </c>
      <c r="F68" s="347" t="s">
        <v>71</v>
      </c>
      <c r="G68" s="88"/>
      <c r="H68" s="88"/>
      <c r="I68" s="88"/>
      <c r="J68" s="330"/>
      <c r="K68" s="79">
        <v>2</v>
      </c>
      <c r="L68" s="79">
        <v>1</v>
      </c>
      <c r="M68" s="79">
        <v>2</v>
      </c>
      <c r="N68" s="89">
        <v>0</v>
      </c>
      <c r="O68" s="90">
        <v>0</v>
      </c>
      <c r="P68" s="91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0.19333333333333</v>
      </c>
      <c r="B69" s="347" t="s">
        <v>243</v>
      </c>
      <c r="C69" s="347"/>
      <c r="D69" s="347" t="s">
        <v>102</v>
      </c>
      <c r="E69" s="347" t="s">
        <v>92</v>
      </c>
      <c r="F69" s="347" t="s">
        <v>66</v>
      </c>
      <c r="G69" s="88" t="s">
        <v>244</v>
      </c>
      <c r="H69" s="88" t="s">
        <v>240</v>
      </c>
      <c r="I69" s="88" t="s">
        <v>241</v>
      </c>
      <c r="J69" s="330">
        <v>150000</v>
      </c>
      <c r="K69" s="79">
        <v>19</v>
      </c>
      <c r="L69" s="79">
        <v>0</v>
      </c>
      <c r="M69" s="79">
        <v>31</v>
      </c>
      <c r="N69" s="89">
        <v>3</v>
      </c>
      <c r="O69" s="90">
        <v>0</v>
      </c>
      <c r="P69" s="91">
        <f>N69+O69</f>
        <v>3</v>
      </c>
      <c r="Q69" s="80">
        <f>IFERROR(P69/M69,"-")</f>
        <v>0.096774193548387</v>
      </c>
      <c r="R69" s="79">
        <v>1</v>
      </c>
      <c r="S69" s="79">
        <v>0</v>
      </c>
      <c r="T69" s="80">
        <f>IFERROR(R69/(P69),"-")</f>
        <v>0.33333333333333</v>
      </c>
      <c r="U69" s="336">
        <f>IFERROR(J69/SUM(N69:O70),"-")</f>
        <v>50000</v>
      </c>
      <c r="V69" s="82">
        <v>1</v>
      </c>
      <c r="W69" s="80">
        <f>IF(P69=0,"-",V69/P69)</f>
        <v>0.33333333333333</v>
      </c>
      <c r="X69" s="335">
        <v>29000</v>
      </c>
      <c r="Y69" s="336">
        <f>IFERROR(X69/P69,"-")</f>
        <v>9666.6666666667</v>
      </c>
      <c r="Z69" s="336">
        <f>IFERROR(X69/V69,"-")</f>
        <v>29000</v>
      </c>
      <c r="AA69" s="330">
        <f>SUM(X69:X70)-SUM(J69:J70)</f>
        <v>-121000</v>
      </c>
      <c r="AB69" s="83">
        <f>SUM(X69:X70)/SUM(J69:J70)</f>
        <v>0.19333333333333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2</v>
      </c>
      <c r="BX69" s="125">
        <f>IF(P69=0,"",IF(BW69=0,"",(BW69/P69)))</f>
        <v>0.66666666666667</v>
      </c>
      <c r="BY69" s="126">
        <v>1</v>
      </c>
      <c r="BZ69" s="127">
        <f>IFERROR(BY69/BW69,"-")</f>
        <v>0.5</v>
      </c>
      <c r="CA69" s="128">
        <v>29000</v>
      </c>
      <c r="CB69" s="129">
        <f>IFERROR(CA69/BW69,"-")</f>
        <v>14500</v>
      </c>
      <c r="CC69" s="130"/>
      <c r="CD69" s="130"/>
      <c r="CE69" s="130">
        <v>1</v>
      </c>
      <c r="CF69" s="131">
        <v>1</v>
      </c>
      <c r="CG69" s="132">
        <f>IF(P69=0,"",IF(CF69=0,"",(CF69/P69)))</f>
        <v>0.33333333333333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1</v>
      </c>
      <c r="CP69" s="139">
        <v>29000</v>
      </c>
      <c r="CQ69" s="139">
        <v>29000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245</v>
      </c>
      <c r="C70" s="347"/>
      <c r="D70" s="347" t="s">
        <v>102</v>
      </c>
      <c r="E70" s="347" t="s">
        <v>92</v>
      </c>
      <c r="F70" s="347" t="s">
        <v>71</v>
      </c>
      <c r="G70" s="88"/>
      <c r="H70" s="88"/>
      <c r="I70" s="88"/>
      <c r="J70" s="330"/>
      <c r="K70" s="79">
        <v>7</v>
      </c>
      <c r="L70" s="79">
        <v>7</v>
      </c>
      <c r="M70" s="79">
        <v>1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336"/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0.066666666666667</v>
      </c>
      <c r="B71" s="347" t="s">
        <v>246</v>
      </c>
      <c r="C71" s="347"/>
      <c r="D71" s="347" t="s">
        <v>76</v>
      </c>
      <c r="E71" s="347" t="s">
        <v>77</v>
      </c>
      <c r="F71" s="347" t="s">
        <v>78</v>
      </c>
      <c r="G71" s="88" t="s">
        <v>67</v>
      </c>
      <c r="H71" s="88" t="s">
        <v>247</v>
      </c>
      <c r="I71" s="349" t="s">
        <v>248</v>
      </c>
      <c r="J71" s="330">
        <v>150000</v>
      </c>
      <c r="K71" s="79">
        <v>0</v>
      </c>
      <c r="L71" s="79">
        <v>0</v>
      </c>
      <c r="M71" s="79">
        <v>0</v>
      </c>
      <c r="N71" s="89">
        <v>11</v>
      </c>
      <c r="O71" s="90">
        <v>0</v>
      </c>
      <c r="P71" s="91">
        <f>N71+O71</f>
        <v>11</v>
      </c>
      <c r="Q71" s="80" t="str">
        <f>IFERROR(P71/M71,"-")</f>
        <v>-</v>
      </c>
      <c r="R71" s="79">
        <v>1</v>
      </c>
      <c r="S71" s="79">
        <v>2</v>
      </c>
      <c r="T71" s="80">
        <f>IFERROR(R71/(P71),"-")</f>
        <v>0.090909090909091</v>
      </c>
      <c r="U71" s="336">
        <f>IFERROR(J71/SUM(N71:O72),"-")</f>
        <v>13636.363636364</v>
      </c>
      <c r="V71" s="82">
        <v>1</v>
      </c>
      <c r="W71" s="80">
        <f>IF(P71=0,"-",V71/P71)</f>
        <v>0.090909090909091</v>
      </c>
      <c r="X71" s="335">
        <v>10000</v>
      </c>
      <c r="Y71" s="336">
        <f>IFERROR(X71/P71,"-")</f>
        <v>909.09090909091</v>
      </c>
      <c r="Z71" s="336">
        <f>IFERROR(X71/V71,"-")</f>
        <v>10000</v>
      </c>
      <c r="AA71" s="330">
        <f>SUM(X71:X72)-SUM(J71:J72)</f>
        <v>-140000</v>
      </c>
      <c r="AB71" s="83">
        <f>SUM(X71:X72)/SUM(J71:J72)</f>
        <v>0.066666666666667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>
        <v>1</v>
      </c>
      <c r="AN71" s="99">
        <f>IF(P71=0,"",IF(AM71=0,"",(AM71/P71)))</f>
        <v>0.090909090909091</v>
      </c>
      <c r="AO71" s="98"/>
      <c r="AP71" s="100">
        <f>IFERROR(AO71/AM71,"-")</f>
        <v>0</v>
      </c>
      <c r="AQ71" s="101"/>
      <c r="AR71" s="102">
        <f>IFERROR(AQ71/AM71,"-")</f>
        <v>0</v>
      </c>
      <c r="AS71" s="103"/>
      <c r="AT71" s="103"/>
      <c r="AU71" s="103"/>
      <c r="AV71" s="104">
        <v>1</v>
      </c>
      <c r="AW71" s="105">
        <f>IF(P71=0,"",IF(AV71=0,"",(AV71/P71)))</f>
        <v>0.090909090909091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1</v>
      </c>
      <c r="BF71" s="111">
        <f>IF(P71=0,"",IF(BE71=0,"",(BE71/P71)))</f>
        <v>0.090909090909091</v>
      </c>
      <c r="BG71" s="110">
        <v>1</v>
      </c>
      <c r="BH71" s="112">
        <f>IFERROR(BG71/BE71,"-")</f>
        <v>1</v>
      </c>
      <c r="BI71" s="113">
        <v>10000</v>
      </c>
      <c r="BJ71" s="114">
        <f>IFERROR(BI71/BE71,"-")</f>
        <v>10000</v>
      </c>
      <c r="BK71" s="115"/>
      <c r="BL71" s="115">
        <v>1</v>
      </c>
      <c r="BM71" s="115"/>
      <c r="BN71" s="117">
        <v>5</v>
      </c>
      <c r="BO71" s="118">
        <f>IF(P71=0,"",IF(BN71=0,"",(BN71/P71)))</f>
        <v>0.45454545454545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0.18181818181818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>
        <v>1</v>
      </c>
      <c r="CG71" s="132">
        <f>IF(P71=0,"",IF(CF71=0,"",(CF71/P71)))</f>
        <v>0.090909090909091</v>
      </c>
      <c r="CH71" s="133"/>
      <c r="CI71" s="134">
        <f>IFERROR(CH71/CF71,"-")</f>
        <v>0</v>
      </c>
      <c r="CJ71" s="135"/>
      <c r="CK71" s="136">
        <f>IFERROR(CJ71/CF71,"-")</f>
        <v>0</v>
      </c>
      <c r="CL71" s="137"/>
      <c r="CM71" s="137"/>
      <c r="CN71" s="137"/>
      <c r="CO71" s="138">
        <v>1</v>
      </c>
      <c r="CP71" s="139">
        <v>10000</v>
      </c>
      <c r="CQ71" s="139">
        <v>10000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249</v>
      </c>
      <c r="C72" s="347"/>
      <c r="D72" s="347" t="s">
        <v>76</v>
      </c>
      <c r="E72" s="347" t="s">
        <v>77</v>
      </c>
      <c r="F72" s="347" t="s">
        <v>71</v>
      </c>
      <c r="G72" s="88"/>
      <c r="H72" s="88"/>
      <c r="I72" s="88"/>
      <c r="J72" s="330"/>
      <c r="K72" s="79">
        <v>6</v>
      </c>
      <c r="L72" s="79">
        <v>4</v>
      </c>
      <c r="M72" s="79">
        <v>0</v>
      </c>
      <c r="N72" s="89">
        <v>0</v>
      </c>
      <c r="O72" s="90">
        <v>0</v>
      </c>
      <c r="P72" s="91">
        <f>N72+O72</f>
        <v>0</v>
      </c>
      <c r="Q72" s="80" t="str">
        <f>IFERROR(P72/M72,"-")</f>
        <v>-</v>
      </c>
      <c r="R72" s="79">
        <v>0</v>
      </c>
      <c r="S72" s="79">
        <v>0</v>
      </c>
      <c r="T72" s="80" t="str">
        <f>IFERROR(R72/(P72),"-")</f>
        <v>-</v>
      </c>
      <c r="U72" s="336"/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/>
      <c r="AB72" s="83"/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0.040533333333333</v>
      </c>
      <c r="B73" s="347" t="s">
        <v>250</v>
      </c>
      <c r="C73" s="347"/>
      <c r="D73" s="347" t="s">
        <v>251</v>
      </c>
      <c r="E73" s="347" t="s">
        <v>252</v>
      </c>
      <c r="F73" s="347" t="s">
        <v>66</v>
      </c>
      <c r="G73" s="88" t="s">
        <v>86</v>
      </c>
      <c r="H73" s="88" t="s">
        <v>247</v>
      </c>
      <c r="I73" s="348" t="s">
        <v>253</v>
      </c>
      <c r="J73" s="330">
        <v>150000</v>
      </c>
      <c r="K73" s="79">
        <v>7</v>
      </c>
      <c r="L73" s="79">
        <v>0</v>
      </c>
      <c r="M73" s="79">
        <v>27</v>
      </c>
      <c r="N73" s="89">
        <v>4</v>
      </c>
      <c r="O73" s="90">
        <v>0</v>
      </c>
      <c r="P73" s="91">
        <f>N73+O73</f>
        <v>4</v>
      </c>
      <c r="Q73" s="80">
        <f>IFERROR(P73/M73,"-")</f>
        <v>0.14814814814815</v>
      </c>
      <c r="R73" s="79">
        <v>0</v>
      </c>
      <c r="S73" s="79">
        <v>0</v>
      </c>
      <c r="T73" s="80">
        <f>IFERROR(R73/(P73),"-")</f>
        <v>0</v>
      </c>
      <c r="U73" s="336">
        <f>IFERROR(J73/SUM(N73:O74),"-")</f>
        <v>37500</v>
      </c>
      <c r="V73" s="82">
        <v>2</v>
      </c>
      <c r="W73" s="80">
        <f>IF(P73=0,"-",V73/P73)</f>
        <v>0.5</v>
      </c>
      <c r="X73" s="335">
        <v>6080</v>
      </c>
      <c r="Y73" s="336">
        <f>IFERROR(X73/P73,"-")</f>
        <v>1520</v>
      </c>
      <c r="Z73" s="336">
        <f>IFERROR(X73/V73,"-")</f>
        <v>3040</v>
      </c>
      <c r="AA73" s="330">
        <f>SUM(X73:X74)-SUM(J73:J74)</f>
        <v>-143920</v>
      </c>
      <c r="AB73" s="83">
        <f>SUM(X73:X74)/SUM(J73:J74)</f>
        <v>0.040533333333333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0.25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>
        <v>1</v>
      </c>
      <c r="BF73" s="111">
        <f>IF(P73=0,"",IF(BE73=0,"",(BE73/P73)))</f>
        <v>0.25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2</v>
      </c>
      <c r="BO73" s="118">
        <f>IF(P73=0,"",IF(BN73=0,"",(BN73/P73)))</f>
        <v>0.5</v>
      </c>
      <c r="BP73" s="119">
        <v>2</v>
      </c>
      <c r="BQ73" s="120">
        <f>IFERROR(BP73/BN73,"-")</f>
        <v>1</v>
      </c>
      <c r="BR73" s="121">
        <v>6080</v>
      </c>
      <c r="BS73" s="122">
        <f>IFERROR(BR73/BN73,"-")</f>
        <v>3040</v>
      </c>
      <c r="BT73" s="123">
        <v>1</v>
      </c>
      <c r="BU73" s="123">
        <v>1</v>
      </c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2</v>
      </c>
      <c r="CP73" s="139">
        <v>6080</v>
      </c>
      <c r="CQ73" s="139">
        <v>6000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254</v>
      </c>
      <c r="C74" s="347"/>
      <c r="D74" s="347" t="s">
        <v>251</v>
      </c>
      <c r="E74" s="347" t="s">
        <v>252</v>
      </c>
      <c r="F74" s="347" t="s">
        <v>71</v>
      </c>
      <c r="G74" s="88"/>
      <c r="H74" s="88"/>
      <c r="I74" s="88"/>
      <c r="J74" s="330"/>
      <c r="K74" s="79">
        <v>20</v>
      </c>
      <c r="L74" s="79">
        <v>11</v>
      </c>
      <c r="M74" s="79">
        <v>1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347" t="s">
        <v>255</v>
      </c>
      <c r="C75" s="347"/>
      <c r="D75" s="347" t="s">
        <v>256</v>
      </c>
      <c r="E75" s="347" t="s">
        <v>257</v>
      </c>
      <c r="F75" s="347" t="s">
        <v>66</v>
      </c>
      <c r="G75" s="88" t="s">
        <v>258</v>
      </c>
      <c r="H75" s="88" t="s">
        <v>259</v>
      </c>
      <c r="I75" s="348" t="s">
        <v>260</v>
      </c>
      <c r="J75" s="330">
        <v>120000</v>
      </c>
      <c r="K75" s="79">
        <v>12</v>
      </c>
      <c r="L75" s="79">
        <v>0</v>
      </c>
      <c r="M75" s="79">
        <v>23</v>
      </c>
      <c r="N75" s="89">
        <v>3</v>
      </c>
      <c r="O75" s="90">
        <v>0</v>
      </c>
      <c r="P75" s="91">
        <f>N75+O75</f>
        <v>3</v>
      </c>
      <c r="Q75" s="80">
        <f>IFERROR(P75/M75,"-")</f>
        <v>0.1304347826087</v>
      </c>
      <c r="R75" s="79">
        <v>1</v>
      </c>
      <c r="S75" s="79">
        <v>0</v>
      </c>
      <c r="T75" s="80">
        <f>IFERROR(R75/(P75),"-")</f>
        <v>0.33333333333333</v>
      </c>
      <c r="U75" s="336">
        <f>IFERROR(J75/SUM(N75:O76),"-")</f>
        <v>30000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-120000</v>
      </c>
      <c r="AB75" s="83">
        <f>SUM(X75:X76)/SUM(J75:J76)</f>
        <v>0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0.33333333333333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2</v>
      </c>
      <c r="CG75" s="132">
        <f>IF(P75=0,"",IF(CF75=0,"",(CF75/P75)))</f>
        <v>0.66666666666667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261</v>
      </c>
      <c r="C76" s="347"/>
      <c r="D76" s="347" t="s">
        <v>256</v>
      </c>
      <c r="E76" s="347" t="s">
        <v>257</v>
      </c>
      <c r="F76" s="347" t="s">
        <v>71</v>
      </c>
      <c r="G76" s="88"/>
      <c r="H76" s="88"/>
      <c r="I76" s="88"/>
      <c r="J76" s="330"/>
      <c r="K76" s="79">
        <v>4</v>
      </c>
      <c r="L76" s="79">
        <v>4</v>
      </c>
      <c r="M76" s="79">
        <v>1</v>
      </c>
      <c r="N76" s="89">
        <v>1</v>
      </c>
      <c r="O76" s="90">
        <v>0</v>
      </c>
      <c r="P76" s="91">
        <f>N76+O76</f>
        <v>1</v>
      </c>
      <c r="Q76" s="80">
        <f>IFERROR(P76/M76,"-")</f>
        <v>1</v>
      </c>
      <c r="R76" s="79">
        <v>0</v>
      </c>
      <c r="S76" s="79">
        <v>1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262</v>
      </c>
      <c r="C77" s="347"/>
      <c r="D77" s="347" t="s">
        <v>263</v>
      </c>
      <c r="E77" s="347" t="s">
        <v>98</v>
      </c>
      <c r="F77" s="347" t="s">
        <v>78</v>
      </c>
      <c r="G77" s="88" t="s">
        <v>258</v>
      </c>
      <c r="H77" s="88" t="s">
        <v>259</v>
      </c>
      <c r="I77" s="348" t="s">
        <v>264</v>
      </c>
      <c r="J77" s="330">
        <v>120000</v>
      </c>
      <c r="K77" s="79">
        <v>0</v>
      </c>
      <c r="L77" s="79">
        <v>0</v>
      </c>
      <c r="M77" s="79">
        <v>0</v>
      </c>
      <c r="N77" s="89">
        <v>3</v>
      </c>
      <c r="O77" s="90">
        <v>0</v>
      </c>
      <c r="P77" s="91">
        <f>N77+O77</f>
        <v>3</v>
      </c>
      <c r="Q77" s="80" t="str">
        <f>IFERROR(P77/M77,"-")</f>
        <v>-</v>
      </c>
      <c r="R77" s="79">
        <v>0</v>
      </c>
      <c r="S77" s="79">
        <v>1</v>
      </c>
      <c r="T77" s="80">
        <f>IFERROR(R77/(P77),"-")</f>
        <v>0</v>
      </c>
      <c r="U77" s="336">
        <f>IFERROR(J77/SUM(N77:O78),"-")</f>
        <v>40000</v>
      </c>
      <c r="V77" s="82">
        <v>0</v>
      </c>
      <c r="W77" s="80">
        <f>IF(P77=0,"-",V77/P77)</f>
        <v>0</v>
      </c>
      <c r="X77" s="335">
        <v>0</v>
      </c>
      <c r="Y77" s="336">
        <f>IFERROR(X77/P77,"-")</f>
        <v>0</v>
      </c>
      <c r="Z77" s="336" t="str">
        <f>IFERROR(X77/V77,"-")</f>
        <v>-</v>
      </c>
      <c r="AA77" s="330">
        <f>SUM(X77:X78)-SUM(J77:J78)</f>
        <v>-120000</v>
      </c>
      <c r="AB77" s="83">
        <f>SUM(X77:X78)/SUM(J77:J78)</f>
        <v>0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1</v>
      </c>
      <c r="BX77" s="125">
        <f>IF(P77=0,"",IF(BW77=0,"",(BW77/P77)))</f>
        <v>0.33333333333333</v>
      </c>
      <c r="BY77" s="126"/>
      <c r="BZ77" s="127">
        <f>IFERROR(BY77/BW77,"-")</f>
        <v>0</v>
      </c>
      <c r="CA77" s="128"/>
      <c r="CB77" s="129">
        <f>IFERROR(CA77/BW77,"-")</f>
        <v>0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265</v>
      </c>
      <c r="C78" s="347"/>
      <c r="D78" s="347" t="s">
        <v>263</v>
      </c>
      <c r="E78" s="347" t="s">
        <v>98</v>
      </c>
      <c r="F78" s="347" t="s">
        <v>71</v>
      </c>
      <c r="G78" s="88"/>
      <c r="H78" s="88"/>
      <c r="I78" s="88"/>
      <c r="J78" s="330"/>
      <c r="K78" s="79">
        <v>9</v>
      </c>
      <c r="L78" s="79">
        <v>6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</v>
      </c>
      <c r="B79" s="347" t="s">
        <v>266</v>
      </c>
      <c r="C79" s="347"/>
      <c r="D79" s="347" t="s">
        <v>179</v>
      </c>
      <c r="E79" s="347" t="s">
        <v>151</v>
      </c>
      <c r="F79" s="347" t="s">
        <v>66</v>
      </c>
      <c r="G79" s="88" t="s">
        <v>258</v>
      </c>
      <c r="H79" s="88" t="s">
        <v>259</v>
      </c>
      <c r="I79" s="349" t="s">
        <v>267</v>
      </c>
      <c r="J79" s="330">
        <v>120000</v>
      </c>
      <c r="K79" s="79">
        <v>4</v>
      </c>
      <c r="L79" s="79">
        <v>0</v>
      </c>
      <c r="M79" s="79">
        <v>22</v>
      </c>
      <c r="N79" s="89">
        <v>1</v>
      </c>
      <c r="O79" s="90">
        <v>0</v>
      </c>
      <c r="P79" s="91">
        <f>N79+O79</f>
        <v>1</v>
      </c>
      <c r="Q79" s="80">
        <f>IFERROR(P79/M79,"-")</f>
        <v>0.045454545454545</v>
      </c>
      <c r="R79" s="79">
        <v>1</v>
      </c>
      <c r="S79" s="79">
        <v>0</v>
      </c>
      <c r="T79" s="80">
        <f>IFERROR(R79/(P79),"-")</f>
        <v>1</v>
      </c>
      <c r="U79" s="336">
        <f>IFERROR(J79/SUM(N79:O80),"-")</f>
        <v>120000</v>
      </c>
      <c r="V79" s="82">
        <v>0</v>
      </c>
      <c r="W79" s="80">
        <f>IF(P79=0,"-",V79/P79)</f>
        <v>0</v>
      </c>
      <c r="X79" s="335">
        <v>0</v>
      </c>
      <c r="Y79" s="336">
        <f>IFERROR(X79/P79,"-")</f>
        <v>0</v>
      </c>
      <c r="Z79" s="336" t="str">
        <f>IFERROR(X79/V79,"-")</f>
        <v>-</v>
      </c>
      <c r="AA79" s="330">
        <f>SUM(X79:X80)-SUM(J79:J80)</f>
        <v>-120000</v>
      </c>
      <c r="AB79" s="83">
        <f>SUM(X79:X80)/SUM(J79:J80)</f>
        <v>0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347" t="s">
        <v>268</v>
      </c>
      <c r="C80" s="347"/>
      <c r="D80" s="347" t="s">
        <v>179</v>
      </c>
      <c r="E80" s="347" t="s">
        <v>151</v>
      </c>
      <c r="F80" s="347" t="s">
        <v>71</v>
      </c>
      <c r="G80" s="88"/>
      <c r="H80" s="88"/>
      <c r="I80" s="88"/>
      <c r="J80" s="330"/>
      <c r="K80" s="79">
        <v>7</v>
      </c>
      <c r="L80" s="79">
        <v>6</v>
      </c>
      <c r="M80" s="79">
        <v>0</v>
      </c>
      <c r="N80" s="89">
        <v>0</v>
      </c>
      <c r="O80" s="90">
        <v>0</v>
      </c>
      <c r="P80" s="91">
        <f>N80+O80</f>
        <v>0</v>
      </c>
      <c r="Q80" s="80" t="str">
        <f>IFERROR(P80/M80,"-")</f>
        <v>-</v>
      </c>
      <c r="R80" s="79">
        <v>0</v>
      </c>
      <c r="S80" s="79">
        <v>0</v>
      </c>
      <c r="T80" s="80" t="str">
        <f>IFERROR(R80/(P80),"-")</f>
        <v>-</v>
      </c>
      <c r="U80" s="336"/>
      <c r="V80" s="82">
        <v>0</v>
      </c>
      <c r="W80" s="80" t="str">
        <f>IF(P80=0,"-",V80/P80)</f>
        <v>-</v>
      </c>
      <c r="X80" s="335">
        <v>0</v>
      </c>
      <c r="Y80" s="336" t="str">
        <f>IFERROR(X80/P80,"-")</f>
        <v>-</v>
      </c>
      <c r="Z80" s="336" t="str">
        <f>IFERROR(X80/V80,"-")</f>
        <v>-</v>
      </c>
      <c r="AA80" s="330"/>
      <c r="AB80" s="83"/>
      <c r="AC80" s="77"/>
      <c r="AD80" s="92"/>
      <c r="AE80" s="93" t="str">
        <f>IF(P80=0,"",IF(AD80=0,"",(AD80/P80)))</f>
        <v/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 t="str">
        <f>IF(P80=0,"",IF(AM80=0,"",(AM80/P80)))</f>
        <v/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 t="str">
        <f>IF(P80=0,"",IF(AV80=0,"",(AV80/P80)))</f>
        <v/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 t="str">
        <f>IF(P80=0,"",IF(BE80=0,"",(BE80/P80)))</f>
        <v/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 t="str">
        <f>IF(P80=0,"",IF(BN80=0,"",(BN80/P80)))</f>
        <v/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 t="str">
        <f>IF(P80=0,"",IF(BW80=0,"",(BW80/P80)))</f>
        <v/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 t="str">
        <f>IF(P80=0,"",IF(CF80=0,"",(CF80/P80)))</f>
        <v/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30"/>
      <c r="B81" s="85"/>
      <c r="C81" s="86"/>
      <c r="D81" s="86"/>
      <c r="E81" s="86"/>
      <c r="F81" s="87"/>
      <c r="G81" s="88"/>
      <c r="H81" s="88"/>
      <c r="I81" s="88"/>
      <c r="J81" s="331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337"/>
      <c r="V81" s="25"/>
      <c r="W81" s="25"/>
      <c r="X81" s="337"/>
      <c r="Y81" s="337"/>
      <c r="Z81" s="337"/>
      <c r="AA81" s="337"/>
      <c r="AB81" s="33"/>
      <c r="AC81" s="57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30"/>
      <c r="B82" s="37"/>
      <c r="C82" s="21"/>
      <c r="D82" s="21"/>
      <c r="E82" s="21"/>
      <c r="F82" s="22"/>
      <c r="G82" s="36"/>
      <c r="H82" s="36"/>
      <c r="I82" s="73"/>
      <c r="J82" s="332"/>
      <c r="K82" s="34"/>
      <c r="L82" s="34"/>
      <c r="M82" s="31"/>
      <c r="N82" s="23"/>
      <c r="O82" s="23"/>
      <c r="P82" s="23"/>
      <c r="Q82" s="32"/>
      <c r="R82" s="32"/>
      <c r="S82" s="23"/>
      <c r="T82" s="32"/>
      <c r="U82" s="337"/>
      <c r="V82" s="25"/>
      <c r="W82" s="25"/>
      <c r="X82" s="337"/>
      <c r="Y82" s="337"/>
      <c r="Z82" s="337"/>
      <c r="AA82" s="337"/>
      <c r="AB82" s="33"/>
      <c r="AC82" s="59"/>
      <c r="AD82" s="61"/>
      <c r="AE82" s="62"/>
      <c r="AF82" s="61"/>
      <c r="AG82" s="65"/>
      <c r="AH82" s="66"/>
      <c r="AI82" s="67"/>
      <c r="AJ82" s="68"/>
      <c r="AK82" s="68"/>
      <c r="AL82" s="68"/>
      <c r="AM82" s="61"/>
      <c r="AN82" s="62"/>
      <c r="AO82" s="61"/>
      <c r="AP82" s="65"/>
      <c r="AQ82" s="66"/>
      <c r="AR82" s="67"/>
      <c r="AS82" s="68"/>
      <c r="AT82" s="68"/>
      <c r="AU82" s="68"/>
      <c r="AV82" s="61"/>
      <c r="AW82" s="62"/>
      <c r="AX82" s="61"/>
      <c r="AY82" s="65"/>
      <c r="AZ82" s="66"/>
      <c r="BA82" s="67"/>
      <c r="BB82" s="68"/>
      <c r="BC82" s="68"/>
      <c r="BD82" s="68"/>
      <c r="BE82" s="61"/>
      <c r="BF82" s="62"/>
      <c r="BG82" s="61"/>
      <c r="BH82" s="65"/>
      <c r="BI82" s="66"/>
      <c r="BJ82" s="67"/>
      <c r="BK82" s="68"/>
      <c r="BL82" s="68"/>
      <c r="BM82" s="68"/>
      <c r="BN82" s="63"/>
      <c r="BO82" s="64"/>
      <c r="BP82" s="61"/>
      <c r="BQ82" s="65"/>
      <c r="BR82" s="66"/>
      <c r="BS82" s="67"/>
      <c r="BT82" s="68"/>
      <c r="BU82" s="68"/>
      <c r="BV82" s="68"/>
      <c r="BW82" s="63"/>
      <c r="BX82" s="64"/>
      <c r="BY82" s="61"/>
      <c r="BZ82" s="65"/>
      <c r="CA82" s="66"/>
      <c r="CB82" s="67"/>
      <c r="CC82" s="68"/>
      <c r="CD82" s="68"/>
      <c r="CE82" s="68"/>
      <c r="CF82" s="63"/>
      <c r="CG82" s="64"/>
      <c r="CH82" s="61"/>
      <c r="CI82" s="65"/>
      <c r="CJ82" s="66"/>
      <c r="CK82" s="67"/>
      <c r="CL82" s="68"/>
      <c r="CM82" s="68"/>
      <c r="CN82" s="68"/>
      <c r="CO82" s="69"/>
      <c r="CP82" s="66"/>
      <c r="CQ82" s="66"/>
      <c r="CR82" s="66"/>
      <c r="CS82" s="70"/>
    </row>
    <row r="83" spans="1:98">
      <c r="A83" s="19">
        <f>AB83</f>
        <v>0.1245366726297</v>
      </c>
      <c r="B83" s="39"/>
      <c r="C83" s="39"/>
      <c r="D83" s="39"/>
      <c r="E83" s="39"/>
      <c r="F83" s="39"/>
      <c r="G83" s="40" t="s">
        <v>269</v>
      </c>
      <c r="H83" s="40"/>
      <c r="I83" s="40"/>
      <c r="J83" s="333">
        <f>SUM(J6:J82)</f>
        <v>2795000</v>
      </c>
      <c r="K83" s="41">
        <f>SUM(K6:K82)</f>
        <v>680</v>
      </c>
      <c r="L83" s="41">
        <f>SUM(L6:L82)</f>
        <v>299</v>
      </c>
      <c r="M83" s="41">
        <f>SUM(M6:M82)</f>
        <v>651</v>
      </c>
      <c r="N83" s="41">
        <f>SUM(N6:N82)</f>
        <v>138</v>
      </c>
      <c r="O83" s="41">
        <f>SUM(O6:O82)</f>
        <v>1</v>
      </c>
      <c r="P83" s="41">
        <f>SUM(P6:P82)</f>
        <v>139</v>
      </c>
      <c r="Q83" s="42">
        <f>IFERROR(P83/M83,"-")</f>
        <v>0.21351766513057</v>
      </c>
      <c r="R83" s="76">
        <f>SUM(R6:R82)</f>
        <v>19</v>
      </c>
      <c r="S83" s="76">
        <f>SUM(S6:S82)</f>
        <v>24</v>
      </c>
      <c r="T83" s="42">
        <f>IFERROR(R83/P83,"-")</f>
        <v>0.13669064748201</v>
      </c>
      <c r="U83" s="338">
        <f>IFERROR(J83/P83,"-")</f>
        <v>20107.913669065</v>
      </c>
      <c r="V83" s="44">
        <f>SUM(V6:V82)</f>
        <v>15</v>
      </c>
      <c r="W83" s="42">
        <f>IFERROR(V83/P83,"-")</f>
        <v>0.10791366906475</v>
      </c>
      <c r="X83" s="333">
        <f>SUM(X6:X82)</f>
        <v>348080</v>
      </c>
      <c r="Y83" s="333">
        <f>IFERROR(X83/P83,"-")</f>
        <v>2504.1726618705</v>
      </c>
      <c r="Z83" s="333">
        <f>IFERROR(X83/V83,"-")</f>
        <v>23205.333333333</v>
      </c>
      <c r="AA83" s="333">
        <f>X83-J83</f>
        <v>-2446920</v>
      </c>
      <c r="AB83" s="45">
        <f>X83/J83</f>
        <v>0.1245366726297</v>
      </c>
      <c r="AC83" s="58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4"/>
    <mergeCell ref="J22:J24"/>
    <mergeCell ref="U22:U24"/>
    <mergeCell ref="AA22:AA24"/>
    <mergeCell ref="AB22:AB24"/>
    <mergeCell ref="A25:A29"/>
    <mergeCell ref="J25:J29"/>
    <mergeCell ref="U25:U29"/>
    <mergeCell ref="AA25:AA29"/>
    <mergeCell ref="AB25:AB29"/>
    <mergeCell ref="A30:A34"/>
    <mergeCell ref="J30:J34"/>
    <mergeCell ref="U30:U34"/>
    <mergeCell ref="AA30:AA34"/>
    <mergeCell ref="AB30:AB34"/>
    <mergeCell ref="A35:A38"/>
    <mergeCell ref="J35:J38"/>
    <mergeCell ref="U35:U38"/>
    <mergeCell ref="AA35:AA38"/>
    <mergeCell ref="AB35:AB38"/>
    <mergeCell ref="A39:A47"/>
    <mergeCell ref="J39:J47"/>
    <mergeCell ref="U39:U47"/>
    <mergeCell ref="AA39:AA47"/>
    <mergeCell ref="AB39:AB47"/>
    <mergeCell ref="A48:A66"/>
    <mergeCell ref="J48:J66"/>
    <mergeCell ref="U48:U66"/>
    <mergeCell ref="AA48:AA66"/>
    <mergeCell ref="AB48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270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0.59</v>
      </c>
      <c r="B6" s="347" t="s">
        <v>271</v>
      </c>
      <c r="C6" s="347" t="s">
        <v>272</v>
      </c>
      <c r="D6" s="347" t="s">
        <v>273</v>
      </c>
      <c r="E6" s="347"/>
      <c r="F6" s="347" t="s">
        <v>274</v>
      </c>
      <c r="G6" s="88" t="s">
        <v>275</v>
      </c>
      <c r="H6" s="88" t="s">
        <v>276</v>
      </c>
      <c r="I6" s="88" t="s">
        <v>277</v>
      </c>
      <c r="J6" s="330">
        <v>75000</v>
      </c>
      <c r="K6" s="79">
        <v>26</v>
      </c>
      <c r="L6" s="79">
        <v>0</v>
      </c>
      <c r="M6" s="79">
        <v>91</v>
      </c>
      <c r="N6" s="89">
        <v>10</v>
      </c>
      <c r="O6" s="90">
        <v>1</v>
      </c>
      <c r="P6" s="91">
        <f>N6+O6</f>
        <v>11</v>
      </c>
      <c r="Q6" s="80">
        <f>IFERROR(P6/M6,"-")</f>
        <v>0.12087912087912</v>
      </c>
      <c r="R6" s="79">
        <v>1</v>
      </c>
      <c r="S6" s="79">
        <v>3</v>
      </c>
      <c r="T6" s="80">
        <f>IFERROR(R6/(P6),"-")</f>
        <v>0.090909090909091</v>
      </c>
      <c r="U6" s="336">
        <f>IFERROR(J6/SUM(N6:O7),"-")</f>
        <v>5000</v>
      </c>
      <c r="V6" s="82">
        <v>1</v>
      </c>
      <c r="W6" s="80">
        <f>IF(P6=0,"-",V6/P6)</f>
        <v>0.090909090909091</v>
      </c>
      <c r="X6" s="335">
        <v>30000</v>
      </c>
      <c r="Y6" s="336">
        <f>IFERROR(X6/P6,"-")</f>
        <v>2727.2727272727</v>
      </c>
      <c r="Z6" s="336">
        <f>IFERROR(X6/V6,"-")</f>
        <v>30000</v>
      </c>
      <c r="AA6" s="330">
        <f>SUM(X6:X7)-SUM(J6:J7)</f>
        <v>-30750</v>
      </c>
      <c r="AB6" s="83">
        <f>SUM(X6:X7)/SUM(J6:J7)</f>
        <v>0.59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0.36363636363636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0.27272727272727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0.090909090909091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0.18181818181818</v>
      </c>
      <c r="BP6" s="119">
        <v>1</v>
      </c>
      <c r="BQ6" s="120">
        <f>IFERROR(BP6/BN6,"-")</f>
        <v>0.5</v>
      </c>
      <c r="BR6" s="121">
        <v>40000</v>
      </c>
      <c r="BS6" s="122">
        <f>IFERROR(BR6/BN6,"-")</f>
        <v>20000</v>
      </c>
      <c r="BT6" s="123"/>
      <c r="BU6" s="123"/>
      <c r="BV6" s="123">
        <v>1</v>
      </c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278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40</v>
      </c>
      <c r="L7" s="79">
        <v>18</v>
      </c>
      <c r="M7" s="79">
        <v>48</v>
      </c>
      <c r="N7" s="89">
        <v>4</v>
      </c>
      <c r="O7" s="90">
        <v>0</v>
      </c>
      <c r="P7" s="91">
        <f>N7+O7</f>
        <v>4</v>
      </c>
      <c r="Q7" s="80">
        <f>IFERROR(P7/M7,"-")</f>
        <v>0.083333333333333</v>
      </c>
      <c r="R7" s="79">
        <v>1</v>
      </c>
      <c r="S7" s="79">
        <v>1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14250</v>
      </c>
      <c r="Y7" s="336">
        <f>IFERROR(X7/P7,"-")</f>
        <v>3562.5</v>
      </c>
      <c r="Z7" s="336">
        <f>IFERROR(X7/V7,"-")</f>
        <v>14250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0.5</v>
      </c>
      <c r="AO7" s="98">
        <v>1</v>
      </c>
      <c r="AP7" s="100">
        <f>IFERROR(AO7/AM7,"-")</f>
        <v>0.5</v>
      </c>
      <c r="AQ7" s="101">
        <v>14250</v>
      </c>
      <c r="AR7" s="102">
        <f>IFERROR(AQ7/AM7,"-")</f>
        <v>7125</v>
      </c>
      <c r="AS7" s="103"/>
      <c r="AT7" s="103"/>
      <c r="AU7" s="103">
        <v>1</v>
      </c>
      <c r="AV7" s="104">
        <v>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14250</v>
      </c>
      <c r="CQ7" s="139">
        <v>14250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0.17777777777778</v>
      </c>
      <c r="B8" s="347" t="s">
        <v>279</v>
      </c>
      <c r="C8" s="347" t="s">
        <v>280</v>
      </c>
      <c r="D8" s="347" t="s">
        <v>281</v>
      </c>
      <c r="E8" s="347"/>
      <c r="F8" s="347" t="s">
        <v>78</v>
      </c>
      <c r="G8" s="88" t="s">
        <v>282</v>
      </c>
      <c r="H8" s="88" t="s">
        <v>283</v>
      </c>
      <c r="I8" s="88" t="s">
        <v>277</v>
      </c>
      <c r="J8" s="330">
        <v>45000</v>
      </c>
      <c r="K8" s="79">
        <v>0</v>
      </c>
      <c r="L8" s="79">
        <v>0</v>
      </c>
      <c r="M8" s="79">
        <v>0</v>
      </c>
      <c r="N8" s="89">
        <v>7</v>
      </c>
      <c r="O8" s="90">
        <v>0</v>
      </c>
      <c r="P8" s="91">
        <f>N8+O8</f>
        <v>7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4500</v>
      </c>
      <c r="V8" s="82">
        <v>3</v>
      </c>
      <c r="W8" s="80">
        <f>IF(P8=0,"-",V8/P8)</f>
        <v>0.42857142857143</v>
      </c>
      <c r="X8" s="335">
        <v>8000</v>
      </c>
      <c r="Y8" s="336">
        <f>IFERROR(X8/P8,"-")</f>
        <v>1142.8571428571</v>
      </c>
      <c r="Z8" s="336">
        <f>IFERROR(X8/V8,"-")</f>
        <v>2666.6666666667</v>
      </c>
      <c r="AA8" s="330">
        <f>SUM(X8:X9)-SUM(J8:J9)</f>
        <v>-37000</v>
      </c>
      <c r="AB8" s="83">
        <f>SUM(X8:X9)/SUM(J8:J9)</f>
        <v>0.17777777777778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0.42857142857143</v>
      </c>
      <c r="BG8" s="110">
        <v>2</v>
      </c>
      <c r="BH8" s="112">
        <f>IFERROR(BG8/BE8,"-")</f>
        <v>0.66666666666667</v>
      </c>
      <c r="BI8" s="113">
        <v>18000</v>
      </c>
      <c r="BJ8" s="114">
        <f>IFERROR(BI8/BE8,"-")</f>
        <v>6000</v>
      </c>
      <c r="BK8" s="115">
        <v>1</v>
      </c>
      <c r="BL8" s="115"/>
      <c r="BM8" s="115">
        <v>1</v>
      </c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>
        <v>1</v>
      </c>
      <c r="BZ8" s="127">
        <f>IFERROR(BY8/BW8,"-")</f>
        <v>0.5</v>
      </c>
      <c r="CA8" s="128">
        <v>5000</v>
      </c>
      <c r="CB8" s="129">
        <f>IFERROR(CA8/BW8,"-")</f>
        <v>2500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8000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284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43</v>
      </c>
      <c r="L9" s="79">
        <v>22</v>
      </c>
      <c r="M9" s="79">
        <v>11</v>
      </c>
      <c r="N9" s="89">
        <v>3</v>
      </c>
      <c r="O9" s="90">
        <v>0</v>
      </c>
      <c r="P9" s="91">
        <f>N9+O9</f>
        <v>3</v>
      </c>
      <c r="Q9" s="80">
        <f>IFERROR(P9/M9,"-")</f>
        <v>0.27272727272727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285</v>
      </c>
      <c r="C10" s="347" t="s">
        <v>280</v>
      </c>
      <c r="D10" s="347" t="s">
        <v>286</v>
      </c>
      <c r="E10" s="347"/>
      <c r="F10" s="347" t="s">
        <v>78</v>
      </c>
      <c r="G10" s="88" t="s">
        <v>287</v>
      </c>
      <c r="H10" s="88" t="s">
        <v>288</v>
      </c>
      <c r="I10" s="88" t="s">
        <v>289</v>
      </c>
      <c r="J10" s="330">
        <v>75000</v>
      </c>
      <c r="K10" s="79">
        <v>0</v>
      </c>
      <c r="L10" s="79">
        <v>0</v>
      </c>
      <c r="M10" s="79">
        <v>0</v>
      </c>
      <c r="N10" s="89">
        <v>24</v>
      </c>
      <c r="O10" s="90">
        <v>0</v>
      </c>
      <c r="P10" s="91">
        <f>N10+O10</f>
        <v>24</v>
      </c>
      <c r="Q10" s="80" t="str">
        <f>IFERROR(P10/M10,"-")</f>
        <v>-</v>
      </c>
      <c r="R10" s="79">
        <v>7</v>
      </c>
      <c r="S10" s="79">
        <v>3</v>
      </c>
      <c r="T10" s="80">
        <f>IFERROR(R10/(P10),"-")</f>
        <v>0.29166666666667</v>
      </c>
      <c r="U10" s="336">
        <f>IFERROR(J10/SUM(N10:O11),"-")</f>
        <v>2500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-75000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0.041666666666667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5</v>
      </c>
      <c r="BF10" s="111">
        <f>IF(P10=0,"",IF(BE10=0,"",(BE10/P10)))</f>
        <v>0.20833333333333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5</v>
      </c>
      <c r="BX10" s="125">
        <f>IF(P10=0,"",IF(BW10=0,"",(BW10/P10)))</f>
        <v>0.20833333333333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0.041666666666667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290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65</v>
      </c>
      <c r="L11" s="79">
        <v>40</v>
      </c>
      <c r="M11" s="79">
        <v>18</v>
      </c>
      <c r="N11" s="89">
        <v>6</v>
      </c>
      <c r="O11" s="90">
        <v>0</v>
      </c>
      <c r="P11" s="91">
        <f>N11+O11</f>
        <v>6</v>
      </c>
      <c r="Q11" s="80">
        <f>IFERROR(P11/M11,"-")</f>
        <v>0.33333333333333</v>
      </c>
      <c r="R11" s="79">
        <v>2</v>
      </c>
      <c r="S11" s="79">
        <v>0</v>
      </c>
      <c r="T11" s="80">
        <f>IFERROR(R11/(P11),"-")</f>
        <v>0.33333333333333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4</v>
      </c>
      <c r="BX11" s="125">
        <f>IF(P11=0,"",IF(BW11=0,"",(BW11/P11)))</f>
        <v>0.66666666666667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0.16666666666667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0.384</v>
      </c>
      <c r="B12" s="347" t="s">
        <v>291</v>
      </c>
      <c r="C12" s="347" t="s">
        <v>292</v>
      </c>
      <c r="D12" s="347" t="s">
        <v>293</v>
      </c>
      <c r="E12" s="347"/>
      <c r="F12" s="347" t="s">
        <v>78</v>
      </c>
      <c r="G12" s="88" t="s">
        <v>294</v>
      </c>
      <c r="H12" s="88" t="s">
        <v>295</v>
      </c>
      <c r="I12" s="88" t="s">
        <v>296</v>
      </c>
      <c r="J12" s="330">
        <v>125000</v>
      </c>
      <c r="K12" s="79">
        <v>0</v>
      </c>
      <c r="L12" s="79">
        <v>0</v>
      </c>
      <c r="M12" s="79">
        <v>0</v>
      </c>
      <c r="N12" s="89">
        <v>21</v>
      </c>
      <c r="O12" s="90">
        <v>0</v>
      </c>
      <c r="P12" s="91">
        <f>N12+O12</f>
        <v>21</v>
      </c>
      <c r="Q12" s="80" t="str">
        <f>IFERROR(P12/M12,"-")</f>
        <v>-</v>
      </c>
      <c r="R12" s="79">
        <v>1</v>
      </c>
      <c r="S12" s="79">
        <v>2</v>
      </c>
      <c r="T12" s="80">
        <f>IFERROR(R12/(P12),"-")</f>
        <v>0.047619047619048</v>
      </c>
      <c r="U12" s="336">
        <f>IFERROR(J12/SUM(N12:O13),"-")</f>
        <v>5208.3333333333</v>
      </c>
      <c r="V12" s="82">
        <v>3</v>
      </c>
      <c r="W12" s="80">
        <f>IF(P12=0,"-",V12/P12)</f>
        <v>0.14285714285714</v>
      </c>
      <c r="X12" s="335">
        <v>40000</v>
      </c>
      <c r="Y12" s="336">
        <f>IFERROR(X12/P12,"-")</f>
        <v>1904.7619047619</v>
      </c>
      <c r="Z12" s="336">
        <f>IFERROR(X12/V12,"-")</f>
        <v>13333.333333333</v>
      </c>
      <c r="AA12" s="330">
        <f>SUM(X12:X13)-SUM(J12:J13)</f>
        <v>-77000</v>
      </c>
      <c r="AB12" s="83">
        <f>SUM(X12:X13)/SUM(J12:J13)</f>
        <v>0.384</v>
      </c>
      <c r="AC12" s="77"/>
      <c r="AD12" s="92">
        <v>1</v>
      </c>
      <c r="AE12" s="93">
        <f>IF(P12=0,"",IF(AD12=0,"",(AD12/P12)))</f>
        <v>0.047619047619048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0.52380952380952</v>
      </c>
      <c r="AO12" s="98">
        <v>1</v>
      </c>
      <c r="AP12" s="100">
        <f>IFERROR(AO12/AM12,"-")</f>
        <v>0.090909090909091</v>
      </c>
      <c r="AQ12" s="101">
        <v>5000</v>
      </c>
      <c r="AR12" s="102">
        <f>IFERROR(AQ12/AM12,"-")</f>
        <v>454.54545454545</v>
      </c>
      <c r="AS12" s="103">
        <v>1</v>
      </c>
      <c r="AT12" s="103"/>
      <c r="AU12" s="103"/>
      <c r="AV12" s="104">
        <v>3</v>
      </c>
      <c r="AW12" s="105">
        <f>IF(P12=0,"",IF(AV12=0,"",(AV12/P12)))</f>
        <v>0.14285714285714</v>
      </c>
      <c r="AX12" s="104">
        <v>1</v>
      </c>
      <c r="AY12" s="106">
        <f>IFERROR(AX12/AV12,"-")</f>
        <v>0.33333333333333</v>
      </c>
      <c r="AZ12" s="107">
        <v>10000</v>
      </c>
      <c r="BA12" s="108">
        <f>IFERROR(AZ12/AV12,"-")</f>
        <v>3333.3333333333</v>
      </c>
      <c r="BB12" s="109">
        <v>1</v>
      </c>
      <c r="BC12" s="109"/>
      <c r="BD12" s="109"/>
      <c r="BE12" s="110">
        <v>2</v>
      </c>
      <c r="BF12" s="111">
        <f>IF(P12=0,"",IF(BE12=0,"",(BE12/P12)))</f>
        <v>0.095238095238095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0.14285714285714</v>
      </c>
      <c r="BP12" s="119">
        <v>1</v>
      </c>
      <c r="BQ12" s="120">
        <f>IFERROR(BP12/BN12,"-")</f>
        <v>0.33333333333333</v>
      </c>
      <c r="BR12" s="121">
        <v>25000</v>
      </c>
      <c r="BS12" s="122">
        <f>IFERROR(BR12/BN12,"-")</f>
        <v>8333.3333333333</v>
      </c>
      <c r="BT12" s="123"/>
      <c r="BU12" s="123"/>
      <c r="BV12" s="123">
        <v>1</v>
      </c>
      <c r="BW12" s="124">
        <v>1</v>
      </c>
      <c r="BX12" s="125">
        <f>IF(P12=0,"",IF(BW12=0,"",(BW12/P12)))</f>
        <v>0.047619047619048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40000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297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35</v>
      </c>
      <c r="L13" s="79">
        <v>25</v>
      </c>
      <c r="M13" s="79">
        <v>15</v>
      </c>
      <c r="N13" s="89">
        <v>3</v>
      </c>
      <c r="O13" s="90">
        <v>0</v>
      </c>
      <c r="P13" s="91">
        <f>N13+O13</f>
        <v>3</v>
      </c>
      <c r="Q13" s="80">
        <f>IFERROR(P13/M13,"-")</f>
        <v>0.2</v>
      </c>
      <c r="R13" s="79">
        <v>1</v>
      </c>
      <c r="S13" s="79">
        <v>0</v>
      </c>
      <c r="T13" s="80">
        <f>IFERROR(R13/(P13),"-")</f>
        <v>0.33333333333333</v>
      </c>
      <c r="U13" s="336"/>
      <c r="V13" s="82">
        <v>1</v>
      </c>
      <c r="W13" s="80">
        <f>IF(P13=0,"-",V13/P13)</f>
        <v>0.33333333333333</v>
      </c>
      <c r="X13" s="335">
        <v>8000</v>
      </c>
      <c r="Y13" s="336">
        <f>IFERROR(X13/P13,"-")</f>
        <v>2666.6666666667</v>
      </c>
      <c r="Z13" s="336">
        <f>IFERROR(X13/V13,"-")</f>
        <v>8000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0.33333333333333</v>
      </c>
      <c r="CH13" s="133">
        <v>1</v>
      </c>
      <c r="CI13" s="134">
        <f>IFERROR(CH13/CF13,"-")</f>
        <v>1</v>
      </c>
      <c r="CJ13" s="135">
        <v>8000</v>
      </c>
      <c r="CK13" s="136">
        <f>IFERROR(CJ13/CF13,"-")</f>
        <v>8000</v>
      </c>
      <c r="CL13" s="137"/>
      <c r="CM13" s="137">
        <v>1</v>
      </c>
      <c r="CN13" s="137"/>
      <c r="CO13" s="138">
        <v>1</v>
      </c>
      <c r="CP13" s="139">
        <v>8000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0.31328125</v>
      </c>
      <c r="B16" s="39"/>
      <c r="C16" s="39"/>
      <c r="D16" s="39"/>
      <c r="E16" s="39"/>
      <c r="F16" s="39"/>
      <c r="G16" s="40" t="s">
        <v>298</v>
      </c>
      <c r="H16" s="40"/>
      <c r="I16" s="40"/>
      <c r="J16" s="333">
        <f>SUM(J6:J15)</f>
        <v>320000</v>
      </c>
      <c r="K16" s="41">
        <f>SUM(K6:K15)</f>
        <v>209</v>
      </c>
      <c r="L16" s="41">
        <f>SUM(L6:L15)</f>
        <v>105</v>
      </c>
      <c r="M16" s="41">
        <f>SUM(M6:M15)</f>
        <v>183</v>
      </c>
      <c r="N16" s="41">
        <f>SUM(N6:N15)</f>
        <v>78</v>
      </c>
      <c r="O16" s="41">
        <f>SUM(O6:O15)</f>
        <v>1</v>
      </c>
      <c r="P16" s="41">
        <f>SUM(P6:P15)</f>
        <v>79</v>
      </c>
      <c r="Q16" s="42">
        <f>IFERROR(P16/M16,"-")</f>
        <v>0.43169398907104</v>
      </c>
      <c r="R16" s="76">
        <f>SUM(R6:R15)</f>
        <v>13</v>
      </c>
      <c r="S16" s="76">
        <f>SUM(S6:S15)</f>
        <v>11</v>
      </c>
      <c r="T16" s="42">
        <f>IFERROR(R16/P16,"-")</f>
        <v>0.16455696202532</v>
      </c>
      <c r="U16" s="338">
        <f>IFERROR(J16/P16,"-")</f>
        <v>4050.6329113924</v>
      </c>
      <c r="V16" s="44">
        <f>SUM(V6:V15)</f>
        <v>9</v>
      </c>
      <c r="W16" s="42">
        <f>IFERROR(V16/P16,"-")</f>
        <v>0.11392405063291</v>
      </c>
      <c r="X16" s="333">
        <f>SUM(X6:X15)</f>
        <v>100250</v>
      </c>
      <c r="Y16" s="333">
        <f>IFERROR(X16/P16,"-")</f>
        <v>1268.9873417722</v>
      </c>
      <c r="Z16" s="333">
        <f>IFERROR(X16/V16,"-")</f>
        <v>11138.888888889</v>
      </c>
      <c r="AA16" s="333">
        <f>X16-J16</f>
        <v>-219750</v>
      </c>
      <c r="AB16" s="45">
        <f>X16/J16</f>
        <v>0.31328125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299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300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301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302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303</v>
      </c>
      <c r="C6" s="347"/>
      <c r="D6" s="347" t="s">
        <v>274</v>
      </c>
      <c r="E6" s="175" t="s">
        <v>304</v>
      </c>
      <c r="F6" s="175" t="s">
        <v>305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306</v>
      </c>
      <c r="C7" s="347"/>
      <c r="D7" s="347" t="s">
        <v>274</v>
      </c>
      <c r="E7" s="175" t="s">
        <v>307</v>
      </c>
      <c r="F7" s="175" t="s">
        <v>305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308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8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309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300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310</v>
      </c>
      <c r="C6" s="347" t="s">
        <v>311</v>
      </c>
      <c r="D6" s="347" t="s">
        <v>312</v>
      </c>
      <c r="E6" s="175" t="s">
        <v>313</v>
      </c>
      <c r="F6" s="175" t="s">
        <v>305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2.3221036181011</v>
      </c>
      <c r="B7" s="347" t="s">
        <v>314</v>
      </c>
      <c r="C7" s="347" t="s">
        <v>311</v>
      </c>
      <c r="D7" s="347" t="s">
        <v>312</v>
      </c>
      <c r="E7" s="175" t="s">
        <v>315</v>
      </c>
      <c r="F7" s="175" t="s">
        <v>305</v>
      </c>
      <c r="G7" s="340">
        <v>5289211</v>
      </c>
      <c r="H7" s="176">
        <v>4894</v>
      </c>
      <c r="I7" s="176">
        <v>0</v>
      </c>
      <c r="J7" s="176">
        <v>298755</v>
      </c>
      <c r="K7" s="177">
        <v>1656</v>
      </c>
      <c r="L7" s="179">
        <f>IFERROR(K7/J7,"-")</f>
        <v>0.0055430034643772</v>
      </c>
      <c r="M7" s="176">
        <v>215</v>
      </c>
      <c r="N7" s="176">
        <v>466</v>
      </c>
      <c r="O7" s="179">
        <f>IFERROR(M7/(K7),"-")</f>
        <v>0.1298309178744</v>
      </c>
      <c r="P7" s="180">
        <f>IFERROR(G7/SUM(K7:K7),"-")</f>
        <v>3193.9679951691</v>
      </c>
      <c r="Q7" s="181">
        <v>236</v>
      </c>
      <c r="R7" s="179">
        <f>IF(K7=0,"-",Q7/K7)</f>
        <v>0.14251207729469</v>
      </c>
      <c r="S7" s="345">
        <v>12282096</v>
      </c>
      <c r="T7" s="346">
        <f>IFERROR(S7/K7,"-")</f>
        <v>7416.7246376812</v>
      </c>
      <c r="U7" s="346">
        <f>IFERROR(S7/Q7,"-")</f>
        <v>52042.779661017</v>
      </c>
      <c r="V7" s="340">
        <f>SUM(S7:S7)-SUM(G7:G7)</f>
        <v>6992885</v>
      </c>
      <c r="W7" s="183">
        <f>SUM(S7:S7)/SUM(G7:G7)</f>
        <v>2.3221036181011</v>
      </c>
      <c r="Y7" s="184">
        <v>3</v>
      </c>
      <c r="Z7" s="185">
        <f>IF(K7=0,"",IF(Y7=0,"",(Y7/K7)))</f>
        <v>0.0018115942028986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</v>
      </c>
      <c r="AI7" s="191">
        <f>IF(K7=0,"",IF(AH7=0,"",(AH7/K7)))</f>
        <v>0.0036231884057971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7</v>
      </c>
      <c r="AR7" s="197">
        <f>IF(K7=0,"",IF(AQ7=0,"",(AQ7/K7)))</f>
        <v>0.0042270531400966</v>
      </c>
      <c r="AS7" s="196">
        <v>1</v>
      </c>
      <c r="AT7" s="198">
        <f>IFERROR(AS7/AQ7,"-")</f>
        <v>0.14285714285714</v>
      </c>
      <c r="AU7" s="199">
        <v>9000</v>
      </c>
      <c r="AV7" s="200">
        <f>IFERROR(AU7/AQ7,"-")</f>
        <v>1285.7142857143</v>
      </c>
      <c r="AW7" s="201"/>
      <c r="AX7" s="201"/>
      <c r="AY7" s="201">
        <v>1</v>
      </c>
      <c r="AZ7" s="202">
        <v>71</v>
      </c>
      <c r="BA7" s="203">
        <f>IF(K7=0,"",IF(AZ7=0,"",(AZ7/K7)))</f>
        <v>0.042874396135266</v>
      </c>
      <c r="BB7" s="202">
        <v>5</v>
      </c>
      <c r="BC7" s="204">
        <f>IFERROR(BB7/AZ7,"-")</f>
        <v>0.070422535211268</v>
      </c>
      <c r="BD7" s="205">
        <v>38000</v>
      </c>
      <c r="BE7" s="206">
        <f>IFERROR(BD7/AZ7,"-")</f>
        <v>535.21126760563</v>
      </c>
      <c r="BF7" s="207">
        <v>4</v>
      </c>
      <c r="BG7" s="207"/>
      <c r="BH7" s="207">
        <v>1</v>
      </c>
      <c r="BI7" s="208">
        <v>748</v>
      </c>
      <c r="BJ7" s="209">
        <f>IF(K7=0,"",IF(BI7=0,"",(BI7/K7)))</f>
        <v>0.45169082125604</v>
      </c>
      <c r="BK7" s="210">
        <v>93</v>
      </c>
      <c r="BL7" s="211">
        <f>IFERROR(BK7/BI7,"-")</f>
        <v>0.12433155080214</v>
      </c>
      <c r="BM7" s="212">
        <v>3336485</v>
      </c>
      <c r="BN7" s="213">
        <f>IFERROR(BM7/BI7,"-")</f>
        <v>4460.5414438503</v>
      </c>
      <c r="BO7" s="214">
        <v>39</v>
      </c>
      <c r="BP7" s="214">
        <v>18</v>
      </c>
      <c r="BQ7" s="214">
        <v>36</v>
      </c>
      <c r="BR7" s="215">
        <v>647</v>
      </c>
      <c r="BS7" s="216">
        <f>IF(K7=0,"",IF(BR7=0,"",(BR7/K7)))</f>
        <v>0.39070048309179</v>
      </c>
      <c r="BT7" s="217">
        <v>108</v>
      </c>
      <c r="BU7" s="218">
        <f>IFERROR(BT7/BR7,"-")</f>
        <v>0.16692426584235</v>
      </c>
      <c r="BV7" s="219">
        <v>7431611</v>
      </c>
      <c r="BW7" s="220">
        <f>IFERROR(BV7/BR7,"-")</f>
        <v>11486.261205564</v>
      </c>
      <c r="BX7" s="221">
        <v>30</v>
      </c>
      <c r="BY7" s="221">
        <v>20</v>
      </c>
      <c r="BZ7" s="221">
        <v>58</v>
      </c>
      <c r="CA7" s="222">
        <v>174</v>
      </c>
      <c r="CB7" s="223">
        <f>IF(K7=0,"",IF(CA7=0,"",(CA7/K7)))</f>
        <v>0.10507246376812</v>
      </c>
      <c r="CC7" s="224">
        <v>29</v>
      </c>
      <c r="CD7" s="225">
        <f>IFERROR(CC7/CA7,"-")</f>
        <v>0.16666666666667</v>
      </c>
      <c r="CE7" s="226">
        <v>1467000</v>
      </c>
      <c r="CF7" s="227">
        <f>IFERROR(CE7/CA7,"-")</f>
        <v>8431.0344827586</v>
      </c>
      <c r="CG7" s="228">
        <v>8</v>
      </c>
      <c r="CH7" s="228">
        <v>4</v>
      </c>
      <c r="CI7" s="228">
        <v>17</v>
      </c>
      <c r="CJ7" s="229">
        <v>236</v>
      </c>
      <c r="CK7" s="230">
        <v>12282096</v>
      </c>
      <c r="CL7" s="230">
        <v>1538000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1.0511987660051</v>
      </c>
      <c r="B8" s="347" t="s">
        <v>316</v>
      </c>
      <c r="C8" s="347" t="s">
        <v>311</v>
      </c>
      <c r="D8" s="347" t="s">
        <v>312</v>
      </c>
      <c r="E8" s="175" t="s">
        <v>317</v>
      </c>
      <c r="F8" s="175" t="s">
        <v>305</v>
      </c>
      <c r="G8" s="340">
        <v>1979911</v>
      </c>
      <c r="H8" s="176">
        <v>1665</v>
      </c>
      <c r="I8" s="176">
        <v>0</v>
      </c>
      <c r="J8" s="176">
        <v>39795</v>
      </c>
      <c r="K8" s="177">
        <v>759</v>
      </c>
      <c r="L8" s="179">
        <f>IFERROR(K8/J8,"-")</f>
        <v>0.019072747832642</v>
      </c>
      <c r="M8" s="176">
        <v>57</v>
      </c>
      <c r="N8" s="176">
        <v>270</v>
      </c>
      <c r="O8" s="179">
        <f>IFERROR(M8/(K8),"-")</f>
        <v>0.075098814229249</v>
      </c>
      <c r="P8" s="180">
        <f>IFERROR(G8/SUM(K8:K8),"-")</f>
        <v>2608.5783926219</v>
      </c>
      <c r="Q8" s="181">
        <v>87</v>
      </c>
      <c r="R8" s="179">
        <f>IF(K8=0,"-",Q8/K8)</f>
        <v>0.11462450592885</v>
      </c>
      <c r="S8" s="345">
        <v>2081280</v>
      </c>
      <c r="T8" s="346">
        <f>IFERROR(S8/K8,"-")</f>
        <v>2742.1343873518</v>
      </c>
      <c r="U8" s="346">
        <f>IFERROR(S8/Q8,"-")</f>
        <v>23922.75862069</v>
      </c>
      <c r="V8" s="340">
        <f>SUM(S8:S8)-SUM(G8:G8)</f>
        <v>101369</v>
      </c>
      <c r="W8" s="183">
        <f>SUM(S8:S8)/SUM(G8:G8)</f>
        <v>1.0511987660051</v>
      </c>
      <c r="Y8" s="184">
        <v>44</v>
      </c>
      <c r="Z8" s="185">
        <f>IF(K8=0,"",IF(Y8=0,"",(Y8/K8)))</f>
        <v>0.057971014492754</v>
      </c>
      <c r="AA8" s="184">
        <v>1</v>
      </c>
      <c r="AB8" s="186">
        <f>IFERROR(AA8/Y8,"-")</f>
        <v>0.022727272727273</v>
      </c>
      <c r="AC8" s="187">
        <v>3000</v>
      </c>
      <c r="AD8" s="188">
        <f>IFERROR(AC8/Y8,"-")</f>
        <v>68.181818181818</v>
      </c>
      <c r="AE8" s="189">
        <v>1</v>
      </c>
      <c r="AF8" s="189"/>
      <c r="AG8" s="189"/>
      <c r="AH8" s="190">
        <v>128</v>
      </c>
      <c r="AI8" s="191">
        <f>IF(K8=0,"",IF(AH8=0,"",(AH8/K8)))</f>
        <v>0.16864295125165</v>
      </c>
      <c r="AJ8" s="190">
        <v>2</v>
      </c>
      <c r="AK8" s="192">
        <f>IFERROR(AJ8/AH8,"-")</f>
        <v>0.015625</v>
      </c>
      <c r="AL8" s="193">
        <v>15000</v>
      </c>
      <c r="AM8" s="194">
        <f>IFERROR(AL8/AH8,"-")</f>
        <v>117.1875</v>
      </c>
      <c r="AN8" s="195"/>
      <c r="AO8" s="195">
        <v>1</v>
      </c>
      <c r="AP8" s="195">
        <v>1</v>
      </c>
      <c r="AQ8" s="196">
        <v>95</v>
      </c>
      <c r="AR8" s="197">
        <f>IF(K8=0,"",IF(AQ8=0,"",(AQ8/K8)))</f>
        <v>0.12516469038208</v>
      </c>
      <c r="AS8" s="196">
        <v>10</v>
      </c>
      <c r="AT8" s="198">
        <f>IFERROR(AS8/AQ8,"-")</f>
        <v>0.10526315789474</v>
      </c>
      <c r="AU8" s="199">
        <v>62000</v>
      </c>
      <c r="AV8" s="200">
        <f>IFERROR(AU8/AQ8,"-")</f>
        <v>652.63157894737</v>
      </c>
      <c r="AW8" s="201">
        <v>5</v>
      </c>
      <c r="AX8" s="201">
        <v>4</v>
      </c>
      <c r="AY8" s="201">
        <v>1</v>
      </c>
      <c r="AZ8" s="202">
        <v>160</v>
      </c>
      <c r="BA8" s="203">
        <f>IF(K8=0,"",IF(AZ8=0,"",(AZ8/K8)))</f>
        <v>0.21080368906456</v>
      </c>
      <c r="BB8" s="202">
        <v>17</v>
      </c>
      <c r="BC8" s="204">
        <f>IFERROR(BB8/AZ8,"-")</f>
        <v>0.10625</v>
      </c>
      <c r="BD8" s="205">
        <v>212000</v>
      </c>
      <c r="BE8" s="206">
        <f>IFERROR(BD8/AZ8,"-")</f>
        <v>1325</v>
      </c>
      <c r="BF8" s="207">
        <v>6</v>
      </c>
      <c r="BG8" s="207">
        <v>6</v>
      </c>
      <c r="BH8" s="207">
        <v>5</v>
      </c>
      <c r="BI8" s="208">
        <v>208</v>
      </c>
      <c r="BJ8" s="209">
        <f>IF(K8=0,"",IF(BI8=0,"",(BI8/K8)))</f>
        <v>0.27404479578393</v>
      </c>
      <c r="BK8" s="210">
        <v>34</v>
      </c>
      <c r="BL8" s="211">
        <f>IFERROR(BK8/BI8,"-")</f>
        <v>0.16346153846154</v>
      </c>
      <c r="BM8" s="212">
        <v>735280</v>
      </c>
      <c r="BN8" s="213">
        <f>IFERROR(BM8/BI8,"-")</f>
        <v>3535</v>
      </c>
      <c r="BO8" s="214">
        <v>22</v>
      </c>
      <c r="BP8" s="214">
        <v>5</v>
      </c>
      <c r="BQ8" s="214">
        <v>7</v>
      </c>
      <c r="BR8" s="215">
        <v>102</v>
      </c>
      <c r="BS8" s="216">
        <f>IF(K8=0,"",IF(BR8=0,"",(BR8/K8)))</f>
        <v>0.13438735177866</v>
      </c>
      <c r="BT8" s="217">
        <v>21</v>
      </c>
      <c r="BU8" s="218">
        <f>IFERROR(BT8/BR8,"-")</f>
        <v>0.20588235294118</v>
      </c>
      <c r="BV8" s="219">
        <v>927000</v>
      </c>
      <c r="BW8" s="220">
        <f>IFERROR(BV8/BR8,"-")</f>
        <v>9088.2352941176</v>
      </c>
      <c r="BX8" s="221">
        <v>8</v>
      </c>
      <c r="BY8" s="221">
        <v>2</v>
      </c>
      <c r="BZ8" s="221">
        <v>11</v>
      </c>
      <c r="CA8" s="222">
        <v>22</v>
      </c>
      <c r="CB8" s="223">
        <f>IF(K8=0,"",IF(CA8=0,"",(CA8/K8)))</f>
        <v>0.028985507246377</v>
      </c>
      <c r="CC8" s="224">
        <v>2</v>
      </c>
      <c r="CD8" s="225">
        <f>IFERROR(CC8/CA8,"-")</f>
        <v>0.090909090909091</v>
      </c>
      <c r="CE8" s="226">
        <v>127000</v>
      </c>
      <c r="CF8" s="227">
        <f>IFERROR(CE8/CA8,"-")</f>
        <v>5772.7272727273</v>
      </c>
      <c r="CG8" s="228"/>
      <c r="CH8" s="228"/>
      <c r="CI8" s="228">
        <v>2</v>
      </c>
      <c r="CJ8" s="229">
        <v>87</v>
      </c>
      <c r="CK8" s="230">
        <v>2081280</v>
      </c>
      <c r="CL8" s="230">
        <v>313280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318</v>
      </c>
      <c r="C9" s="347" t="s">
        <v>311</v>
      </c>
      <c r="D9" s="347" t="s">
        <v>312</v>
      </c>
      <c r="E9" s="175" t="s">
        <v>319</v>
      </c>
      <c r="F9" s="175" t="s">
        <v>305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3.3835539701071</v>
      </c>
      <c r="B10" s="347" t="s">
        <v>320</v>
      </c>
      <c r="C10" s="347" t="s">
        <v>311</v>
      </c>
      <c r="D10" s="347" t="s">
        <v>312</v>
      </c>
      <c r="E10" s="175" t="s">
        <v>321</v>
      </c>
      <c r="F10" s="175" t="s">
        <v>305</v>
      </c>
      <c r="G10" s="340">
        <v>1697662</v>
      </c>
      <c r="H10" s="176">
        <v>1588</v>
      </c>
      <c r="I10" s="176">
        <v>0</v>
      </c>
      <c r="J10" s="176">
        <v>150078</v>
      </c>
      <c r="K10" s="177">
        <v>509</v>
      </c>
      <c r="L10" s="179">
        <f>IFERROR(K10/J10,"-")</f>
        <v>0.0033915697170805</v>
      </c>
      <c r="M10" s="176">
        <v>72</v>
      </c>
      <c r="N10" s="176">
        <v>102</v>
      </c>
      <c r="O10" s="179">
        <f>IFERROR(M10/(K10),"-")</f>
        <v>0.14145383104126</v>
      </c>
      <c r="P10" s="180">
        <f>IFERROR(G10/SUM(K10:K10),"-")</f>
        <v>3335.2888015717</v>
      </c>
      <c r="Q10" s="181">
        <v>69</v>
      </c>
      <c r="R10" s="179">
        <f>IF(K10=0,"-",Q10/K10)</f>
        <v>0.13555992141454</v>
      </c>
      <c r="S10" s="345">
        <v>5744131</v>
      </c>
      <c r="T10" s="346">
        <f>IFERROR(S10/K10,"-")</f>
        <v>11285.129666012</v>
      </c>
      <c r="U10" s="346">
        <f>IFERROR(S10/Q10,"-")</f>
        <v>83248.275362319</v>
      </c>
      <c r="V10" s="340">
        <f>SUM(S10:S10)-SUM(G10:G10)</f>
        <v>4046469</v>
      </c>
      <c r="W10" s="183">
        <f>SUM(S10:S10)/SUM(G10:G10)</f>
        <v>3.3835539701071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>
        <v>1</v>
      </c>
      <c r="AI10" s="191">
        <f>IF(K10=0,"",IF(AH10=0,"",(AH10/K10)))</f>
        <v>0.0019646365422397</v>
      </c>
      <c r="AJ10" s="190"/>
      <c r="AK10" s="192">
        <f>IFERROR(AJ10/AH10,"-")</f>
        <v>0</v>
      </c>
      <c r="AL10" s="193"/>
      <c r="AM10" s="194">
        <f>IFERROR(AL10/AH10,"-")</f>
        <v>0</v>
      </c>
      <c r="AN10" s="195"/>
      <c r="AO10" s="195"/>
      <c r="AP10" s="195"/>
      <c r="AQ10" s="196">
        <v>2</v>
      </c>
      <c r="AR10" s="197">
        <f>IF(K10=0,"",IF(AQ10=0,"",(AQ10/K10)))</f>
        <v>0.0039292730844794</v>
      </c>
      <c r="AS10" s="196">
        <v>1</v>
      </c>
      <c r="AT10" s="198">
        <f>IFERROR(AS10/AQ10,"-")</f>
        <v>0.5</v>
      </c>
      <c r="AU10" s="199">
        <v>3000</v>
      </c>
      <c r="AV10" s="200">
        <f>IFERROR(AU10/AQ10,"-")</f>
        <v>1500</v>
      </c>
      <c r="AW10" s="201">
        <v>1</v>
      </c>
      <c r="AX10" s="201"/>
      <c r="AY10" s="201"/>
      <c r="AZ10" s="202">
        <v>49</v>
      </c>
      <c r="BA10" s="203">
        <f>IF(K10=0,"",IF(AZ10=0,"",(AZ10/K10)))</f>
        <v>0.096267190569745</v>
      </c>
      <c r="BB10" s="202">
        <v>8</v>
      </c>
      <c r="BC10" s="204">
        <f>IFERROR(BB10/AZ10,"-")</f>
        <v>0.16326530612245</v>
      </c>
      <c r="BD10" s="205">
        <v>48915</v>
      </c>
      <c r="BE10" s="206">
        <f>IFERROR(BD10/AZ10,"-")</f>
        <v>998.26530612245</v>
      </c>
      <c r="BF10" s="207">
        <v>4</v>
      </c>
      <c r="BG10" s="207">
        <v>1</v>
      </c>
      <c r="BH10" s="207">
        <v>3</v>
      </c>
      <c r="BI10" s="208">
        <v>148</v>
      </c>
      <c r="BJ10" s="209">
        <f>IF(K10=0,"",IF(BI10=0,"",(BI10/K10)))</f>
        <v>0.29076620825147</v>
      </c>
      <c r="BK10" s="210">
        <v>13</v>
      </c>
      <c r="BL10" s="211">
        <f>IFERROR(BK10/BI10,"-")</f>
        <v>0.087837837837838</v>
      </c>
      <c r="BM10" s="212">
        <v>601000</v>
      </c>
      <c r="BN10" s="213">
        <f>IFERROR(BM10/BI10,"-")</f>
        <v>4060.8108108108</v>
      </c>
      <c r="BO10" s="214">
        <v>7</v>
      </c>
      <c r="BP10" s="214">
        <v>1</v>
      </c>
      <c r="BQ10" s="214">
        <v>5</v>
      </c>
      <c r="BR10" s="215">
        <v>209</v>
      </c>
      <c r="BS10" s="216">
        <f>IF(K10=0,"",IF(BR10=0,"",(BR10/K10)))</f>
        <v>0.41060903732809</v>
      </c>
      <c r="BT10" s="217">
        <v>29</v>
      </c>
      <c r="BU10" s="218">
        <f>IFERROR(BT10/BR10,"-")</f>
        <v>0.13875598086124</v>
      </c>
      <c r="BV10" s="219">
        <v>2844001</v>
      </c>
      <c r="BW10" s="220">
        <f>IFERROR(BV10/BR10,"-")</f>
        <v>13607.660287081</v>
      </c>
      <c r="BX10" s="221">
        <v>14</v>
      </c>
      <c r="BY10" s="221">
        <v>2</v>
      </c>
      <c r="BZ10" s="221">
        <v>13</v>
      </c>
      <c r="CA10" s="222">
        <v>100</v>
      </c>
      <c r="CB10" s="223">
        <f>IF(K10=0,"",IF(CA10=0,"",(CA10/K10)))</f>
        <v>0.19646365422397</v>
      </c>
      <c r="CC10" s="224">
        <v>18</v>
      </c>
      <c r="CD10" s="225">
        <f>IFERROR(CC10/CA10,"-")</f>
        <v>0.18</v>
      </c>
      <c r="CE10" s="226">
        <v>2247215</v>
      </c>
      <c r="CF10" s="227">
        <f>IFERROR(CE10/CA10,"-")</f>
        <v>22472.15</v>
      </c>
      <c r="CG10" s="228">
        <v>5</v>
      </c>
      <c r="CH10" s="228">
        <v>5</v>
      </c>
      <c r="CI10" s="228">
        <v>8</v>
      </c>
      <c r="CJ10" s="229">
        <v>69</v>
      </c>
      <c r="CK10" s="230">
        <v>5744131</v>
      </c>
      <c r="CL10" s="230">
        <v>1245000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322</v>
      </c>
      <c r="F13" s="251"/>
      <c r="G13" s="343">
        <f>SUM(G6:G12)</f>
        <v>8966784</v>
      </c>
      <c r="H13" s="250">
        <f>SUM(H6:H12)</f>
        <v>8147</v>
      </c>
      <c r="I13" s="250">
        <f>SUM(I6:I12)</f>
        <v>0</v>
      </c>
      <c r="J13" s="250">
        <f>SUM(J6:J12)</f>
        <v>488628</v>
      </c>
      <c r="K13" s="250">
        <f>SUM(K6:K12)</f>
        <v>2924</v>
      </c>
      <c r="L13" s="252">
        <f>IFERROR(K13/J13,"-")</f>
        <v>0.0059841024255671</v>
      </c>
      <c r="M13" s="253">
        <f>SUM(M6:M12)</f>
        <v>344</v>
      </c>
      <c r="N13" s="253">
        <f>SUM(N6:N12)</f>
        <v>838</v>
      </c>
      <c r="O13" s="252">
        <f>IFERROR(M13/K13,"-")</f>
        <v>0.11764705882353</v>
      </c>
      <c r="P13" s="254">
        <f>IFERROR(G13/K13,"-")</f>
        <v>3066.6155950752</v>
      </c>
      <c r="Q13" s="255">
        <f>SUM(Q6:Q12)</f>
        <v>392</v>
      </c>
      <c r="R13" s="252">
        <f>IFERROR(Q13/K13,"-")</f>
        <v>0.13406292749658</v>
      </c>
      <c r="S13" s="343">
        <f>SUM(S6:S12)</f>
        <v>20107507</v>
      </c>
      <c r="T13" s="343">
        <f>IFERROR(S13/K13,"-")</f>
        <v>6876.712380301</v>
      </c>
      <c r="U13" s="343">
        <f>IFERROR(S13/Q13,"-")</f>
        <v>51294.660714286</v>
      </c>
      <c r="V13" s="343">
        <f>S13-G13</f>
        <v>11140723</v>
      </c>
      <c r="W13" s="256">
        <f>S13/G13</f>
        <v>2.2424435561289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