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<sst xmlns="http://schemas.openxmlformats.org/spreadsheetml/2006/main" uniqueCount="339">
  <si>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</si>
  <si>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</si>
  <si>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</si>
  <si>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</si>
  <si>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</si>
  <si>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</si>
  <si>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</si>
  <si>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</si>
  <si>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</si>
  <si>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</si>
  <si>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</si>
  <si>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</si>
  <si>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</si>
  <si>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</si>
  <si>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</si>
  <si>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</si>
  <si>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</si>
  <si>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</si>
  <si>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</si>
  <si>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</si>
  <si>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</si>
  <si>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</si>
  <si>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</si>
  <si>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</si>
  <si>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</si>
  <si>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</si>
  <si>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</si>
  <si>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</si>
  <si>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07月</t>
  </si>
  <si>
    <t>ヘスティア</t>
  </si>
  <si>
    <t>最終更新日</t>
  </si>
  <si>
    <t>10月22日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</si>
  <si>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</si>
  <si>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</si>
  <si>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</si>
  <si>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</si>
  <si>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</si>
  <si>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</si>
  <si>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</si>
  <si>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</si>
  <si>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</si>
  <si>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</si>
  <si>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</si>
  <si>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</si>
  <si>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</si>
  <si>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</si>
  <si>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</si>
  <si>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</si>
  <si>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</si>
  <si>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</si>
  <si>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</si>
  <si>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</si>
  <si>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</si>
  <si>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</si>
  <si>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</si>
  <si>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</si>
  <si>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</si>
  <si>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</si>
  <si>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</si>
  <si>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</si>
  <si>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</si>
  <si>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</si>
  <si>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</si>
  <si>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</si>
  <si>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ln_ink974</t>
  </si>
  <si>
    <t>選べる出会い版(LINEver)（藤井レイラ）</t>
  </si>
  <si>
    <t>圧倒的マッチング率</t>
  </si>
  <si>
    <t>line</t>
  </si>
  <si>
    <t>サンスポ関東</t>
  </si>
  <si>
    <t>全5段つかみ15段</t>
  </si>
  <si>
    <t>1～15日</t>
  </si>
  <si>
    <t>ic3888</t>
  </si>
  <si>
    <t>空電</t>
  </si>
  <si>
    <t>ln_ink975</t>
  </si>
  <si>
    <t>半5段つかみ15段</t>
  </si>
  <si>
    <t>ic3889</t>
  </si>
  <si>
    <t>ln_ink976</t>
  </si>
  <si>
    <t>右女9版(ヘスティア)(LINEver)（高宮菜々子）</t>
  </si>
  <si>
    <t>学生いませんギャルもいません熟女熟女熟女熟女(LINEver)</t>
  </si>
  <si>
    <t>16～31日</t>
  </si>
  <si>
    <t>ic3890</t>
  </si>
  <si>
    <t>ln_ink977</t>
  </si>
  <si>
    <t>ic3891</t>
  </si>
  <si>
    <t>ln_ink978</t>
  </si>
  <si>
    <t>サンスポ関西</t>
  </si>
  <si>
    <t>ic3892</t>
  </si>
  <si>
    <t>ln_ink979</t>
  </si>
  <si>
    <t>ic3893</t>
  </si>
  <si>
    <t>ln_ink980</t>
  </si>
  <si>
    <t>ic3894</t>
  </si>
  <si>
    <t>ln_ink981</t>
  </si>
  <si>
    <t>ic3895</t>
  </si>
  <si>
    <t>ic3896</t>
  </si>
  <si>
    <t>DVDパッケージ＿ストーリー版（晶エリー）</t>
  </si>
  <si>
    <t>え美熟女が</t>
  </si>
  <si>
    <t>lp07</t>
  </si>
  <si>
    <t>デイリースポーツ関西</t>
  </si>
  <si>
    <t>全5段・半5段つかみスライド</t>
  </si>
  <si>
    <t>7/1～</t>
  </si>
  <si>
    <t>ic3897</t>
  </si>
  <si>
    <t>コンパニオン版（高宮菜々子）</t>
  </si>
  <si>
    <t>人生で一度は訪れたい出会いの老舗〇〇</t>
  </si>
  <si>
    <t>ic3898</t>
  </si>
  <si>
    <t>新書籍版2（晶エリー）</t>
  </si>
  <si>
    <t>70歳までの出会いお手伝い</t>
  </si>
  <si>
    <t>ic3899</t>
  </si>
  <si>
    <t>雑誌版SPA（藤井レイラ）</t>
  </si>
  <si>
    <t>マカより効果的エロい熟女が誘ってくる魅力的なサイト</t>
  </si>
  <si>
    <t>ic3900</t>
  </si>
  <si>
    <t>デリヘル版2（高宮菜々子）</t>
  </si>
  <si>
    <t>もう50代の熟女だけど</t>
  </si>
  <si>
    <t>ic3901</t>
  </si>
  <si>
    <t>(空電共通)</t>
  </si>
  <si>
    <t>ln_ink982</t>
  </si>
  <si>
    <t>終2（左面）</t>
  </si>
  <si>
    <t>うちくる？版(LINEver)（藤井レイラ）</t>
  </si>
  <si>
    <t>そのマッチングアプリで満足してる？</t>
  </si>
  <si>
    <t>東スポ</t>
  </si>
  <si>
    <t>1C煙突</t>
  </si>
  <si>
    <t>7月29日(月)</t>
  </si>
  <si>
    <t>ln_ink983</t>
  </si>
  <si>
    <t>中京スポーツ</t>
  </si>
  <si>
    <t>ln_ink984</t>
  </si>
  <si>
    <t>大スポ</t>
  </si>
  <si>
    <t>ln_ink985</t>
  </si>
  <si>
    <t>九スポ</t>
  </si>
  <si>
    <t>7月30日(火)</t>
  </si>
  <si>
    <t>ic3902</t>
  </si>
  <si>
    <t>空電 (共通)</t>
  </si>
  <si>
    <t>ln_ink986</t>
  </si>
  <si>
    <t>いろいろな疑問版(LINEver)（藤井レイラ）</t>
  </si>
  <si>
    <t>登録すればわかります</t>
  </si>
  <si>
    <t>スポニチ関西</t>
  </si>
  <si>
    <t>半2段つかみ20段保証</t>
  </si>
  <si>
    <t>20段保証</t>
  </si>
  <si>
    <t>ln_ink987</t>
  </si>
  <si>
    <t>女優大版１(LINEver)（藤井レイラ）</t>
  </si>
  <si>
    <t>出会い探しは</t>
  </si>
  <si>
    <t>ic3903</t>
  </si>
  <si>
    <t>求人風（高宮菜々子）</t>
  </si>
  <si>
    <t>「出会い不足解消に〇〇」</t>
  </si>
  <si>
    <t>ln_ink988</t>
  </si>
  <si>
    <t>看板案内版(LINEver)（晶エリー）</t>
  </si>
  <si>
    <t>美しい熟女との出会いまでここから約3分(LINEver)</t>
  </si>
  <si>
    <t>ic3904</t>
  </si>
  <si>
    <t>ln_ink989</t>
  </si>
  <si>
    <t>フローチャート版(LINEver)（複数）</t>
  </si>
  <si>
    <t>出会い診断スタート</t>
  </si>
  <si>
    <t>ニッカン関西</t>
  </si>
  <si>
    <t>半2段つかみ10段保証</t>
  </si>
  <si>
    <t>1～10日</t>
  </si>
  <si>
    <t>ln_ink990</t>
  </si>
  <si>
    <t>コンシェルジュ版(LINEver)（藤井レイラ）</t>
  </si>
  <si>
    <t>心配ご無用！</t>
  </si>
  <si>
    <t>11～20日</t>
  </si>
  <si>
    <t>ic3905</t>
  </si>
  <si>
    <t>興奮版（高宮菜々子）</t>
  </si>
  <si>
    <t>学生いませんギャルもいません熟女熟女熟女熟女</t>
  </si>
  <si>
    <t>21～31日</t>
  </si>
  <si>
    <t>ic3906</t>
  </si>
  <si>
    <t>ln_ink991</t>
  </si>
  <si>
    <t>再婚&amp;理解者版(LINEver)（晶エリー）</t>
  </si>
  <si>
    <t>再婚&amp;理解者(LINEver)</t>
  </si>
  <si>
    <t>スポーツ報知関西　1回目</t>
  </si>
  <si>
    <t>4C終面雑報</t>
  </si>
  <si>
    <t>ic3907</t>
  </si>
  <si>
    <t>スポーツ報知関西　2回目</t>
  </si>
  <si>
    <t>ln_ink992</t>
  </si>
  <si>
    <t>密会版(LINEver)（晶エリー）</t>
  </si>
  <si>
    <t>ほぼ初体験</t>
  </si>
  <si>
    <t>スポーツ報知関西　3回目</t>
  </si>
  <si>
    <t>ln_ink993</t>
  </si>
  <si>
    <t>登録すれば恋が始まる(LINEver)（高宮菜々子）</t>
  </si>
  <si>
    <t>60歳以上の男性パートナー探し</t>
  </si>
  <si>
    <t>スポーツ報知関西　4回目</t>
  </si>
  <si>
    <t>ln_ink994</t>
  </si>
  <si>
    <t>タイプ問いかけ版(LINEver)（複数）</t>
  </si>
  <si>
    <t>出会い求める50代以上</t>
  </si>
  <si>
    <t>スポーツ報知関西　5回目</t>
  </si>
  <si>
    <t>ln_ink995</t>
  </si>
  <si>
    <t>スポーツ報知関西　6回目</t>
  </si>
  <si>
    <t>ic3908</t>
  </si>
  <si>
    <t>スポーツ報知関西　7回目</t>
  </si>
  <si>
    <t>ln_ink996</t>
  </si>
  <si>
    <t>スポーツ報知関西　8回目</t>
  </si>
  <si>
    <t>ln_ink997</t>
  </si>
  <si>
    <t>スポーツ報知関西　9回目</t>
  </si>
  <si>
    <t>ln_ink998</t>
  </si>
  <si>
    <t>スポーツ報知関西　10回目</t>
  </si>
  <si>
    <t>ln_ink999</t>
  </si>
  <si>
    <t>スポーツ報知関西　11回目</t>
  </si>
  <si>
    <t>ic3909</t>
  </si>
  <si>
    <t>スポーツ報知関西　12回目</t>
  </si>
  <si>
    <t>ln_ink1000</t>
  </si>
  <si>
    <t>中高年スタート版(LINEver)（複数）</t>
  </si>
  <si>
    <t>出会いの祭典</t>
  </si>
  <si>
    <t>スポーツ報知関西　13回目</t>
  </si>
  <si>
    <t>ic3910</t>
  </si>
  <si>
    <t>共通</t>
  </si>
  <si>
    <t>ln_ink1001</t>
  </si>
  <si>
    <t>熟女がエロくて版１(LINEver)（複数）</t>
  </si>
  <si>
    <t>LINE友だち登録で簡単</t>
  </si>
  <si>
    <t>アダルト面4C大雑4～5回</t>
  </si>
  <si>
    <t>7月05日(金)</t>
  </si>
  <si>
    <t>ln_ink1002</t>
  </si>
  <si>
    <t>7月12日(金)</t>
  </si>
  <si>
    <t>ln_ink1003</t>
  </si>
  <si>
    <t>令和最新版(LINEver)（複数）</t>
  </si>
  <si>
    <t>熟女の祭典</t>
  </si>
  <si>
    <t>7月19日(金)</t>
  </si>
  <si>
    <t>ic3911</t>
  </si>
  <si>
    <t>ln_ink1004</t>
  </si>
  <si>
    <t>QRお股版(LINEver)（高宮菜々子）</t>
  </si>
  <si>
    <t>女性会員急増!!</t>
  </si>
  <si>
    <t>アダルト面4C全3段</t>
  </si>
  <si>
    <t>7月22日(月)</t>
  </si>
  <si>
    <t>ic3912</t>
  </si>
  <si>
    <t>ln_ink1005</t>
  </si>
  <si>
    <t>ヤリもく限定版(LINEver)（晶エリー）</t>
  </si>
  <si>
    <t>真面目な出会いはお断り</t>
  </si>
  <si>
    <t>ln_ink1006</t>
  </si>
  <si>
    <t>女性すげ～版(LINEver)（複数）</t>
  </si>
  <si>
    <t>濃密な出会いをしてもいい</t>
  </si>
  <si>
    <t>ln_ink1007</t>
  </si>
  <si>
    <t>寂しい女たち版(LINEver)（ー）</t>
  </si>
  <si>
    <t>私じゃダメですか</t>
  </si>
  <si>
    <t>ln_ink1008</t>
  </si>
  <si>
    <t>エロくたっていいじゃない版(LINEver)（高宮菜々子）</t>
  </si>
  <si>
    <t>おじさんだもん</t>
  </si>
  <si>
    <t>7月27日(土)</t>
  </si>
  <si>
    <t>ic3913</t>
  </si>
  <si>
    <t>ln_ink1009</t>
  </si>
  <si>
    <t>寂しい女たち版(LINEver)（フリー女性②）</t>
  </si>
  <si>
    <t>私じゃダメですか尻画像</t>
  </si>
  <si>
    <t>ln_ink1010</t>
  </si>
  <si>
    <t>ヤリモクじゃダメですか(LINEver)（フリー女性⑧）</t>
  </si>
  <si>
    <t>高速マッチング恋愛</t>
  </si>
  <si>
    <t>ln_ink1011</t>
  </si>
  <si>
    <t>エッチの後に愛版(LINEver)（高宮菜々子）</t>
  </si>
  <si>
    <t>おじさんとためしたい</t>
  </si>
  <si>
    <t>ln_ink1012</t>
  </si>
  <si>
    <t>欲におぼれた女版(LINEver)（複数）</t>
  </si>
  <si>
    <t>私を見て‼</t>
  </si>
  <si>
    <t>ic3914</t>
  </si>
  <si>
    <t>ic3925</t>
  </si>
  <si>
    <t>新版（）</t>
  </si>
  <si>
    <t>全3段12段保証</t>
  </si>
  <si>
    <t>7月16日(火)</t>
  </si>
  <si>
    <t>ic3915</t>
  </si>
  <si>
    <t>ic3926</t>
  </si>
  <si>
    <t>全2段・大雑12段保証</t>
  </si>
  <si>
    <t>ic3916</t>
  </si>
  <si>
    <t>ic3917</t>
  </si>
  <si>
    <t>デリヘル版3（高宮菜々子）</t>
  </si>
  <si>
    <t>スポニチ関東</t>
  </si>
  <si>
    <t>全5段</t>
  </si>
  <si>
    <t>7月13日(土)</t>
  </si>
  <si>
    <t>ic3918</t>
  </si>
  <si>
    <t>ln_ink1015</t>
  </si>
  <si>
    <t>老人ホーム版(LINEver)（晶エリー）</t>
  </si>
  <si>
    <t>お相手待ちの女性が出ました(LINEver)</t>
  </si>
  <si>
    <t>7月28日(日)</t>
  </si>
  <si>
    <t>ic3919</t>
  </si>
  <si>
    <t>ln_ink1016</t>
  </si>
  <si>
    <t>電話orライン２(LINEver)（高宮菜々子）</t>
  </si>
  <si>
    <t>出会いの力を</t>
  </si>
  <si>
    <t>ic3920</t>
  </si>
  <si>
    <t>ln_ink1017</t>
  </si>
  <si>
    <t>右女9版(ヘスティア)(LINEver)（晶エリー）</t>
  </si>
  <si>
    <t>白髪まじりの男性に出会いたい女性がLINEを待ってる</t>
  </si>
  <si>
    <t>ic3921</t>
  </si>
  <si>
    <t>ln_ink1018</t>
  </si>
  <si>
    <t>1C終面全5段</t>
  </si>
  <si>
    <t>ic3922</t>
  </si>
  <si>
    <t>ic3923</t>
  </si>
  <si>
    <t>ic3924</t>
  </si>
  <si>
    <t>新聞 TOTAL</t>
  </si>
  <si>
    <t>●雑誌 広告</t>
  </si>
  <si>
    <t>ln_ink973</t>
  </si>
  <si>
    <t>日本ジャーナル出版</t>
  </si>
  <si>
    <t>他は見ちゃダメ版(LINEver)（晶エリー）</t>
  </si>
  <si>
    <t>エロい熟女が男を誘ってくる</t>
  </si>
  <si>
    <t>週刊実話ザ・タブー</t>
  </si>
  <si>
    <t>表4</t>
  </si>
  <si>
    <t>7月24日(水)</t>
  </si>
  <si>
    <t>za256</t>
  </si>
  <si>
    <t>ln_adn050</t>
  </si>
  <si>
    <t>大洋図書</t>
  </si>
  <si>
    <t>2P中心でか文字版(高宮菜々子さん)_LINE版</t>
  </si>
  <si>
    <t>実話ナックルズGOLD</t>
  </si>
  <si>
    <t>1C2P</t>
  </si>
  <si>
    <t>7月08日(月)</t>
  </si>
  <si>
    <t>ad869</t>
  </si>
  <si>
    <t>ln_adn051</t>
  </si>
  <si>
    <t>5P風俗ヘスティア(高宮菜々子さん)_LINE版</t>
  </si>
  <si>
    <t>実話ナックルズ ウルトラ</t>
  </si>
  <si>
    <t>1C5P</t>
  </si>
  <si>
    <t>ad870</t>
  </si>
  <si>
    <t>ln_adn052</t>
  </si>
  <si>
    <t>文友舎</t>
  </si>
  <si>
    <t>2P素敵なヤリ活（タイトル『素敵なヤリ活』）_LINE版</t>
  </si>
  <si>
    <t>EXCITING MAX! DELUXE</t>
  </si>
  <si>
    <t>4C2P</t>
  </si>
  <si>
    <t>7月31日(水)</t>
  </si>
  <si>
    <t>ad871</t>
  </si>
  <si>
    <t>雑誌 TOTAL</t>
  </si>
  <si>
    <t>●DVD 広告</t>
  </si>
  <si>
    <t>pa632</t>
  </si>
  <si>
    <t>DVD4コマ-ヘスティア</t>
  </si>
  <si>
    <t>毎月売</t>
  </si>
  <si>
    <t>EXCITING MAX!SPECIAL</t>
  </si>
  <si>
    <t>DVD袋裏1C+コンテンツ枠</t>
  </si>
  <si>
    <t>7月11日(木)</t>
  </si>
  <si>
    <t>pa633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</si>
  <si>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</si>
  <si>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</si>
  <si>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</si>
  <si>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</si>
  <si>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</si>
  <si>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</si>
  <si>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</si>
  <si>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7/1～7/31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</si>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</sst>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82</v>
      </c>
      <c r="D6" s="330">
        <v>3000000</v>
      </c>
      <c r="E6" s="79">
        <v>572</v>
      </c>
      <c r="F6" s="79">
        <v>282</v>
      </c>
      <c r="G6" s="79">
        <v>552</v>
      </c>
      <c r="H6" s="89">
        <v>165</v>
      </c>
      <c r="I6" s="90">
        <v>2</v>
      </c>
      <c r="J6" s="143">
        <f>H6+I6</f>
        <v>167</v>
      </c>
      <c r="K6" s="80">
        <f>IFERROR(J6/G6,"-")</f>
        <v>0.30253623188406</v>
      </c>
      <c r="L6" s="79">
        <v>15</v>
      </c>
      <c r="M6" s="79">
        <v>25</v>
      </c>
      <c r="N6" s="80">
        <f>IFERROR(L6/J6,"-")</f>
        <v>0.089820359281437</v>
      </c>
      <c r="O6" s="81">
        <f>IFERROR(D6/J6,"-")</f>
        <v>17964.071856287</v>
      </c>
      <c r="P6" s="82">
        <v>23</v>
      </c>
      <c r="Q6" s="80">
        <f>IFERROR(P6/J6,"-")</f>
        <v>0.1377245508982</v>
      </c>
      <c r="R6" s="335">
        <v>1810910</v>
      </c>
      <c r="S6" s="336">
        <f>IFERROR(R6/J6,"-")</f>
        <v>10843.77245509</v>
      </c>
      <c r="T6" s="336">
        <f>IFERROR(R6/P6,"-")</f>
        <v>78735.217391304</v>
      </c>
      <c r="U6" s="330">
        <f>IFERROR(R6-D6,"-")</f>
        <v>-1189090</v>
      </c>
      <c r="V6" s="83">
        <f>R6/D6</f>
        <v>0.60363666666667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315000</v>
      </c>
      <c r="E7" s="79">
        <v>133</v>
      </c>
      <c r="F7" s="79">
        <v>71</v>
      </c>
      <c r="G7" s="79">
        <v>95</v>
      </c>
      <c r="H7" s="89">
        <v>65</v>
      </c>
      <c r="I7" s="90">
        <v>0</v>
      </c>
      <c r="J7" s="143">
        <f>H7+I7</f>
        <v>65</v>
      </c>
      <c r="K7" s="80">
        <f>IFERROR(J7/G7,"-")</f>
        <v>0.68421052631579</v>
      </c>
      <c r="L7" s="79">
        <v>6</v>
      </c>
      <c r="M7" s="79">
        <v>7</v>
      </c>
      <c r="N7" s="80">
        <f>IFERROR(L7/J7,"-")</f>
        <v>0.092307692307692</v>
      </c>
      <c r="O7" s="81">
        <f>IFERROR(D7/J7,"-")</f>
        <v>4846.1538461538</v>
      </c>
      <c r="P7" s="82">
        <v>4</v>
      </c>
      <c r="Q7" s="80">
        <f>IFERROR(P7/J7,"-")</f>
        <v>0.061538461538462</v>
      </c>
      <c r="R7" s="335">
        <v>141800</v>
      </c>
      <c r="S7" s="336">
        <f>IFERROR(R7/J7,"-")</f>
        <v>2181.5384615385</v>
      </c>
      <c r="T7" s="336">
        <f>IFERROR(R7/P7,"-")</f>
        <v>35450</v>
      </c>
      <c r="U7" s="330">
        <f>IFERROR(R7-D7,"-")</f>
        <v>-173200</v>
      </c>
      <c r="V7" s="83">
        <f>R7/D7</f>
        <v>0.45015873015873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208</v>
      </c>
      <c r="F8" s="79">
        <v>117</v>
      </c>
      <c r="G8" s="79">
        <v>253</v>
      </c>
      <c r="H8" s="89">
        <v>51</v>
      </c>
      <c r="I8" s="90">
        <v>0</v>
      </c>
      <c r="J8" s="143">
        <f>H8+I8</f>
        <v>51</v>
      </c>
      <c r="K8" s="80">
        <f>IFERROR(J8/G8,"-")</f>
        <v>0.20158102766798</v>
      </c>
      <c r="L8" s="79">
        <v>5</v>
      </c>
      <c r="M8" s="79">
        <v>8</v>
      </c>
      <c r="N8" s="80">
        <f>IFERROR(L8/J8,"-")</f>
        <v>0.098039215686275</v>
      </c>
      <c r="O8" s="81">
        <f>IFERROR(D8/J8,"-")</f>
        <v>2450.9803921569</v>
      </c>
      <c r="P8" s="82">
        <v>2</v>
      </c>
      <c r="Q8" s="80">
        <f>IFERROR(P8/J8,"-")</f>
        <v>0.03921568627451</v>
      </c>
      <c r="R8" s="335">
        <v>549020</v>
      </c>
      <c r="S8" s="336">
        <f>IFERROR(R8/J8,"-")</f>
        <v>10765.098039216</v>
      </c>
      <c r="T8" s="336">
        <f>IFERROR(R8/P8,"-")</f>
        <v>274510</v>
      </c>
      <c r="U8" s="330">
        <f>IFERROR(R8-D8,"-")</f>
        <v>424020</v>
      </c>
      <c r="V8" s="83">
        <f>R8/D8</f>
        <v>4.39216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19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5</v>
      </c>
      <c r="D10" s="330">
        <v>8784207</v>
      </c>
      <c r="E10" s="79">
        <v>7645</v>
      </c>
      <c r="F10" s="79">
        <v>0</v>
      </c>
      <c r="G10" s="79">
        <v>464930</v>
      </c>
      <c r="H10" s="89">
        <v>2891</v>
      </c>
      <c r="I10" s="90">
        <v>78</v>
      </c>
      <c r="J10" s="143">
        <f>H10+I10</f>
        <v>2969</v>
      </c>
      <c r="K10" s="80">
        <f>IFERROR(J10/G10,"-")</f>
        <v>0.0063859075559762</v>
      </c>
      <c r="L10" s="79">
        <v>234</v>
      </c>
      <c r="M10" s="79">
        <v>932</v>
      </c>
      <c r="N10" s="80">
        <f>IFERROR(L10/J10,"-")</f>
        <v>0.078814415628158</v>
      </c>
      <c r="O10" s="81">
        <f>IFERROR(D10/J10,"-")</f>
        <v>2958.6416301785</v>
      </c>
      <c r="P10" s="82">
        <v>418</v>
      </c>
      <c r="Q10" s="80">
        <f>IFERROR(P10/J10,"-")</f>
        <v>0.14078814415628</v>
      </c>
      <c r="R10" s="335">
        <v>28113786</v>
      </c>
      <c r="S10" s="336">
        <f>IFERROR(R10/J10,"-")</f>
        <v>9469.1094644661</v>
      </c>
      <c r="T10" s="336">
        <f>IFERROR(R10/P10,"-")</f>
        <v>67257.861244019</v>
      </c>
      <c r="U10" s="330">
        <f>IFERROR(R10-D10,"-")</f>
        <v>19329579</v>
      </c>
      <c r="V10" s="83">
        <f>R10/D10</f>
        <v>3.2004922015157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12224207</v>
      </c>
      <c r="E13" s="41">
        <f>SUM(E6:E11)</f>
        <v>8558</v>
      </c>
      <c r="F13" s="41">
        <f>SUM(F6:F11)</f>
        <v>470</v>
      </c>
      <c r="G13" s="41">
        <f>SUM(G6:G11)</f>
        <v>465849</v>
      </c>
      <c r="H13" s="41">
        <f>SUM(H6:H11)</f>
        <v>3172</v>
      </c>
      <c r="I13" s="41">
        <f>SUM(I6:I11)</f>
        <v>80</v>
      </c>
      <c r="J13" s="41">
        <f>SUM(J6:J11)</f>
        <v>3252</v>
      </c>
      <c r="K13" s="42">
        <f>IFERROR(J13/G13,"-")</f>
        <v>0.0069808027923211</v>
      </c>
      <c r="L13" s="76">
        <f>SUM(L6:L11)</f>
        <v>260</v>
      </c>
      <c r="M13" s="76">
        <f>SUM(M6:M11)</f>
        <v>972</v>
      </c>
      <c r="N13" s="42">
        <f>IFERROR(L13/J13,"-")</f>
        <v>0.079950799507995</v>
      </c>
      <c r="O13" s="43">
        <f>IFERROR(D13/J13,"-")</f>
        <v>3758.9812423124</v>
      </c>
      <c r="P13" s="44">
        <f>SUM(P6:P11)</f>
        <v>447</v>
      </c>
      <c r="Q13" s="42">
        <f>IFERROR(P13/J13,"-")</f>
        <v>0.13745387453875</v>
      </c>
      <c r="R13" s="333">
        <f>SUM(R6:R11)</f>
        <v>30615516</v>
      </c>
      <c r="S13" s="333">
        <f>IFERROR(R13/J13,"-")</f>
        <v>9414.3653136531</v>
      </c>
      <c r="T13" s="333">
        <f>IFERROR(R13/P13,"-")</f>
        <v>68491.087248322</v>
      </c>
      <c r="U13" s="333">
        <f>SUM(U6:U11)</f>
        <v>18391309</v>
      </c>
      <c r="V13" s="45">
        <f>IFERROR(R13/D13,"-")</f>
        <v>2.5044991466522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1.6411764705882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4</v>
      </c>
      <c r="O6" s="90">
        <v>0</v>
      </c>
      <c r="P6" s="91">
        <f>N6+O6</f>
        <v>4</v>
      </c>
      <c r="Q6" s="80" t="str">
        <f>IFERROR(P6/M6,"-")</f>
        <v>-</v>
      </c>
      <c r="R6" s="79">
        <v>0</v>
      </c>
      <c r="S6" s="79">
        <v>1</v>
      </c>
      <c r="T6" s="80">
        <f>IFERROR(R6/(P6),"-")</f>
        <v>0</v>
      </c>
      <c r="U6" s="336">
        <f>IFERROR(J6/SUM(N6:O21),"-")</f>
        <v>8717.9487179487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218000</v>
      </c>
      <c r="AB6" s="83">
        <f>SUM(X6:X21)/SUM(J6:J21)</f>
        <v>1.6411764705882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2</v>
      </c>
      <c r="BX6" s="125">
        <f>IF(P6=0,"",IF(BW6=0,"",(BW6/P6)))</f>
        <v>0.5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34</v>
      </c>
      <c r="L7" s="79">
        <v>15</v>
      </c>
      <c r="M7" s="79">
        <v>10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4</v>
      </c>
      <c r="O10" s="90">
        <v>0</v>
      </c>
      <c r="P10" s="91">
        <f>N10+O10</f>
        <v>4</v>
      </c>
      <c r="Q10" s="80" t="str">
        <f>IFERROR(P10/M10,"-")</f>
        <v>-</v>
      </c>
      <c r="R10" s="79">
        <v>0</v>
      </c>
      <c r="S10" s="79">
        <v>1</v>
      </c>
      <c r="T10" s="80">
        <f>IFERROR(R10/(P10),"-")</f>
        <v>0</v>
      </c>
      <c r="U10" s="336"/>
      <c r="V10" s="82">
        <v>1</v>
      </c>
      <c r="W10" s="80">
        <f>IF(P10=0,"-",V10/P10)</f>
        <v>0.25</v>
      </c>
      <c r="X10" s="335">
        <v>20000</v>
      </c>
      <c r="Y10" s="336">
        <f>IFERROR(X10/P10,"-")</f>
        <v>5000</v>
      </c>
      <c r="Z10" s="336">
        <f>IFERROR(X10/V10,"-")</f>
        <v>20000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0.25</v>
      </c>
      <c r="BP10" s="119">
        <v>1</v>
      </c>
      <c r="BQ10" s="120">
        <f>IFERROR(BP10/BN10,"-")</f>
        <v>1</v>
      </c>
      <c r="BR10" s="121">
        <v>20000</v>
      </c>
      <c r="BS10" s="122">
        <f>IFERROR(BR10/BN10,"-")</f>
        <v>20000</v>
      </c>
      <c r="BT10" s="123"/>
      <c r="BU10" s="123">
        <v>1</v>
      </c>
      <c r="BV10" s="123"/>
      <c r="BW10" s="124">
        <v>2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20000</v>
      </c>
      <c r="CQ10" s="139">
        <v>20000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11</v>
      </c>
      <c r="L11" s="79">
        <v>8</v>
      </c>
      <c r="M11" s="79">
        <v>1</v>
      </c>
      <c r="N11" s="89">
        <v>1</v>
      </c>
      <c r="O11" s="90">
        <v>0</v>
      </c>
      <c r="P11" s="91">
        <f>N11+O11</f>
        <v>1</v>
      </c>
      <c r="Q11" s="80">
        <f>IFERROR(P11/M11,"-")</f>
        <v>1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1</v>
      </c>
      <c r="L13" s="79">
        <v>1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10</v>
      </c>
      <c r="O14" s="90">
        <v>0</v>
      </c>
      <c r="P14" s="91">
        <f>N14+O14</f>
        <v>10</v>
      </c>
      <c r="Q14" s="80" t="str">
        <f>IFERROR(P14/M14,"-")</f>
        <v>-</v>
      </c>
      <c r="R14" s="79">
        <v>0</v>
      </c>
      <c r="S14" s="79">
        <v>0</v>
      </c>
      <c r="T14" s="80">
        <f>IFERROR(R14/(P14),"-")</f>
        <v>0</v>
      </c>
      <c r="U14" s="336"/>
      <c r="V14" s="82">
        <v>2</v>
      </c>
      <c r="W14" s="80">
        <f>IF(P14=0,"-",V14/P14)</f>
        <v>0.2</v>
      </c>
      <c r="X14" s="335">
        <v>138000</v>
      </c>
      <c r="Y14" s="336">
        <f>IFERROR(X14/P14,"-")</f>
        <v>13800</v>
      </c>
      <c r="Z14" s="336">
        <f>IFERROR(X14/V14,"-")</f>
        <v>69000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0.2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5</v>
      </c>
      <c r="BX14" s="125">
        <f>IF(P14=0,"",IF(BW14=0,"",(BW14/P14)))</f>
        <v>0.5</v>
      </c>
      <c r="BY14" s="126">
        <v>2</v>
      </c>
      <c r="BZ14" s="127">
        <f>IFERROR(BY14/BW14,"-")</f>
        <v>0.4</v>
      </c>
      <c r="CA14" s="128">
        <v>138000</v>
      </c>
      <c r="CB14" s="129">
        <f>IFERROR(CA14/BW14,"-")</f>
        <v>27600</v>
      </c>
      <c r="CC14" s="130">
        <v>1</v>
      </c>
      <c r="CD14" s="130"/>
      <c r="CE14" s="130">
        <v>1</v>
      </c>
      <c r="CF14" s="131">
        <v>1</v>
      </c>
      <c r="CG14" s="132">
        <f>IF(P14=0,"",IF(CF14=0,"",(CF14/P14)))</f>
        <v>0.1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2</v>
      </c>
      <c r="CP14" s="139">
        <v>138000</v>
      </c>
      <c r="CQ14" s="139">
        <v>135000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30</v>
      </c>
      <c r="L15" s="79">
        <v>22</v>
      </c>
      <c r="M15" s="79">
        <v>2</v>
      </c>
      <c r="N15" s="89">
        <v>2</v>
      </c>
      <c r="O15" s="90">
        <v>0</v>
      </c>
      <c r="P15" s="91">
        <f>N15+O15</f>
        <v>2</v>
      </c>
      <c r="Q15" s="80">
        <f>IFERROR(P15/M15,"-")</f>
        <v>1</v>
      </c>
      <c r="R15" s="79">
        <v>1</v>
      </c>
      <c r="S15" s="79">
        <v>0</v>
      </c>
      <c r="T15" s="80">
        <f>IFERROR(R15/(P15),"-")</f>
        <v>0.5</v>
      </c>
      <c r="U15" s="336"/>
      <c r="V15" s="82">
        <v>0</v>
      </c>
      <c r="W15" s="80">
        <f>IF(P15=0,"-",V15/P15)</f>
        <v>0</v>
      </c>
      <c r="X15" s="335">
        <v>390000</v>
      </c>
      <c r="Y15" s="336">
        <f>IFERROR(X15/P15,"-")</f>
        <v>195000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2</v>
      </c>
      <c r="CG15" s="132">
        <f>IF(P15=0,"",IF(CF15=0,"",(CF15/P15)))</f>
        <v>1</v>
      </c>
      <c r="CH15" s="133">
        <v>1</v>
      </c>
      <c r="CI15" s="134">
        <f>IFERROR(CH15/CF15,"-")</f>
        <v>0.5</v>
      </c>
      <c r="CJ15" s="135">
        <v>390000</v>
      </c>
      <c r="CK15" s="136">
        <f>IFERROR(CJ15/CF15,"-")</f>
        <v>195000</v>
      </c>
      <c r="CL15" s="137"/>
      <c r="CM15" s="137"/>
      <c r="CN15" s="137">
        <v>1</v>
      </c>
      <c r="CO15" s="138">
        <v>0</v>
      </c>
      <c r="CP15" s="139">
        <v>390000</v>
      </c>
      <c r="CQ15" s="139">
        <v>390000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1</v>
      </c>
      <c r="O16" s="90">
        <v>0</v>
      </c>
      <c r="P16" s="91">
        <f>N16+O16</f>
        <v>1</v>
      </c>
      <c r="Q16" s="80" t="str">
        <f>IFERROR(P16/M16,"-")</f>
        <v>-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3</v>
      </c>
      <c r="L17" s="79">
        <v>3</v>
      </c>
      <c r="M17" s="79">
        <v>6</v>
      </c>
      <c r="N17" s="89">
        <v>0</v>
      </c>
      <c r="O17" s="90">
        <v>0</v>
      </c>
      <c r="P17" s="91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11</v>
      </c>
      <c r="O18" s="90">
        <v>0</v>
      </c>
      <c r="P18" s="91">
        <f>N18+O18</f>
        <v>11</v>
      </c>
      <c r="Q18" s="80" t="str">
        <f>IFERROR(P18/M18,"-")</f>
        <v>-</v>
      </c>
      <c r="R18" s="79">
        <v>0</v>
      </c>
      <c r="S18" s="79">
        <v>1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4</v>
      </c>
      <c r="BF18" s="111">
        <f>IF(P18=0,"",IF(BE18=0,"",(BE18/P18)))</f>
        <v>0.36363636363636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0.18181818181818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4</v>
      </c>
      <c r="BX18" s="125">
        <f>IF(P18=0,"",IF(BW18=0,"",(BW18/P18)))</f>
        <v>0.36363636363636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0.090909090909091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20</v>
      </c>
      <c r="L19" s="79">
        <v>10</v>
      </c>
      <c r="M19" s="79">
        <v>5</v>
      </c>
      <c r="N19" s="89">
        <v>1</v>
      </c>
      <c r="O19" s="90">
        <v>0</v>
      </c>
      <c r="P19" s="91">
        <f>N19+O19</f>
        <v>1</v>
      </c>
      <c r="Q19" s="80">
        <f>IFERROR(P19/M19,"-")</f>
        <v>0.2</v>
      </c>
      <c r="R19" s="79">
        <v>1</v>
      </c>
      <c r="S19" s="79">
        <v>0</v>
      </c>
      <c r="T19" s="80">
        <f>IFERROR(R19/(P19),"-")</f>
        <v>1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>
        <v>1</v>
      </c>
      <c r="CI19" s="134">
        <f>IFERROR(CH19/CF19,"-")</f>
        <v>1</v>
      </c>
      <c r="CJ19" s="135">
        <v>4981000</v>
      </c>
      <c r="CK19" s="136">
        <f>IFERROR(CJ19/CF19,"-")</f>
        <v>4981000</v>
      </c>
      <c r="CL19" s="137"/>
      <c r="CM19" s="137"/>
      <c r="CN19" s="137">
        <v>1</v>
      </c>
      <c r="CO19" s="138">
        <v>0</v>
      </c>
      <c r="CP19" s="139">
        <v>0</v>
      </c>
      <c r="CQ19" s="139">
        <v>4981000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5</v>
      </c>
      <c r="O20" s="90">
        <v>0</v>
      </c>
      <c r="P20" s="91">
        <f>N20+O20</f>
        <v>5</v>
      </c>
      <c r="Q20" s="80" t="str">
        <f>IFERROR(P20/M20,"-")</f>
        <v>-</v>
      </c>
      <c r="R20" s="79">
        <v>0</v>
      </c>
      <c r="S20" s="79">
        <v>1</v>
      </c>
      <c r="T20" s="80">
        <f>IFERROR(R20/(P20),"-")</f>
        <v>0</v>
      </c>
      <c r="U20" s="336"/>
      <c r="V20" s="82">
        <v>1</v>
      </c>
      <c r="W20" s="80">
        <f>IF(P20=0,"-",V20/P20)</f>
        <v>0.2</v>
      </c>
      <c r="X20" s="335">
        <v>10000</v>
      </c>
      <c r="Y20" s="336">
        <f>IFERROR(X20/P20,"-")</f>
        <v>2000</v>
      </c>
      <c r="Z20" s="336">
        <f>IFERROR(X20/V20,"-")</f>
        <v>10000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0.2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0.2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0.2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0.4</v>
      </c>
      <c r="BY20" s="126">
        <v>1</v>
      </c>
      <c r="BZ20" s="127">
        <f>IFERROR(BY20/BW20,"-")</f>
        <v>0.5</v>
      </c>
      <c r="CA20" s="128">
        <v>10000</v>
      </c>
      <c r="CB20" s="129">
        <f>IFERROR(CA20/BW20,"-")</f>
        <v>5000</v>
      </c>
      <c r="CC20" s="130">
        <v>1</v>
      </c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10000</v>
      </c>
      <c r="CQ20" s="139">
        <v>10000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8</v>
      </c>
      <c r="L21" s="79">
        <v>7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0.018181818181818</v>
      </c>
      <c r="B22" s="347" t="s">
        <v>92</v>
      </c>
      <c r="C22" s="347"/>
      <c r="D22" s="347" t="s">
        <v>93</v>
      </c>
      <c r="E22" s="347" t="s">
        <v>94</v>
      </c>
      <c r="F22" s="347" t="s">
        <v>95</v>
      </c>
      <c r="G22" s="88" t="s">
        <v>96</v>
      </c>
      <c r="H22" s="88" t="s">
        <v>97</v>
      </c>
      <c r="I22" s="88" t="s">
        <v>98</v>
      </c>
      <c r="J22" s="330">
        <v>330000</v>
      </c>
      <c r="K22" s="79">
        <v>13</v>
      </c>
      <c r="L22" s="79">
        <v>0</v>
      </c>
      <c r="M22" s="79">
        <v>37</v>
      </c>
      <c r="N22" s="89">
        <v>3</v>
      </c>
      <c r="O22" s="90">
        <v>0</v>
      </c>
      <c r="P22" s="91">
        <f>N22+O22</f>
        <v>3</v>
      </c>
      <c r="Q22" s="80">
        <f>IFERROR(P22/M22,"-")</f>
        <v>0.081081081081081</v>
      </c>
      <c r="R22" s="79">
        <v>1</v>
      </c>
      <c r="S22" s="79">
        <v>1</v>
      </c>
      <c r="T22" s="80">
        <f>IFERROR(R22/(P22),"-")</f>
        <v>0.33333333333333</v>
      </c>
      <c r="U22" s="336">
        <f>IFERROR(J22/SUM(N22:O27),"-")</f>
        <v>23571.428571429</v>
      </c>
      <c r="V22" s="82">
        <v>1</v>
      </c>
      <c r="W22" s="80">
        <f>IF(P22=0,"-",V22/P22)</f>
        <v>0.33333333333333</v>
      </c>
      <c r="X22" s="335">
        <v>6000</v>
      </c>
      <c r="Y22" s="336">
        <f>IFERROR(X22/P22,"-")</f>
        <v>2000</v>
      </c>
      <c r="Z22" s="336">
        <f>IFERROR(X22/V22,"-")</f>
        <v>6000</v>
      </c>
      <c r="AA22" s="330">
        <f>SUM(X22:X27)-SUM(J22:J27)</f>
        <v>-324000</v>
      </c>
      <c r="AB22" s="83">
        <f>SUM(X22:X27)/SUM(J22:J27)</f>
        <v>0.018181818181818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0.33333333333333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0.66666666666667</v>
      </c>
      <c r="BP22" s="119">
        <v>1</v>
      </c>
      <c r="BQ22" s="120">
        <f>IFERROR(BP22/BN22,"-")</f>
        <v>0.5</v>
      </c>
      <c r="BR22" s="121">
        <v>6000</v>
      </c>
      <c r="BS22" s="122">
        <f>IFERROR(BR22/BN22,"-")</f>
        <v>3000</v>
      </c>
      <c r="BT22" s="123"/>
      <c r="BU22" s="123">
        <v>1</v>
      </c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6000</v>
      </c>
      <c r="CQ22" s="139">
        <v>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99</v>
      </c>
      <c r="C23" s="347"/>
      <c r="D23" s="347" t="s">
        <v>100</v>
      </c>
      <c r="E23" s="347" t="s">
        <v>101</v>
      </c>
      <c r="F23" s="347" t="s">
        <v>95</v>
      </c>
      <c r="G23" s="88"/>
      <c r="H23" s="88" t="s">
        <v>97</v>
      </c>
      <c r="I23" s="88"/>
      <c r="J23" s="330"/>
      <c r="K23" s="79">
        <v>27</v>
      </c>
      <c r="L23" s="79">
        <v>0</v>
      </c>
      <c r="M23" s="79">
        <v>53</v>
      </c>
      <c r="N23" s="89">
        <v>6</v>
      </c>
      <c r="O23" s="90">
        <v>0</v>
      </c>
      <c r="P23" s="91">
        <f>N23+O23</f>
        <v>6</v>
      </c>
      <c r="Q23" s="80">
        <f>IFERROR(P23/M23,"-")</f>
        <v>0.11320754716981</v>
      </c>
      <c r="R23" s="79">
        <v>1</v>
      </c>
      <c r="S23" s="79">
        <v>2</v>
      </c>
      <c r="T23" s="80">
        <f>IFERROR(R23/(P23),"-")</f>
        <v>0.16666666666667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0.16666666666667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0.16666666666667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0.16666666666667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0.16666666666667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2</v>
      </c>
      <c r="CG23" s="132">
        <f>IF(P23=0,"",IF(CF23=0,"",(CF23/P23)))</f>
        <v>0.33333333333333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102</v>
      </c>
      <c r="C24" s="347"/>
      <c r="D24" s="347" t="s">
        <v>103</v>
      </c>
      <c r="E24" s="347" t="s">
        <v>104</v>
      </c>
      <c r="F24" s="347" t="s">
        <v>95</v>
      </c>
      <c r="G24" s="88"/>
      <c r="H24" s="88" t="s">
        <v>97</v>
      </c>
      <c r="I24" s="88"/>
      <c r="J24" s="330"/>
      <c r="K24" s="79">
        <v>7</v>
      </c>
      <c r="L24" s="79">
        <v>0</v>
      </c>
      <c r="M24" s="79">
        <v>23</v>
      </c>
      <c r="N24" s="89">
        <v>2</v>
      </c>
      <c r="O24" s="90">
        <v>0</v>
      </c>
      <c r="P24" s="91">
        <f>N24+O24</f>
        <v>2</v>
      </c>
      <c r="Q24" s="80">
        <f>IFERROR(P24/M24,"-")</f>
        <v>0.08695652173913</v>
      </c>
      <c r="R24" s="79">
        <v>0</v>
      </c>
      <c r="S24" s="79">
        <v>1</v>
      </c>
      <c r="T24" s="80">
        <f>IFERROR(R24/(P24),"-")</f>
        <v>0</v>
      </c>
      <c r="U24" s="336"/>
      <c r="V24" s="82">
        <v>1</v>
      </c>
      <c r="W24" s="80">
        <f>IF(P24=0,"-",V24/P24)</f>
        <v>0.5</v>
      </c>
      <c r="X24" s="335">
        <v>0</v>
      </c>
      <c r="Y24" s="336">
        <f>IFERROR(X24/P24,"-")</f>
        <v>0</v>
      </c>
      <c r="Z24" s="336">
        <f>IFERROR(X24/V24,"-")</f>
        <v>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0.5</v>
      </c>
      <c r="BY24" s="126">
        <v>1</v>
      </c>
      <c r="BZ24" s="127">
        <f>IFERROR(BY24/BW24,"-")</f>
        <v>1</v>
      </c>
      <c r="CA24" s="128">
        <v>9000</v>
      </c>
      <c r="CB24" s="129">
        <f>IFERROR(CA24/BW24,"-")</f>
        <v>9000</v>
      </c>
      <c r="CC24" s="130"/>
      <c r="CD24" s="130"/>
      <c r="CE24" s="130">
        <v>1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0</v>
      </c>
      <c r="CQ24" s="139">
        <v>9000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105</v>
      </c>
      <c r="C25" s="347"/>
      <c r="D25" s="347" t="s">
        <v>106</v>
      </c>
      <c r="E25" s="347" t="s">
        <v>107</v>
      </c>
      <c r="F25" s="347" t="s">
        <v>95</v>
      </c>
      <c r="G25" s="88"/>
      <c r="H25" s="88" t="s">
        <v>97</v>
      </c>
      <c r="I25" s="88"/>
      <c r="J25" s="330"/>
      <c r="K25" s="79">
        <v>1</v>
      </c>
      <c r="L25" s="79">
        <v>0</v>
      </c>
      <c r="M25" s="79">
        <v>15</v>
      </c>
      <c r="N25" s="89">
        <v>1</v>
      </c>
      <c r="O25" s="90">
        <v>0</v>
      </c>
      <c r="P25" s="91">
        <f>N25+O25</f>
        <v>1</v>
      </c>
      <c r="Q25" s="80">
        <f>IFERROR(P25/M25,"-")</f>
        <v>0.066666666666667</v>
      </c>
      <c r="R25" s="79">
        <v>0</v>
      </c>
      <c r="S25" s="79">
        <v>0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1</v>
      </c>
      <c r="BX25" s="125">
        <f>IF(P25=0,"",IF(BW25=0,"",(BW25/P25)))</f>
        <v>1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108</v>
      </c>
      <c r="C26" s="347"/>
      <c r="D26" s="347" t="s">
        <v>109</v>
      </c>
      <c r="E26" s="347" t="s">
        <v>110</v>
      </c>
      <c r="F26" s="347" t="s">
        <v>95</v>
      </c>
      <c r="G26" s="88"/>
      <c r="H26" s="88" t="s">
        <v>97</v>
      </c>
      <c r="I26" s="88"/>
      <c r="J26" s="330"/>
      <c r="K26" s="79">
        <v>2</v>
      </c>
      <c r="L26" s="79">
        <v>0</v>
      </c>
      <c r="M26" s="79">
        <v>13</v>
      </c>
      <c r="N26" s="89">
        <v>1</v>
      </c>
      <c r="O26" s="90">
        <v>0</v>
      </c>
      <c r="P26" s="91">
        <f>N26+O26</f>
        <v>1</v>
      </c>
      <c r="Q26" s="80">
        <f>IFERROR(P26/M26,"-")</f>
        <v>0.076923076923077</v>
      </c>
      <c r="R26" s="79">
        <v>0</v>
      </c>
      <c r="S26" s="79">
        <v>1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111</v>
      </c>
      <c r="C27" s="347"/>
      <c r="D27" s="347" t="s">
        <v>112</v>
      </c>
      <c r="E27" s="347" t="s">
        <v>112</v>
      </c>
      <c r="F27" s="347" t="s">
        <v>72</v>
      </c>
      <c r="G27" s="88"/>
      <c r="H27" s="88"/>
      <c r="I27" s="88"/>
      <c r="J27" s="330"/>
      <c r="K27" s="79">
        <v>50</v>
      </c>
      <c r="L27" s="79">
        <v>29</v>
      </c>
      <c r="M27" s="79">
        <v>52</v>
      </c>
      <c r="N27" s="89">
        <v>1</v>
      </c>
      <c r="O27" s="90">
        <v>0</v>
      </c>
      <c r="P27" s="91">
        <f>N27+O27</f>
        <v>1</v>
      </c>
      <c r="Q27" s="80">
        <f>IFERROR(P27/M27,"-")</f>
        <v>0.019230769230769</v>
      </c>
      <c r="R27" s="79">
        <v>1</v>
      </c>
      <c r="S27" s="79">
        <v>0</v>
      </c>
      <c r="T27" s="80">
        <f>IFERROR(R27/(P27),"-")</f>
        <v>1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347" t="s">
        <v>113</v>
      </c>
      <c r="C28" s="347" t="s">
        <v>114</v>
      </c>
      <c r="D28" s="347" t="s">
        <v>115</v>
      </c>
      <c r="E28" s="347" t="s">
        <v>116</v>
      </c>
      <c r="F28" s="347" t="s">
        <v>67</v>
      </c>
      <c r="G28" s="88" t="s">
        <v>117</v>
      </c>
      <c r="H28" s="88" t="s">
        <v>118</v>
      </c>
      <c r="I28" s="88" t="s">
        <v>119</v>
      </c>
      <c r="J28" s="330">
        <v>300000</v>
      </c>
      <c r="K28" s="79">
        <v>0</v>
      </c>
      <c r="L28" s="79">
        <v>0</v>
      </c>
      <c r="M28" s="79">
        <v>0</v>
      </c>
      <c r="N28" s="89">
        <v>0</v>
      </c>
      <c r="O28" s="90">
        <v>0</v>
      </c>
      <c r="P28" s="91">
        <f>N28+O28</f>
        <v>0</v>
      </c>
      <c r="Q28" s="80" t="str">
        <f>IFERROR(P28/M28,"-")</f>
        <v>-</v>
      </c>
      <c r="R28" s="79">
        <v>0</v>
      </c>
      <c r="S28" s="79">
        <v>0</v>
      </c>
      <c r="T28" s="80" t="str">
        <f>IFERROR(R28/(P28),"-")</f>
        <v>-</v>
      </c>
      <c r="U28" s="336">
        <f>IFERROR(J28/SUM(N28:O32),"-")</f>
        <v>300000</v>
      </c>
      <c r="V28" s="82">
        <v>0</v>
      </c>
      <c r="W28" s="80" t="str">
        <f>IF(P28=0,"-",V28/P28)</f>
        <v>-</v>
      </c>
      <c r="X28" s="335">
        <v>0</v>
      </c>
      <c r="Y28" s="336" t="str">
        <f>IFERROR(X28/P28,"-")</f>
        <v>-</v>
      </c>
      <c r="Z28" s="336" t="str">
        <f>IFERROR(X28/V28,"-")</f>
        <v>-</v>
      </c>
      <c r="AA28" s="330">
        <f>SUM(X28:X32)-SUM(J28:J32)</f>
        <v>-300000</v>
      </c>
      <c r="AB28" s="83">
        <f>SUM(X28:X32)/SUM(J28:J32)</f>
        <v>0</v>
      </c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120</v>
      </c>
      <c r="C29" s="347" t="s">
        <v>114</v>
      </c>
      <c r="D29" s="347" t="s">
        <v>115</v>
      </c>
      <c r="E29" s="347" t="s">
        <v>116</v>
      </c>
      <c r="F29" s="347" t="s">
        <v>67</v>
      </c>
      <c r="G29" s="88" t="s">
        <v>121</v>
      </c>
      <c r="H29" s="88" t="s">
        <v>118</v>
      </c>
      <c r="I29" s="88" t="s">
        <v>119</v>
      </c>
      <c r="J29" s="330"/>
      <c r="K29" s="79">
        <v>0</v>
      </c>
      <c r="L29" s="79">
        <v>0</v>
      </c>
      <c r="M29" s="79">
        <v>0</v>
      </c>
      <c r="N29" s="89">
        <v>0</v>
      </c>
      <c r="O29" s="90">
        <v>0</v>
      </c>
      <c r="P29" s="91">
        <f>N29+O29</f>
        <v>0</v>
      </c>
      <c r="Q29" s="80" t="str">
        <f>IFERROR(P29/M29,"-")</f>
        <v>-</v>
      </c>
      <c r="R29" s="79">
        <v>0</v>
      </c>
      <c r="S29" s="79">
        <v>0</v>
      </c>
      <c r="T29" s="80" t="str">
        <f>IFERROR(R29/(P29),"-")</f>
        <v>-</v>
      </c>
      <c r="U29" s="336"/>
      <c r="V29" s="82">
        <v>0</v>
      </c>
      <c r="W29" s="80" t="str">
        <f>IF(P29=0,"-",V29/P29)</f>
        <v>-</v>
      </c>
      <c r="X29" s="335">
        <v>0</v>
      </c>
      <c r="Y29" s="336" t="str">
        <f>IFERROR(X29/P29,"-")</f>
        <v>-</v>
      </c>
      <c r="Z29" s="336" t="str">
        <f>IFERROR(X29/V29,"-")</f>
        <v>-</v>
      </c>
      <c r="AA29" s="33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122</v>
      </c>
      <c r="C30" s="347" t="s">
        <v>114</v>
      </c>
      <c r="D30" s="347" t="s">
        <v>115</v>
      </c>
      <c r="E30" s="347" t="s">
        <v>116</v>
      </c>
      <c r="F30" s="347" t="s">
        <v>67</v>
      </c>
      <c r="G30" s="88" t="s">
        <v>123</v>
      </c>
      <c r="H30" s="88" t="s">
        <v>118</v>
      </c>
      <c r="I30" s="88" t="s">
        <v>119</v>
      </c>
      <c r="J30" s="330"/>
      <c r="K30" s="79">
        <v>0</v>
      </c>
      <c r="L30" s="79">
        <v>0</v>
      </c>
      <c r="M30" s="79">
        <v>0</v>
      </c>
      <c r="N30" s="89">
        <v>0</v>
      </c>
      <c r="O30" s="90">
        <v>0</v>
      </c>
      <c r="P30" s="91">
        <f>N30+O30</f>
        <v>0</v>
      </c>
      <c r="Q30" s="80" t="str">
        <f>IFERROR(P30/M30,"-")</f>
        <v>-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124</v>
      </c>
      <c r="C31" s="347" t="s">
        <v>114</v>
      </c>
      <c r="D31" s="347" t="s">
        <v>115</v>
      </c>
      <c r="E31" s="347" t="s">
        <v>116</v>
      </c>
      <c r="F31" s="347" t="s">
        <v>67</v>
      </c>
      <c r="G31" s="88" t="s">
        <v>125</v>
      </c>
      <c r="H31" s="88" t="s">
        <v>118</v>
      </c>
      <c r="I31" s="88" t="s">
        <v>126</v>
      </c>
      <c r="J31" s="330"/>
      <c r="K31" s="79">
        <v>0</v>
      </c>
      <c r="L31" s="79">
        <v>0</v>
      </c>
      <c r="M31" s="79">
        <v>0</v>
      </c>
      <c r="N31" s="89">
        <v>1</v>
      </c>
      <c r="O31" s="90">
        <v>0</v>
      </c>
      <c r="P31" s="91">
        <f>N31+O31</f>
        <v>1</v>
      </c>
      <c r="Q31" s="80" t="str">
        <f>IFERROR(P31/M31,"-")</f>
        <v>-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1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127</v>
      </c>
      <c r="C32" s="347"/>
      <c r="D32" s="347" t="s">
        <v>112</v>
      </c>
      <c r="E32" s="347" t="s">
        <v>112</v>
      </c>
      <c r="F32" s="347" t="s">
        <v>72</v>
      </c>
      <c r="G32" s="88" t="s">
        <v>128</v>
      </c>
      <c r="H32" s="88"/>
      <c r="I32" s="88"/>
      <c r="J32" s="330"/>
      <c r="K32" s="79">
        <v>8</v>
      </c>
      <c r="L32" s="79">
        <v>7</v>
      </c>
      <c r="M32" s="79">
        <v>0</v>
      </c>
      <c r="N32" s="89">
        <v>0</v>
      </c>
      <c r="O32" s="90">
        <v>0</v>
      </c>
      <c r="P32" s="91">
        <f>N32+O32</f>
        <v>0</v>
      </c>
      <c r="Q32" s="80" t="str">
        <f>IFERROR(P32/M32,"-")</f>
        <v>-</v>
      </c>
      <c r="R32" s="79">
        <v>0</v>
      </c>
      <c r="S32" s="79">
        <v>0</v>
      </c>
      <c r="T32" s="80" t="str">
        <f>IFERROR(R32/(P32),"-")</f>
        <v>-</v>
      </c>
      <c r="U32" s="336"/>
      <c r="V32" s="82">
        <v>0</v>
      </c>
      <c r="W32" s="80" t="str">
        <f>IF(P32=0,"-",V32/P32)</f>
        <v>-</v>
      </c>
      <c r="X32" s="335">
        <v>0</v>
      </c>
      <c r="Y32" s="336" t="str">
        <f>IFERROR(X32/P32,"-")</f>
        <v>-</v>
      </c>
      <c r="Z32" s="336" t="str">
        <f>IFERROR(X32/V32,"-")</f>
        <v>-</v>
      </c>
      <c r="AA32" s="330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0.064775</v>
      </c>
      <c r="B33" s="347" t="s">
        <v>129</v>
      </c>
      <c r="C33" s="347"/>
      <c r="D33" s="347" t="s">
        <v>130</v>
      </c>
      <c r="E33" s="347" t="s">
        <v>131</v>
      </c>
      <c r="F33" s="347" t="s">
        <v>67</v>
      </c>
      <c r="G33" s="88" t="s">
        <v>132</v>
      </c>
      <c r="H33" s="88" t="s">
        <v>133</v>
      </c>
      <c r="I33" s="88" t="s">
        <v>134</v>
      </c>
      <c r="J33" s="330">
        <v>400000</v>
      </c>
      <c r="K33" s="79">
        <v>0</v>
      </c>
      <c r="L33" s="79">
        <v>0</v>
      </c>
      <c r="M33" s="79">
        <v>0</v>
      </c>
      <c r="N33" s="89">
        <v>3</v>
      </c>
      <c r="O33" s="90">
        <v>0</v>
      </c>
      <c r="P33" s="91">
        <f>N33+O33</f>
        <v>3</v>
      </c>
      <c r="Q33" s="80" t="str">
        <f>IFERROR(P33/M33,"-")</f>
        <v>-</v>
      </c>
      <c r="R33" s="79">
        <v>0</v>
      </c>
      <c r="S33" s="79">
        <v>0</v>
      </c>
      <c r="T33" s="80">
        <f>IFERROR(R33/(P33),"-")</f>
        <v>0</v>
      </c>
      <c r="U33" s="336">
        <f>IFERROR(J33/SUM(N33:O37),"-")</f>
        <v>13793.103448276</v>
      </c>
      <c r="V33" s="82">
        <v>1</v>
      </c>
      <c r="W33" s="80">
        <f>IF(P33=0,"-",V33/P33)</f>
        <v>0.33333333333333</v>
      </c>
      <c r="X33" s="335">
        <v>5410</v>
      </c>
      <c r="Y33" s="336">
        <f>IFERROR(X33/P33,"-")</f>
        <v>1803.3333333333</v>
      </c>
      <c r="Z33" s="336">
        <f>IFERROR(X33/V33,"-")</f>
        <v>5410</v>
      </c>
      <c r="AA33" s="330">
        <f>SUM(X33:X37)-SUM(J33:J37)</f>
        <v>-374090</v>
      </c>
      <c r="AB33" s="83">
        <f>SUM(X33:X37)/SUM(J33:J37)</f>
        <v>0.064775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0.66666666666667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0.33333333333333</v>
      </c>
      <c r="BY33" s="126">
        <v>1</v>
      </c>
      <c r="BZ33" s="127">
        <f>IFERROR(BY33/BW33,"-")</f>
        <v>1</v>
      </c>
      <c r="CA33" s="128">
        <v>5410</v>
      </c>
      <c r="CB33" s="129">
        <f>IFERROR(CA33/BW33,"-")</f>
        <v>5410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5410</v>
      </c>
      <c r="CQ33" s="139">
        <v>5410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135</v>
      </c>
      <c r="C34" s="347"/>
      <c r="D34" s="347" t="s">
        <v>136</v>
      </c>
      <c r="E34" s="347" t="s">
        <v>137</v>
      </c>
      <c r="F34" s="347" t="s">
        <v>67</v>
      </c>
      <c r="G34" s="88"/>
      <c r="H34" s="88" t="s">
        <v>133</v>
      </c>
      <c r="I34" s="88"/>
      <c r="J34" s="330"/>
      <c r="K34" s="79">
        <v>0</v>
      </c>
      <c r="L34" s="79">
        <v>0</v>
      </c>
      <c r="M34" s="79">
        <v>0</v>
      </c>
      <c r="N34" s="89">
        <v>14</v>
      </c>
      <c r="O34" s="90">
        <v>0</v>
      </c>
      <c r="P34" s="91">
        <f>N34+O34</f>
        <v>14</v>
      </c>
      <c r="Q34" s="80" t="str">
        <f>IFERROR(P34/M34,"-")</f>
        <v>-</v>
      </c>
      <c r="R34" s="79">
        <v>0</v>
      </c>
      <c r="S34" s="79">
        <v>3</v>
      </c>
      <c r="T34" s="80">
        <f>IFERROR(R34/(P34),"-")</f>
        <v>0</v>
      </c>
      <c r="U34" s="336"/>
      <c r="V34" s="82">
        <v>1</v>
      </c>
      <c r="W34" s="80">
        <f>IF(P34=0,"-",V34/P34)</f>
        <v>0.071428571428571</v>
      </c>
      <c r="X34" s="335">
        <v>2500</v>
      </c>
      <c r="Y34" s="336">
        <f>IFERROR(X34/P34,"-")</f>
        <v>178.57142857143</v>
      </c>
      <c r="Z34" s="336">
        <f>IFERROR(X34/V34,"-")</f>
        <v>2500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3</v>
      </c>
      <c r="BF34" s="111">
        <f>IF(P34=0,"",IF(BE34=0,"",(BE34/P34)))</f>
        <v>0.21428571428571</v>
      </c>
      <c r="BG34" s="110">
        <v>1</v>
      </c>
      <c r="BH34" s="112">
        <f>IFERROR(BG34/BE34,"-")</f>
        <v>0.33333333333333</v>
      </c>
      <c r="BI34" s="113">
        <v>7500</v>
      </c>
      <c r="BJ34" s="114">
        <f>IFERROR(BI34/BE34,"-")</f>
        <v>2500</v>
      </c>
      <c r="BK34" s="115"/>
      <c r="BL34" s="115">
        <v>1</v>
      </c>
      <c r="BM34" s="115"/>
      <c r="BN34" s="117">
        <v>5</v>
      </c>
      <c r="BO34" s="118">
        <f>IF(P34=0,"",IF(BN34=0,"",(BN34/P34)))</f>
        <v>0.35714285714286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5</v>
      </c>
      <c r="BX34" s="125">
        <f>IF(P34=0,"",IF(BW34=0,"",(BW34/P34)))</f>
        <v>0.35714285714286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0.071428571428571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1</v>
      </c>
      <c r="CP34" s="139">
        <v>2500</v>
      </c>
      <c r="CQ34" s="139">
        <v>7500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138</v>
      </c>
      <c r="C35" s="347"/>
      <c r="D35" s="347" t="s">
        <v>139</v>
      </c>
      <c r="E35" s="347" t="s">
        <v>140</v>
      </c>
      <c r="F35" s="347" t="s">
        <v>95</v>
      </c>
      <c r="G35" s="88"/>
      <c r="H35" s="88" t="s">
        <v>133</v>
      </c>
      <c r="I35" s="88"/>
      <c r="J35" s="330"/>
      <c r="K35" s="79">
        <v>15</v>
      </c>
      <c r="L35" s="79">
        <v>0</v>
      </c>
      <c r="M35" s="79">
        <v>23</v>
      </c>
      <c r="N35" s="89">
        <v>4</v>
      </c>
      <c r="O35" s="90">
        <v>0</v>
      </c>
      <c r="P35" s="91">
        <f>N35+O35</f>
        <v>4</v>
      </c>
      <c r="Q35" s="80">
        <f>IFERROR(P35/M35,"-")</f>
        <v>0.17391304347826</v>
      </c>
      <c r="R35" s="79">
        <v>0</v>
      </c>
      <c r="S35" s="79">
        <v>1</v>
      </c>
      <c r="T35" s="80">
        <f>IFERROR(R35/(P35),"-")</f>
        <v>0</v>
      </c>
      <c r="U35" s="336"/>
      <c r="V35" s="82">
        <v>1</v>
      </c>
      <c r="W35" s="80">
        <f>IF(P35=0,"-",V35/P35)</f>
        <v>0.25</v>
      </c>
      <c r="X35" s="335">
        <v>3000</v>
      </c>
      <c r="Y35" s="336">
        <f>IFERROR(X35/P35,"-")</f>
        <v>750</v>
      </c>
      <c r="Z35" s="336">
        <f>IFERROR(X35/V35,"-")</f>
        <v>3000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0.25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0.25</v>
      </c>
      <c r="CH35" s="133">
        <v>1</v>
      </c>
      <c r="CI35" s="134">
        <f>IFERROR(CH35/CF35,"-")</f>
        <v>1</v>
      </c>
      <c r="CJ35" s="135">
        <v>3000</v>
      </c>
      <c r="CK35" s="136">
        <f>IFERROR(CJ35/CF35,"-")</f>
        <v>3000</v>
      </c>
      <c r="CL35" s="137">
        <v>1</v>
      </c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141</v>
      </c>
      <c r="C36" s="347"/>
      <c r="D36" s="347" t="s">
        <v>142</v>
      </c>
      <c r="E36" s="347" t="s">
        <v>143</v>
      </c>
      <c r="F36" s="347" t="s">
        <v>67</v>
      </c>
      <c r="G36" s="88"/>
      <c r="H36" s="88" t="s">
        <v>133</v>
      </c>
      <c r="I36" s="88"/>
      <c r="J36" s="330"/>
      <c r="K36" s="79">
        <v>0</v>
      </c>
      <c r="L36" s="79">
        <v>0</v>
      </c>
      <c r="M36" s="79">
        <v>0</v>
      </c>
      <c r="N36" s="89">
        <v>3</v>
      </c>
      <c r="O36" s="90">
        <v>1</v>
      </c>
      <c r="P36" s="91">
        <f>N36+O36</f>
        <v>4</v>
      </c>
      <c r="Q36" s="80" t="str">
        <f>IFERROR(P36/M36,"-")</f>
        <v>-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0.25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0.25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1</v>
      </c>
      <c r="CG36" s="132">
        <f>IF(P36=0,"",IF(CF36=0,"",(CF36/P36)))</f>
        <v>0.25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144</v>
      </c>
      <c r="C37" s="347"/>
      <c r="D37" s="347" t="s">
        <v>112</v>
      </c>
      <c r="E37" s="347" t="s">
        <v>112</v>
      </c>
      <c r="F37" s="347" t="s">
        <v>72</v>
      </c>
      <c r="G37" s="88"/>
      <c r="H37" s="88"/>
      <c r="I37" s="88"/>
      <c r="J37" s="330"/>
      <c r="K37" s="79">
        <v>58</v>
      </c>
      <c r="L37" s="79">
        <v>32</v>
      </c>
      <c r="M37" s="79">
        <v>48</v>
      </c>
      <c r="N37" s="89">
        <v>4</v>
      </c>
      <c r="O37" s="90">
        <v>0</v>
      </c>
      <c r="P37" s="91">
        <f>N37+O37</f>
        <v>4</v>
      </c>
      <c r="Q37" s="80">
        <f>IFERROR(P37/M37,"-")</f>
        <v>0.083333333333333</v>
      </c>
      <c r="R37" s="79">
        <v>3</v>
      </c>
      <c r="S37" s="79">
        <v>1</v>
      </c>
      <c r="T37" s="80">
        <f>IFERROR(R37/(P37),"-")</f>
        <v>0.75</v>
      </c>
      <c r="U37" s="336"/>
      <c r="V37" s="82">
        <v>1</v>
      </c>
      <c r="W37" s="80">
        <f>IF(P37=0,"-",V37/P37)</f>
        <v>0.25</v>
      </c>
      <c r="X37" s="335">
        <v>15000</v>
      </c>
      <c r="Y37" s="336">
        <f>IFERROR(X37/P37,"-")</f>
        <v>3750</v>
      </c>
      <c r="Z37" s="336">
        <f>IFERROR(X37/V37,"-")</f>
        <v>15000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0.25</v>
      </c>
      <c r="BP37" s="119">
        <v>1</v>
      </c>
      <c r="BQ37" s="120">
        <f>IFERROR(BP37/BN37,"-")</f>
        <v>1</v>
      </c>
      <c r="BR37" s="121">
        <v>9000</v>
      </c>
      <c r="BS37" s="122">
        <f>IFERROR(BR37/BN37,"-")</f>
        <v>9000</v>
      </c>
      <c r="BT37" s="123"/>
      <c r="BU37" s="123"/>
      <c r="BV37" s="123">
        <v>1</v>
      </c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3</v>
      </c>
      <c r="CG37" s="132">
        <f>IF(P37=0,"",IF(CF37=0,"",(CF37/P37)))</f>
        <v>0.75</v>
      </c>
      <c r="CH37" s="133">
        <v>2</v>
      </c>
      <c r="CI37" s="134">
        <f>IFERROR(CH37/CF37,"-")</f>
        <v>0.66666666666667</v>
      </c>
      <c r="CJ37" s="135">
        <v>40000</v>
      </c>
      <c r="CK37" s="136">
        <f>IFERROR(CJ37/CF37,"-")</f>
        <v>13333.333333333</v>
      </c>
      <c r="CL37" s="137"/>
      <c r="CM37" s="137"/>
      <c r="CN37" s="137">
        <v>2</v>
      </c>
      <c r="CO37" s="138">
        <v>1</v>
      </c>
      <c r="CP37" s="139">
        <v>15000</v>
      </c>
      <c r="CQ37" s="139">
        <v>25000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1.7115384615385</v>
      </c>
      <c r="B38" s="347" t="s">
        <v>145</v>
      </c>
      <c r="C38" s="347"/>
      <c r="D38" s="347" t="s">
        <v>146</v>
      </c>
      <c r="E38" s="347" t="s">
        <v>147</v>
      </c>
      <c r="F38" s="347" t="s">
        <v>67</v>
      </c>
      <c r="G38" s="88" t="s">
        <v>148</v>
      </c>
      <c r="H38" s="88" t="s">
        <v>149</v>
      </c>
      <c r="I38" s="88" t="s">
        <v>150</v>
      </c>
      <c r="J38" s="330">
        <v>260000</v>
      </c>
      <c r="K38" s="79">
        <v>0</v>
      </c>
      <c r="L38" s="79">
        <v>0</v>
      </c>
      <c r="M38" s="79">
        <v>0</v>
      </c>
      <c r="N38" s="89">
        <v>4</v>
      </c>
      <c r="O38" s="90">
        <v>0</v>
      </c>
      <c r="P38" s="91">
        <f>N38+O38</f>
        <v>4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IFERROR(J38/SUM(N38:O41),"-")</f>
        <v>17333.333333333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SUM(X38:X41)-SUM(J38:J41)</f>
        <v>185000</v>
      </c>
      <c r="AB38" s="83">
        <f>SUM(X38:X41)/SUM(J38:J41)</f>
        <v>1.7115384615385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0.25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>
        <v>1</v>
      </c>
      <c r="CG38" s="132">
        <f>IF(P38=0,"",IF(CF38=0,"",(CF38/P38)))</f>
        <v>0.25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151</v>
      </c>
      <c r="C39" s="347"/>
      <c r="D39" s="347" t="s">
        <v>152</v>
      </c>
      <c r="E39" s="347" t="s">
        <v>153</v>
      </c>
      <c r="F39" s="347" t="s">
        <v>67</v>
      </c>
      <c r="G39" s="88"/>
      <c r="H39" s="88" t="s">
        <v>149</v>
      </c>
      <c r="I39" s="88" t="s">
        <v>154</v>
      </c>
      <c r="J39" s="330"/>
      <c r="K39" s="79">
        <v>0</v>
      </c>
      <c r="L39" s="79">
        <v>0</v>
      </c>
      <c r="M39" s="79">
        <v>0</v>
      </c>
      <c r="N39" s="89">
        <v>1</v>
      </c>
      <c r="O39" s="90">
        <v>0</v>
      </c>
      <c r="P39" s="91">
        <f>N39+O39</f>
        <v>1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1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155</v>
      </c>
      <c r="C40" s="347"/>
      <c r="D40" s="347" t="s">
        <v>156</v>
      </c>
      <c r="E40" s="347" t="s">
        <v>157</v>
      </c>
      <c r="F40" s="347" t="s">
        <v>95</v>
      </c>
      <c r="G40" s="88"/>
      <c r="H40" s="88" t="s">
        <v>149</v>
      </c>
      <c r="I40" s="88" t="s">
        <v>158</v>
      </c>
      <c r="J40" s="330"/>
      <c r="K40" s="79">
        <v>19</v>
      </c>
      <c r="L40" s="79">
        <v>0</v>
      </c>
      <c r="M40" s="79">
        <v>56</v>
      </c>
      <c r="N40" s="89">
        <v>8</v>
      </c>
      <c r="O40" s="90">
        <v>0</v>
      </c>
      <c r="P40" s="91">
        <f>N40+O40</f>
        <v>8</v>
      </c>
      <c r="Q40" s="80">
        <f>IFERROR(P40/M40,"-")</f>
        <v>0.14285714285714</v>
      </c>
      <c r="R40" s="79">
        <v>1</v>
      </c>
      <c r="S40" s="79">
        <v>1</v>
      </c>
      <c r="T40" s="80">
        <f>IFERROR(R40/(P40),"-")</f>
        <v>0.125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0.125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5</v>
      </c>
      <c r="BO40" s="118">
        <f>IF(P40=0,"",IF(BN40=0,"",(BN40/P40)))</f>
        <v>0.625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0.125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>
        <v>1</v>
      </c>
      <c r="CG40" s="132">
        <f>IF(P40=0,"",IF(CF40=0,"",(CF40/P40)))</f>
        <v>0.125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159</v>
      </c>
      <c r="C41" s="347"/>
      <c r="D41" s="347" t="s">
        <v>112</v>
      </c>
      <c r="E41" s="347" t="s">
        <v>112</v>
      </c>
      <c r="F41" s="347" t="s">
        <v>72</v>
      </c>
      <c r="G41" s="88"/>
      <c r="H41" s="88"/>
      <c r="I41" s="88"/>
      <c r="J41" s="330"/>
      <c r="K41" s="79">
        <v>64</v>
      </c>
      <c r="L41" s="79">
        <v>37</v>
      </c>
      <c r="M41" s="79">
        <v>21</v>
      </c>
      <c r="N41" s="89">
        <v>2</v>
      </c>
      <c r="O41" s="90">
        <v>0</v>
      </c>
      <c r="P41" s="91">
        <f>N41+O41</f>
        <v>2</v>
      </c>
      <c r="Q41" s="80">
        <f>IFERROR(P41/M41,"-")</f>
        <v>0.095238095238095</v>
      </c>
      <c r="R41" s="79">
        <v>1</v>
      </c>
      <c r="S41" s="79">
        <v>0</v>
      </c>
      <c r="T41" s="80">
        <f>IFERROR(R41/(P41),"-")</f>
        <v>0.5</v>
      </c>
      <c r="U41" s="336"/>
      <c r="V41" s="82">
        <v>1</v>
      </c>
      <c r="W41" s="80">
        <f>IF(P41=0,"-",V41/P41)</f>
        <v>0.5</v>
      </c>
      <c r="X41" s="335">
        <v>445000</v>
      </c>
      <c r="Y41" s="336">
        <f>IFERROR(X41/P41,"-")</f>
        <v>222500</v>
      </c>
      <c r="Z41" s="336">
        <f>IFERROR(X41/V41,"-")</f>
        <v>445000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0.5</v>
      </c>
      <c r="BY41" s="126">
        <v>1</v>
      </c>
      <c r="BZ41" s="127">
        <f>IFERROR(BY41/BW41,"-")</f>
        <v>1</v>
      </c>
      <c r="CA41" s="128">
        <v>445000</v>
      </c>
      <c r="CB41" s="129">
        <f>IFERROR(CA41/BW41,"-")</f>
        <v>445000</v>
      </c>
      <c r="CC41" s="130"/>
      <c r="CD41" s="130"/>
      <c r="CE41" s="130">
        <v>1</v>
      </c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445000</v>
      </c>
      <c r="CQ41" s="139">
        <v>445000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>
        <f>AB42</f>
        <v>0.083333333333333</v>
      </c>
      <c r="B42" s="347" t="s">
        <v>160</v>
      </c>
      <c r="C42" s="347"/>
      <c r="D42" s="347" t="s">
        <v>161</v>
      </c>
      <c r="E42" s="347" t="s">
        <v>162</v>
      </c>
      <c r="F42" s="347" t="s">
        <v>67</v>
      </c>
      <c r="G42" s="88" t="s">
        <v>163</v>
      </c>
      <c r="H42" s="88" t="s">
        <v>164</v>
      </c>
      <c r="I42" s="88"/>
      <c r="J42" s="330">
        <v>300000</v>
      </c>
      <c r="K42" s="79">
        <v>0</v>
      </c>
      <c r="L42" s="79">
        <v>0</v>
      </c>
      <c r="M42" s="79">
        <v>0</v>
      </c>
      <c r="N42" s="89">
        <v>0</v>
      </c>
      <c r="O42" s="90">
        <v>0</v>
      </c>
      <c r="P42" s="91">
        <f>N42+O42</f>
        <v>0</v>
      </c>
      <c r="Q42" s="80" t="str">
        <f>IFERROR(P42/M42,"-")</f>
        <v>-</v>
      </c>
      <c r="R42" s="79">
        <v>0</v>
      </c>
      <c r="S42" s="79">
        <v>0</v>
      </c>
      <c r="T42" s="80" t="str">
        <f>IFERROR(R42/(P42),"-")</f>
        <v>-</v>
      </c>
      <c r="U42" s="336">
        <f>IFERROR(J42/SUM(N42:O55),"-")</f>
        <v>30000</v>
      </c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>
        <f>SUM(X42:X55)-SUM(J42:J55)</f>
        <v>-275000</v>
      </c>
      <c r="AB42" s="83">
        <f>SUM(X42:X55)/SUM(J42:J55)</f>
        <v>0.083333333333333</v>
      </c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165</v>
      </c>
      <c r="C43" s="347"/>
      <c r="D43" s="347" t="s">
        <v>106</v>
      </c>
      <c r="E43" s="347" t="s">
        <v>107</v>
      </c>
      <c r="F43" s="347" t="s">
        <v>95</v>
      </c>
      <c r="G43" s="88" t="s">
        <v>166</v>
      </c>
      <c r="H43" s="88" t="s">
        <v>164</v>
      </c>
      <c r="I43" s="88"/>
      <c r="J43" s="330"/>
      <c r="K43" s="79">
        <v>2</v>
      </c>
      <c r="L43" s="79">
        <v>0</v>
      </c>
      <c r="M43" s="79">
        <v>9</v>
      </c>
      <c r="N43" s="89">
        <v>1</v>
      </c>
      <c r="O43" s="90">
        <v>0</v>
      </c>
      <c r="P43" s="91">
        <f>N43+O43</f>
        <v>1</v>
      </c>
      <c r="Q43" s="80">
        <f>IFERROR(P43/M43,"-")</f>
        <v>0.11111111111111</v>
      </c>
      <c r="R43" s="79">
        <v>0</v>
      </c>
      <c r="S43" s="79">
        <v>0</v>
      </c>
      <c r="T43" s="80">
        <f>IFERROR(R43/(P43),"-")</f>
        <v>0</v>
      </c>
      <c r="U43" s="336"/>
      <c r="V43" s="82">
        <v>1</v>
      </c>
      <c r="W43" s="80">
        <f>IF(P43=0,"-",V43/P43)</f>
        <v>1</v>
      </c>
      <c r="X43" s="335">
        <v>10000</v>
      </c>
      <c r="Y43" s="336">
        <f>IFERROR(X43/P43,"-")</f>
        <v>10000</v>
      </c>
      <c r="Z43" s="336">
        <f>IFERROR(X43/V43,"-")</f>
        <v>10000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1</v>
      </c>
      <c r="BG43" s="110">
        <v>1</v>
      </c>
      <c r="BH43" s="112">
        <f>IFERROR(BG43/BE43,"-")</f>
        <v>1</v>
      </c>
      <c r="BI43" s="113">
        <v>10000</v>
      </c>
      <c r="BJ43" s="114">
        <f>IFERROR(BI43/BE43,"-")</f>
        <v>10000</v>
      </c>
      <c r="BK43" s="115"/>
      <c r="BL43" s="115">
        <v>1</v>
      </c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10000</v>
      </c>
      <c r="CQ43" s="139">
        <v>10000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167</v>
      </c>
      <c r="C44" s="347"/>
      <c r="D44" s="347" t="s">
        <v>168</v>
      </c>
      <c r="E44" s="347" t="s">
        <v>169</v>
      </c>
      <c r="F44" s="347" t="s">
        <v>67</v>
      </c>
      <c r="G44" s="88" t="s">
        <v>170</v>
      </c>
      <c r="H44" s="88" t="s">
        <v>164</v>
      </c>
      <c r="I44" s="88"/>
      <c r="J44" s="330"/>
      <c r="K44" s="79">
        <v>0</v>
      </c>
      <c r="L44" s="79">
        <v>0</v>
      </c>
      <c r="M44" s="79">
        <v>0</v>
      </c>
      <c r="N44" s="89">
        <v>2</v>
      </c>
      <c r="O44" s="90">
        <v>0</v>
      </c>
      <c r="P44" s="91">
        <f>N44+O44</f>
        <v>2</v>
      </c>
      <c r="Q44" s="80" t="str">
        <f>IFERROR(P44/M44,"-")</f>
        <v>-</v>
      </c>
      <c r="R44" s="79">
        <v>0</v>
      </c>
      <c r="S44" s="79">
        <v>1</v>
      </c>
      <c r="T44" s="80">
        <f>IFERROR(R44/(P44),"-")</f>
        <v>0</v>
      </c>
      <c r="U44" s="336"/>
      <c r="V44" s="82">
        <v>1</v>
      </c>
      <c r="W44" s="80">
        <f>IF(P44=0,"-",V44/P44)</f>
        <v>0.5</v>
      </c>
      <c r="X44" s="335">
        <v>3000</v>
      </c>
      <c r="Y44" s="336">
        <f>IFERROR(X44/P44,"-")</f>
        <v>1500</v>
      </c>
      <c r="Z44" s="336">
        <f>IFERROR(X44/V44,"-")</f>
        <v>3000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0.5</v>
      </c>
      <c r="BP44" s="119">
        <v>1</v>
      </c>
      <c r="BQ44" s="120">
        <f>IFERROR(BP44/BN44,"-")</f>
        <v>1</v>
      </c>
      <c r="BR44" s="121">
        <v>3000</v>
      </c>
      <c r="BS44" s="122">
        <f>IFERROR(BR44/BN44,"-")</f>
        <v>3000</v>
      </c>
      <c r="BT44" s="123">
        <v>1</v>
      </c>
      <c r="BU44" s="123"/>
      <c r="BV44" s="123"/>
      <c r="BW44" s="124">
        <v>1</v>
      </c>
      <c r="BX44" s="125">
        <f>IF(P44=0,"",IF(BW44=0,"",(BW44/P44)))</f>
        <v>0.5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3000</v>
      </c>
      <c r="CQ44" s="139">
        <v>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171</v>
      </c>
      <c r="C45" s="347"/>
      <c r="D45" s="347" t="s">
        <v>172</v>
      </c>
      <c r="E45" s="347" t="s">
        <v>173</v>
      </c>
      <c r="F45" s="347" t="s">
        <v>67</v>
      </c>
      <c r="G45" s="88" t="s">
        <v>174</v>
      </c>
      <c r="H45" s="88" t="s">
        <v>164</v>
      </c>
      <c r="I45" s="88"/>
      <c r="J45" s="330"/>
      <c r="K45" s="79">
        <v>0</v>
      </c>
      <c r="L45" s="79">
        <v>0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175</v>
      </c>
      <c r="C46" s="347"/>
      <c r="D46" s="347" t="s">
        <v>176</v>
      </c>
      <c r="E46" s="347" t="s">
        <v>177</v>
      </c>
      <c r="F46" s="347" t="s">
        <v>67</v>
      </c>
      <c r="G46" s="88" t="s">
        <v>178</v>
      </c>
      <c r="H46" s="88" t="s">
        <v>164</v>
      </c>
      <c r="I46" s="88"/>
      <c r="J46" s="330"/>
      <c r="K46" s="79">
        <v>0</v>
      </c>
      <c r="L46" s="79">
        <v>0</v>
      </c>
      <c r="M46" s="79">
        <v>0</v>
      </c>
      <c r="N46" s="89">
        <v>1</v>
      </c>
      <c r="O46" s="90">
        <v>0</v>
      </c>
      <c r="P46" s="91">
        <f>N46+O46</f>
        <v>1</v>
      </c>
      <c r="Q46" s="80" t="str">
        <f>IFERROR(P46/M46,"-")</f>
        <v>-</v>
      </c>
      <c r="R46" s="79">
        <v>0</v>
      </c>
      <c r="S46" s="79">
        <v>0</v>
      </c>
      <c r="T46" s="80">
        <f>IFERROR(R46/(P46),"-")</f>
        <v>0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1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179</v>
      </c>
      <c r="C47" s="347"/>
      <c r="D47" s="347" t="s">
        <v>161</v>
      </c>
      <c r="E47" s="347" t="s">
        <v>162</v>
      </c>
      <c r="F47" s="347" t="s">
        <v>67</v>
      </c>
      <c r="G47" s="88" t="s">
        <v>180</v>
      </c>
      <c r="H47" s="88" t="s">
        <v>164</v>
      </c>
      <c r="I47" s="88"/>
      <c r="J47" s="330"/>
      <c r="K47" s="79">
        <v>0</v>
      </c>
      <c r="L47" s="79">
        <v>0</v>
      </c>
      <c r="M47" s="79">
        <v>0</v>
      </c>
      <c r="N47" s="89">
        <v>1</v>
      </c>
      <c r="O47" s="90">
        <v>0</v>
      </c>
      <c r="P47" s="91">
        <f>N47+O47</f>
        <v>1</v>
      </c>
      <c r="Q47" s="80" t="str">
        <f>IFERROR(P47/M47,"-")</f>
        <v>-</v>
      </c>
      <c r="R47" s="79">
        <v>0</v>
      </c>
      <c r="S47" s="79">
        <v>0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1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181</v>
      </c>
      <c r="C48" s="347"/>
      <c r="D48" s="347" t="s">
        <v>106</v>
      </c>
      <c r="E48" s="347" t="s">
        <v>107</v>
      </c>
      <c r="F48" s="347" t="s">
        <v>95</v>
      </c>
      <c r="G48" s="88" t="s">
        <v>182</v>
      </c>
      <c r="H48" s="88" t="s">
        <v>164</v>
      </c>
      <c r="I48" s="88"/>
      <c r="J48" s="330"/>
      <c r="K48" s="79">
        <v>2</v>
      </c>
      <c r="L48" s="79">
        <v>0</v>
      </c>
      <c r="M48" s="79">
        <v>7</v>
      </c>
      <c r="N48" s="89">
        <v>1</v>
      </c>
      <c r="O48" s="90">
        <v>0</v>
      </c>
      <c r="P48" s="91">
        <f>N48+O48</f>
        <v>1</v>
      </c>
      <c r="Q48" s="80">
        <f>IFERROR(P48/M48,"-")</f>
        <v>0.14285714285714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>
        <v>1</v>
      </c>
      <c r="AE48" s="93">
        <f>IF(P48=0,"",IF(AD48=0,"",(AD48/P48)))</f>
        <v>1</v>
      </c>
      <c r="AF48" s="92"/>
      <c r="AG48" s="94">
        <f>IFERROR(AF48/AD48,"-")</f>
        <v>0</v>
      </c>
      <c r="AH48" s="95"/>
      <c r="AI48" s="96">
        <f>IFERROR(AH48/AD48,"-")</f>
        <v>0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183</v>
      </c>
      <c r="C49" s="347"/>
      <c r="D49" s="347" t="s">
        <v>168</v>
      </c>
      <c r="E49" s="347" t="s">
        <v>169</v>
      </c>
      <c r="F49" s="347" t="s">
        <v>67</v>
      </c>
      <c r="G49" s="88" t="s">
        <v>184</v>
      </c>
      <c r="H49" s="88" t="s">
        <v>164</v>
      </c>
      <c r="I49" s="88"/>
      <c r="J49" s="330"/>
      <c r="K49" s="79">
        <v>0</v>
      </c>
      <c r="L49" s="79">
        <v>0</v>
      </c>
      <c r="M49" s="79">
        <v>0</v>
      </c>
      <c r="N49" s="89">
        <v>1</v>
      </c>
      <c r="O49" s="90">
        <v>0</v>
      </c>
      <c r="P49" s="91">
        <f>N49+O49</f>
        <v>1</v>
      </c>
      <c r="Q49" s="80" t="str">
        <f>IFERROR(P49/M49,"-")</f>
        <v>-</v>
      </c>
      <c r="R49" s="79">
        <v>0</v>
      </c>
      <c r="S49" s="79">
        <v>0</v>
      </c>
      <c r="T49" s="80">
        <f>IFERROR(R49/(P49),"-")</f>
        <v>0</v>
      </c>
      <c r="U49" s="336"/>
      <c r="V49" s="82">
        <v>1</v>
      </c>
      <c r="W49" s="80">
        <f>IF(P49=0,"-",V49/P49)</f>
        <v>1</v>
      </c>
      <c r="X49" s="335">
        <v>12000</v>
      </c>
      <c r="Y49" s="336">
        <f>IFERROR(X49/P49,"-")</f>
        <v>12000</v>
      </c>
      <c r="Z49" s="336">
        <f>IFERROR(X49/V49,"-")</f>
        <v>12000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1</v>
      </c>
      <c r="CH49" s="133">
        <v>1</v>
      </c>
      <c r="CI49" s="134">
        <f>IFERROR(CH49/CF49,"-")</f>
        <v>1</v>
      </c>
      <c r="CJ49" s="135">
        <v>12000</v>
      </c>
      <c r="CK49" s="136">
        <f>IFERROR(CJ49/CF49,"-")</f>
        <v>12000</v>
      </c>
      <c r="CL49" s="137"/>
      <c r="CM49" s="137"/>
      <c r="CN49" s="137">
        <v>1</v>
      </c>
      <c r="CO49" s="138">
        <v>1</v>
      </c>
      <c r="CP49" s="139">
        <v>12000</v>
      </c>
      <c r="CQ49" s="139">
        <v>12000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185</v>
      </c>
      <c r="C50" s="347"/>
      <c r="D50" s="347" t="s">
        <v>172</v>
      </c>
      <c r="E50" s="347" t="s">
        <v>173</v>
      </c>
      <c r="F50" s="347" t="s">
        <v>67</v>
      </c>
      <c r="G50" s="88" t="s">
        <v>186</v>
      </c>
      <c r="H50" s="88" t="s">
        <v>164</v>
      </c>
      <c r="I50" s="88"/>
      <c r="J50" s="330"/>
      <c r="K50" s="79">
        <v>0</v>
      </c>
      <c r="L50" s="79">
        <v>0</v>
      </c>
      <c r="M50" s="79">
        <v>0</v>
      </c>
      <c r="N50" s="89">
        <v>0</v>
      </c>
      <c r="O50" s="90">
        <v>0</v>
      </c>
      <c r="P50" s="91">
        <f>N50+O50</f>
        <v>0</v>
      </c>
      <c r="Q50" s="80" t="str">
        <f>IFERROR(P50/M50,"-")</f>
        <v>-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187</v>
      </c>
      <c r="C51" s="347"/>
      <c r="D51" s="347" t="s">
        <v>176</v>
      </c>
      <c r="E51" s="347" t="s">
        <v>177</v>
      </c>
      <c r="F51" s="347" t="s">
        <v>67</v>
      </c>
      <c r="G51" s="88" t="s">
        <v>188</v>
      </c>
      <c r="H51" s="88" t="s">
        <v>164</v>
      </c>
      <c r="I51" s="88"/>
      <c r="J51" s="330"/>
      <c r="K51" s="79">
        <v>0</v>
      </c>
      <c r="L51" s="79">
        <v>0</v>
      </c>
      <c r="M51" s="79">
        <v>0</v>
      </c>
      <c r="N51" s="89">
        <v>0</v>
      </c>
      <c r="O51" s="90">
        <v>0</v>
      </c>
      <c r="P51" s="91">
        <f>N51+O51</f>
        <v>0</v>
      </c>
      <c r="Q51" s="80" t="str">
        <f>IFERROR(P51/M51,"-")</f>
        <v>-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189</v>
      </c>
      <c r="C52" s="347"/>
      <c r="D52" s="347" t="s">
        <v>161</v>
      </c>
      <c r="E52" s="347" t="s">
        <v>162</v>
      </c>
      <c r="F52" s="347" t="s">
        <v>67</v>
      </c>
      <c r="G52" s="88" t="s">
        <v>190</v>
      </c>
      <c r="H52" s="88" t="s">
        <v>164</v>
      </c>
      <c r="I52" s="88"/>
      <c r="J52" s="330"/>
      <c r="K52" s="79">
        <v>0</v>
      </c>
      <c r="L52" s="79">
        <v>0</v>
      </c>
      <c r="M52" s="79">
        <v>0</v>
      </c>
      <c r="N52" s="89">
        <v>0</v>
      </c>
      <c r="O52" s="90">
        <v>0</v>
      </c>
      <c r="P52" s="91">
        <f>N52+O52</f>
        <v>0</v>
      </c>
      <c r="Q52" s="80" t="str">
        <f>IFERROR(P52/M52,"-")</f>
        <v>-</v>
      </c>
      <c r="R52" s="79">
        <v>0</v>
      </c>
      <c r="S52" s="79">
        <v>0</v>
      </c>
      <c r="T52" s="80" t="str">
        <f>IFERROR(R52/(P52),"-")</f>
        <v>-</v>
      </c>
      <c r="U52" s="336"/>
      <c r="V52" s="82">
        <v>0</v>
      </c>
      <c r="W52" s="80" t="str">
        <f>IF(P52=0,"-",V52/P52)</f>
        <v>-</v>
      </c>
      <c r="X52" s="335">
        <v>0</v>
      </c>
      <c r="Y52" s="336" t="str">
        <f>IFERROR(X52/P52,"-")</f>
        <v>-</v>
      </c>
      <c r="Z52" s="336" t="str">
        <f>IFERROR(X52/V52,"-")</f>
        <v>-</v>
      </c>
      <c r="AA52" s="330"/>
      <c r="AB52" s="83"/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191</v>
      </c>
      <c r="C53" s="347"/>
      <c r="D53" s="347" t="s">
        <v>106</v>
      </c>
      <c r="E53" s="347" t="s">
        <v>107</v>
      </c>
      <c r="F53" s="347" t="s">
        <v>95</v>
      </c>
      <c r="G53" s="88" t="s">
        <v>192</v>
      </c>
      <c r="H53" s="88" t="s">
        <v>164</v>
      </c>
      <c r="I53" s="88"/>
      <c r="J53" s="330"/>
      <c r="K53" s="79">
        <v>0</v>
      </c>
      <c r="L53" s="79">
        <v>0</v>
      </c>
      <c r="M53" s="79">
        <v>4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193</v>
      </c>
      <c r="C54" s="347"/>
      <c r="D54" s="347" t="s">
        <v>194</v>
      </c>
      <c r="E54" s="347" t="s">
        <v>195</v>
      </c>
      <c r="F54" s="347" t="s">
        <v>67</v>
      </c>
      <c r="G54" s="88" t="s">
        <v>196</v>
      </c>
      <c r="H54" s="88" t="s">
        <v>164</v>
      </c>
      <c r="I54" s="88"/>
      <c r="J54" s="330"/>
      <c r="K54" s="79">
        <v>0</v>
      </c>
      <c r="L54" s="79">
        <v>0</v>
      </c>
      <c r="M54" s="79">
        <v>0</v>
      </c>
      <c r="N54" s="89">
        <v>2</v>
      </c>
      <c r="O54" s="90">
        <v>0</v>
      </c>
      <c r="P54" s="91">
        <f>N54+O54</f>
        <v>2</v>
      </c>
      <c r="Q54" s="80" t="str">
        <f>IFERROR(P54/M54,"-")</f>
        <v>-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0.5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197</v>
      </c>
      <c r="C55" s="347"/>
      <c r="D55" s="347" t="s">
        <v>112</v>
      </c>
      <c r="E55" s="347" t="s">
        <v>112</v>
      </c>
      <c r="F55" s="347" t="s">
        <v>72</v>
      </c>
      <c r="G55" s="88" t="s">
        <v>198</v>
      </c>
      <c r="H55" s="88"/>
      <c r="I55" s="88"/>
      <c r="J55" s="330"/>
      <c r="K55" s="79">
        <v>27</v>
      </c>
      <c r="L55" s="79">
        <v>20</v>
      </c>
      <c r="M55" s="79">
        <v>7</v>
      </c>
      <c r="N55" s="89">
        <v>1</v>
      </c>
      <c r="O55" s="90">
        <v>0</v>
      </c>
      <c r="P55" s="91">
        <f>N55+O55</f>
        <v>1</v>
      </c>
      <c r="Q55" s="80">
        <f>IFERROR(P55/M55,"-")</f>
        <v>0.14285714285714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>
        <v>1</v>
      </c>
      <c r="CG55" s="132">
        <f>IF(P55=0,"",IF(CF55=0,"",(CF55/P55)))</f>
        <v>1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0.86153846153846</v>
      </c>
      <c r="B56" s="347" t="s">
        <v>199</v>
      </c>
      <c r="C56" s="347"/>
      <c r="D56" s="347" t="s">
        <v>200</v>
      </c>
      <c r="E56" s="347" t="s">
        <v>201</v>
      </c>
      <c r="F56" s="347" t="s">
        <v>67</v>
      </c>
      <c r="G56" s="88" t="s">
        <v>117</v>
      </c>
      <c r="H56" s="88" t="s">
        <v>202</v>
      </c>
      <c r="I56" s="88" t="s">
        <v>203</v>
      </c>
      <c r="J56" s="330">
        <v>130000</v>
      </c>
      <c r="K56" s="79">
        <v>0</v>
      </c>
      <c r="L56" s="79">
        <v>0</v>
      </c>
      <c r="M56" s="79">
        <v>0</v>
      </c>
      <c r="N56" s="89">
        <v>4</v>
      </c>
      <c r="O56" s="90">
        <v>0</v>
      </c>
      <c r="P56" s="91">
        <f>N56+O56</f>
        <v>4</v>
      </c>
      <c r="Q56" s="80" t="str">
        <f>IFERROR(P56/M56,"-")</f>
        <v>-</v>
      </c>
      <c r="R56" s="79">
        <v>0</v>
      </c>
      <c r="S56" s="79">
        <v>0</v>
      </c>
      <c r="T56" s="80">
        <f>IFERROR(R56/(P56),"-")</f>
        <v>0</v>
      </c>
      <c r="U56" s="336">
        <f>IFERROR(J56/SUM(N56:O71),"-")</f>
        <v>4814.8148148148</v>
      </c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>
        <f>SUM(X56:X71)-SUM(J56:J71)</f>
        <v>-18000</v>
      </c>
      <c r="AB56" s="83">
        <f>SUM(X56:X71)/SUM(J56:J71)</f>
        <v>0.86153846153846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2</v>
      </c>
      <c r="BF56" s="111">
        <f>IF(P56=0,"",IF(BE56=0,"",(BE56/P56)))</f>
        <v>0.5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0.25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0.25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204</v>
      </c>
      <c r="C57" s="347"/>
      <c r="D57" s="347" t="s">
        <v>172</v>
      </c>
      <c r="E57" s="347" t="s">
        <v>173</v>
      </c>
      <c r="F57" s="347" t="s">
        <v>67</v>
      </c>
      <c r="G57" s="88"/>
      <c r="H57" s="88" t="s">
        <v>202</v>
      </c>
      <c r="I57" s="88" t="s">
        <v>205</v>
      </c>
      <c r="J57" s="330"/>
      <c r="K57" s="79">
        <v>0</v>
      </c>
      <c r="L57" s="79">
        <v>0</v>
      </c>
      <c r="M57" s="79">
        <v>0</v>
      </c>
      <c r="N57" s="89">
        <v>0</v>
      </c>
      <c r="O57" s="90">
        <v>0</v>
      </c>
      <c r="P57" s="91">
        <f>N57+O57</f>
        <v>0</v>
      </c>
      <c r="Q57" s="80" t="str">
        <f>IFERROR(P57/M57,"-")</f>
        <v>-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206</v>
      </c>
      <c r="C58" s="347"/>
      <c r="D58" s="347" t="s">
        <v>207</v>
      </c>
      <c r="E58" s="347" t="s">
        <v>208</v>
      </c>
      <c r="F58" s="347" t="s">
        <v>67</v>
      </c>
      <c r="G58" s="88"/>
      <c r="H58" s="88" t="s">
        <v>202</v>
      </c>
      <c r="I58" s="88" t="s">
        <v>209</v>
      </c>
      <c r="J58" s="330"/>
      <c r="K58" s="79">
        <v>0</v>
      </c>
      <c r="L58" s="79">
        <v>0</v>
      </c>
      <c r="M58" s="79">
        <v>0</v>
      </c>
      <c r="N58" s="89">
        <v>4</v>
      </c>
      <c r="O58" s="90">
        <v>0</v>
      </c>
      <c r="P58" s="91">
        <f>N58+O58</f>
        <v>4</v>
      </c>
      <c r="Q58" s="80" t="str">
        <f>IFERROR(P58/M58,"-")</f>
        <v>-</v>
      </c>
      <c r="R58" s="79">
        <v>1</v>
      </c>
      <c r="S58" s="79">
        <v>1</v>
      </c>
      <c r="T58" s="80">
        <f>IFERROR(R58/(P58),"-")</f>
        <v>0.25</v>
      </c>
      <c r="U58" s="336"/>
      <c r="V58" s="82">
        <v>1</v>
      </c>
      <c r="W58" s="80">
        <f>IF(P58=0,"-",V58/P58)</f>
        <v>0.25</v>
      </c>
      <c r="X58" s="335">
        <v>80000</v>
      </c>
      <c r="Y58" s="336">
        <f>IFERROR(X58/P58,"-")</f>
        <v>20000</v>
      </c>
      <c r="Z58" s="336">
        <f>IFERROR(X58/V58,"-")</f>
        <v>80000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0.25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2</v>
      </c>
      <c r="BO58" s="118">
        <f>IF(P58=0,"",IF(BN58=0,"",(BN58/P58)))</f>
        <v>0.5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1</v>
      </c>
      <c r="BX58" s="125">
        <f>IF(P58=0,"",IF(BW58=0,"",(BW58/P58)))</f>
        <v>0.25</v>
      </c>
      <c r="BY58" s="126">
        <v>1</v>
      </c>
      <c r="BZ58" s="127">
        <f>IFERROR(BY58/BW58,"-")</f>
        <v>1</v>
      </c>
      <c r="CA58" s="128">
        <v>80000</v>
      </c>
      <c r="CB58" s="129">
        <f>IFERROR(CA58/BW58,"-")</f>
        <v>80000</v>
      </c>
      <c r="CC58" s="130"/>
      <c r="CD58" s="130"/>
      <c r="CE58" s="130">
        <v>1</v>
      </c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80000</v>
      </c>
      <c r="CQ58" s="139">
        <v>80000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210</v>
      </c>
      <c r="C59" s="347"/>
      <c r="D59" s="347" t="s">
        <v>112</v>
      </c>
      <c r="E59" s="347" t="s">
        <v>112</v>
      </c>
      <c r="F59" s="347" t="s">
        <v>72</v>
      </c>
      <c r="G59" s="88"/>
      <c r="H59" s="88"/>
      <c r="I59" s="88"/>
      <c r="J59" s="330"/>
      <c r="K59" s="79">
        <v>10</v>
      </c>
      <c r="L59" s="79">
        <v>7</v>
      </c>
      <c r="M59" s="79">
        <v>1</v>
      </c>
      <c r="N59" s="89">
        <v>0</v>
      </c>
      <c r="O59" s="90">
        <v>1</v>
      </c>
      <c r="P59" s="91">
        <f>N59+O59</f>
        <v>1</v>
      </c>
      <c r="Q59" s="80">
        <f>IFERROR(P59/M59,"-")</f>
        <v>1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>
        <v>1</v>
      </c>
      <c r="AN59" s="99">
        <f>IF(P59=0,"",IF(AM59=0,"",(AM59/P59)))</f>
        <v>1</v>
      </c>
      <c r="AO59" s="98"/>
      <c r="AP59" s="100">
        <f>IFERROR(AO59/AM59,"-")</f>
        <v>0</v>
      </c>
      <c r="AQ59" s="101"/>
      <c r="AR59" s="102">
        <f>IFERROR(AQ59/AM59,"-")</f>
        <v>0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211</v>
      </c>
      <c r="C60" s="347"/>
      <c r="D60" s="347" t="s">
        <v>212</v>
      </c>
      <c r="E60" s="347" t="s">
        <v>213</v>
      </c>
      <c r="F60" s="347" t="s">
        <v>67</v>
      </c>
      <c r="G60" s="88" t="s">
        <v>117</v>
      </c>
      <c r="H60" s="88" t="s">
        <v>214</v>
      </c>
      <c r="I60" s="88" t="s">
        <v>215</v>
      </c>
      <c r="J60" s="330"/>
      <c r="K60" s="79">
        <v>0</v>
      </c>
      <c r="L60" s="79">
        <v>0</v>
      </c>
      <c r="M60" s="79">
        <v>0</v>
      </c>
      <c r="N60" s="89">
        <v>1</v>
      </c>
      <c r="O60" s="90">
        <v>0</v>
      </c>
      <c r="P60" s="91">
        <f>N60+O60</f>
        <v>1</v>
      </c>
      <c r="Q60" s="80" t="str">
        <f>IFERROR(P60/M60,"-")</f>
        <v>-</v>
      </c>
      <c r="R60" s="79">
        <v>0</v>
      </c>
      <c r="S60" s="79">
        <v>0</v>
      </c>
      <c r="T60" s="80">
        <f>IFERROR(R60/(P60),"-")</f>
        <v>0</v>
      </c>
      <c r="U60" s="336"/>
      <c r="V60" s="82">
        <v>1</v>
      </c>
      <c r="W60" s="80">
        <f>IF(P60=0,"-",V60/P60)</f>
        <v>1</v>
      </c>
      <c r="X60" s="335">
        <v>0</v>
      </c>
      <c r="Y60" s="336">
        <f>IFERROR(X60/P60,"-")</f>
        <v>0</v>
      </c>
      <c r="Z60" s="336">
        <f>IFERROR(X60/V60,"-")</f>
        <v>0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1</v>
      </c>
      <c r="BP60" s="119">
        <v>1</v>
      </c>
      <c r="BQ60" s="120">
        <f>IFERROR(BP60/BN60,"-")</f>
        <v>1</v>
      </c>
      <c r="BR60" s="121">
        <v>15000</v>
      </c>
      <c r="BS60" s="122">
        <f>IFERROR(BR60/BN60,"-")</f>
        <v>15000</v>
      </c>
      <c r="BT60" s="123"/>
      <c r="BU60" s="123"/>
      <c r="BV60" s="123">
        <v>1</v>
      </c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0</v>
      </c>
      <c r="CQ60" s="139">
        <v>15000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216</v>
      </c>
      <c r="C61" s="347"/>
      <c r="D61" s="347" t="s">
        <v>212</v>
      </c>
      <c r="E61" s="347" t="s">
        <v>213</v>
      </c>
      <c r="F61" s="347" t="s">
        <v>72</v>
      </c>
      <c r="G61" s="88"/>
      <c r="H61" s="88"/>
      <c r="I61" s="88"/>
      <c r="J61" s="330"/>
      <c r="K61" s="79">
        <v>3</v>
      </c>
      <c r="L61" s="79">
        <v>3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217</v>
      </c>
      <c r="C62" s="347"/>
      <c r="D62" s="347" t="s">
        <v>218</v>
      </c>
      <c r="E62" s="347" t="s">
        <v>219</v>
      </c>
      <c r="F62" s="347" t="s">
        <v>67</v>
      </c>
      <c r="G62" s="88" t="s">
        <v>121</v>
      </c>
      <c r="H62" s="88" t="s">
        <v>202</v>
      </c>
      <c r="I62" s="88" t="s">
        <v>203</v>
      </c>
      <c r="J62" s="330"/>
      <c r="K62" s="79">
        <v>0</v>
      </c>
      <c r="L62" s="79">
        <v>0</v>
      </c>
      <c r="M62" s="79">
        <v>0</v>
      </c>
      <c r="N62" s="89">
        <v>3</v>
      </c>
      <c r="O62" s="90">
        <v>0</v>
      </c>
      <c r="P62" s="91">
        <f>N62+O62</f>
        <v>3</v>
      </c>
      <c r="Q62" s="80" t="str">
        <f>IFERROR(P62/M62,"-")</f>
        <v>-</v>
      </c>
      <c r="R62" s="79">
        <v>0</v>
      </c>
      <c r="S62" s="79">
        <v>0</v>
      </c>
      <c r="T62" s="80">
        <f>IFERROR(R62/(P62),"-")</f>
        <v>0</v>
      </c>
      <c r="U62" s="336"/>
      <c r="V62" s="82">
        <v>1</v>
      </c>
      <c r="W62" s="80">
        <f>IF(P62=0,"-",V62/P62)</f>
        <v>0.33333333333333</v>
      </c>
      <c r="X62" s="335">
        <v>3000</v>
      </c>
      <c r="Y62" s="336">
        <f>IFERROR(X62/P62,"-")</f>
        <v>1000</v>
      </c>
      <c r="Z62" s="336">
        <f>IFERROR(X62/V62,"-")</f>
        <v>3000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1</v>
      </c>
      <c r="AW62" s="105">
        <f>IF(P62=0,"",IF(AV62=0,"",(AV62/P62)))</f>
        <v>0.33333333333333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2</v>
      </c>
      <c r="BX62" s="125">
        <f>IF(P62=0,"",IF(BW62=0,"",(BW62/P62)))</f>
        <v>0.66666666666667</v>
      </c>
      <c r="BY62" s="126">
        <v>1</v>
      </c>
      <c r="BZ62" s="127">
        <f>IFERROR(BY62/BW62,"-")</f>
        <v>0.5</v>
      </c>
      <c r="CA62" s="128">
        <v>3000</v>
      </c>
      <c r="CB62" s="129">
        <f>IFERROR(CA62/BW62,"-")</f>
        <v>1500</v>
      </c>
      <c r="CC62" s="130">
        <v>1</v>
      </c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3000</v>
      </c>
      <c r="CQ62" s="139">
        <v>3000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220</v>
      </c>
      <c r="C63" s="347"/>
      <c r="D63" s="347" t="s">
        <v>221</v>
      </c>
      <c r="E63" s="347" t="s">
        <v>222</v>
      </c>
      <c r="F63" s="347" t="s">
        <v>67</v>
      </c>
      <c r="G63" s="88"/>
      <c r="H63" s="88" t="s">
        <v>202</v>
      </c>
      <c r="I63" s="88" t="s">
        <v>205</v>
      </c>
      <c r="J63" s="330"/>
      <c r="K63" s="79">
        <v>0</v>
      </c>
      <c r="L63" s="79">
        <v>0</v>
      </c>
      <c r="M63" s="79">
        <v>0</v>
      </c>
      <c r="N63" s="89">
        <v>0</v>
      </c>
      <c r="O63" s="90">
        <v>0</v>
      </c>
      <c r="P63" s="91">
        <f>N63+O63</f>
        <v>0</v>
      </c>
      <c r="Q63" s="80" t="str">
        <f>IFERROR(P63/M63,"-")</f>
        <v>-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223</v>
      </c>
      <c r="C64" s="347"/>
      <c r="D64" s="347" t="s">
        <v>224</v>
      </c>
      <c r="E64" s="347" t="s">
        <v>225</v>
      </c>
      <c r="F64" s="347" t="s">
        <v>67</v>
      </c>
      <c r="G64" s="88"/>
      <c r="H64" s="88" t="s">
        <v>202</v>
      </c>
      <c r="I64" s="88" t="s">
        <v>209</v>
      </c>
      <c r="J64" s="330"/>
      <c r="K64" s="79">
        <v>0</v>
      </c>
      <c r="L64" s="79">
        <v>0</v>
      </c>
      <c r="M64" s="79">
        <v>0</v>
      </c>
      <c r="N64" s="89">
        <v>1</v>
      </c>
      <c r="O64" s="90">
        <v>0</v>
      </c>
      <c r="P64" s="91">
        <f>N64+O64</f>
        <v>1</v>
      </c>
      <c r="Q64" s="80" t="str">
        <f>IFERROR(P64/M64,"-")</f>
        <v>-</v>
      </c>
      <c r="R64" s="79">
        <v>0</v>
      </c>
      <c r="S64" s="79">
        <v>0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>
        <v>1</v>
      </c>
      <c r="BX64" s="125">
        <f>IF(P64=0,"",IF(BW64=0,"",(BW64/P64)))</f>
        <v>1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226</v>
      </c>
      <c r="C65" s="347"/>
      <c r="D65" s="347" t="s">
        <v>227</v>
      </c>
      <c r="E65" s="347" t="s">
        <v>228</v>
      </c>
      <c r="F65" s="347" t="s">
        <v>67</v>
      </c>
      <c r="G65" s="88"/>
      <c r="H65" s="88" t="s">
        <v>202</v>
      </c>
      <c r="I65" s="348" t="s">
        <v>229</v>
      </c>
      <c r="J65" s="330"/>
      <c r="K65" s="79">
        <v>0</v>
      </c>
      <c r="L65" s="79">
        <v>0</v>
      </c>
      <c r="M65" s="79">
        <v>0</v>
      </c>
      <c r="N65" s="89">
        <v>3</v>
      </c>
      <c r="O65" s="90">
        <v>0</v>
      </c>
      <c r="P65" s="91">
        <f>N65+O65</f>
        <v>3</v>
      </c>
      <c r="Q65" s="80" t="str">
        <f>IFERROR(P65/M65,"-")</f>
        <v>-</v>
      </c>
      <c r="R65" s="79">
        <v>0</v>
      </c>
      <c r="S65" s="79">
        <v>2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1</v>
      </c>
      <c r="BO65" s="118">
        <f>IF(P65=0,"",IF(BN65=0,"",(BN65/P65)))</f>
        <v>0.33333333333333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2</v>
      </c>
      <c r="BX65" s="125">
        <f>IF(P65=0,"",IF(BW65=0,"",(BW65/P65)))</f>
        <v>0.66666666666667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230</v>
      </c>
      <c r="C66" s="347"/>
      <c r="D66" s="347" t="s">
        <v>112</v>
      </c>
      <c r="E66" s="347" t="s">
        <v>112</v>
      </c>
      <c r="F66" s="347" t="s">
        <v>72</v>
      </c>
      <c r="G66" s="88"/>
      <c r="H66" s="88"/>
      <c r="I66" s="88"/>
      <c r="J66" s="330"/>
      <c r="K66" s="79">
        <v>7</v>
      </c>
      <c r="L66" s="79">
        <v>5</v>
      </c>
      <c r="M66" s="79">
        <v>3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336"/>
      <c r="V66" s="82">
        <v>0</v>
      </c>
      <c r="W66" s="80" t="str">
        <f>IF(P66=0,"-",V66/P66)</f>
        <v>-</v>
      </c>
      <c r="X66" s="335">
        <v>0</v>
      </c>
      <c r="Y66" s="336" t="str">
        <f>IFERROR(X66/P66,"-")</f>
        <v>-</v>
      </c>
      <c r="Z66" s="336" t="str">
        <f>IFERROR(X66/V66,"-")</f>
        <v>-</v>
      </c>
      <c r="AA66" s="330"/>
      <c r="AB66" s="83"/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231</v>
      </c>
      <c r="C67" s="347"/>
      <c r="D67" s="347" t="s">
        <v>232</v>
      </c>
      <c r="E67" s="347" t="s">
        <v>233</v>
      </c>
      <c r="F67" s="347" t="s">
        <v>67</v>
      </c>
      <c r="G67" s="88" t="s">
        <v>123</v>
      </c>
      <c r="H67" s="88" t="s">
        <v>202</v>
      </c>
      <c r="I67" s="88" t="s">
        <v>203</v>
      </c>
      <c r="J67" s="330"/>
      <c r="K67" s="79">
        <v>0</v>
      </c>
      <c r="L67" s="79">
        <v>0</v>
      </c>
      <c r="M67" s="79">
        <v>0</v>
      </c>
      <c r="N67" s="89">
        <v>3</v>
      </c>
      <c r="O67" s="90">
        <v>0</v>
      </c>
      <c r="P67" s="91">
        <f>N67+O67</f>
        <v>3</v>
      </c>
      <c r="Q67" s="80" t="str">
        <f>IFERROR(P67/M67,"-")</f>
        <v>-</v>
      </c>
      <c r="R67" s="79">
        <v>0</v>
      </c>
      <c r="S67" s="79">
        <v>1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0.33333333333333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0.33333333333333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1</v>
      </c>
      <c r="BX67" s="125">
        <f>IF(P67=0,"",IF(BW67=0,"",(BW67/P67)))</f>
        <v>0.33333333333333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234</v>
      </c>
      <c r="C68" s="347"/>
      <c r="D68" s="347" t="s">
        <v>235</v>
      </c>
      <c r="E68" s="347" t="s">
        <v>236</v>
      </c>
      <c r="F68" s="347" t="s">
        <v>67</v>
      </c>
      <c r="G68" s="88"/>
      <c r="H68" s="88" t="s">
        <v>202</v>
      </c>
      <c r="I68" s="88" t="s">
        <v>205</v>
      </c>
      <c r="J68" s="330"/>
      <c r="K68" s="79">
        <v>0</v>
      </c>
      <c r="L68" s="79">
        <v>0</v>
      </c>
      <c r="M68" s="79">
        <v>0</v>
      </c>
      <c r="N68" s="89">
        <v>2</v>
      </c>
      <c r="O68" s="90">
        <v>0</v>
      </c>
      <c r="P68" s="91">
        <f>N68+O68</f>
        <v>2</v>
      </c>
      <c r="Q68" s="80" t="str">
        <f>IFERROR(P68/M68,"-")</f>
        <v>-</v>
      </c>
      <c r="R68" s="79">
        <v>0</v>
      </c>
      <c r="S68" s="79">
        <v>0</v>
      </c>
      <c r="T68" s="80">
        <f>IFERROR(R68/(P68),"-")</f>
        <v>0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1</v>
      </c>
      <c r="AW68" s="105">
        <f>IF(P68=0,"",IF(AV68=0,"",(AV68/P68)))</f>
        <v>0.5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>
        <v>1</v>
      </c>
      <c r="BX68" s="125">
        <f>IF(P68=0,"",IF(BW68=0,"",(BW68/P68)))</f>
        <v>0.5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237</v>
      </c>
      <c r="C69" s="347"/>
      <c r="D69" s="347" t="s">
        <v>238</v>
      </c>
      <c r="E69" s="347" t="s">
        <v>239</v>
      </c>
      <c r="F69" s="347" t="s">
        <v>67</v>
      </c>
      <c r="G69" s="88"/>
      <c r="H69" s="88" t="s">
        <v>202</v>
      </c>
      <c r="I69" s="88" t="s">
        <v>209</v>
      </c>
      <c r="J69" s="330"/>
      <c r="K69" s="79">
        <v>0</v>
      </c>
      <c r="L69" s="79">
        <v>0</v>
      </c>
      <c r="M69" s="79">
        <v>0</v>
      </c>
      <c r="N69" s="89">
        <v>1</v>
      </c>
      <c r="O69" s="90">
        <v>0</v>
      </c>
      <c r="P69" s="91">
        <f>N69+O69</f>
        <v>1</v>
      </c>
      <c r="Q69" s="80" t="str">
        <f>IFERROR(P69/M69,"-")</f>
        <v>-</v>
      </c>
      <c r="R69" s="79">
        <v>0</v>
      </c>
      <c r="S69" s="79">
        <v>0</v>
      </c>
      <c r="T69" s="80">
        <f>IFERROR(R69/(P69),"-")</f>
        <v>0</v>
      </c>
      <c r="U69" s="336"/>
      <c r="V69" s="82">
        <v>1</v>
      </c>
      <c r="W69" s="80">
        <f>IF(P69=0,"-",V69/P69)</f>
        <v>1</v>
      </c>
      <c r="X69" s="335">
        <v>0</v>
      </c>
      <c r="Y69" s="336">
        <f>IFERROR(X69/P69,"-")</f>
        <v>0</v>
      </c>
      <c r="Z69" s="336">
        <f>IFERROR(X69/V69,"-")</f>
        <v>0</v>
      </c>
      <c r="AA69" s="33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1</v>
      </c>
      <c r="BX69" s="125">
        <f>IF(P69=0,"",IF(BW69=0,"",(BW69/P69)))</f>
        <v>1</v>
      </c>
      <c r="BY69" s="126">
        <v>1</v>
      </c>
      <c r="BZ69" s="127">
        <f>IFERROR(BY69/BW69,"-")</f>
        <v>1</v>
      </c>
      <c r="CA69" s="128">
        <v>3000</v>
      </c>
      <c r="CB69" s="129">
        <f>IFERROR(CA69/BW69,"-")</f>
        <v>3000</v>
      </c>
      <c r="CC69" s="130">
        <v>1</v>
      </c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1</v>
      </c>
      <c r="CP69" s="139">
        <v>0</v>
      </c>
      <c r="CQ69" s="139">
        <v>3000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240</v>
      </c>
      <c r="C70" s="347"/>
      <c r="D70" s="347" t="s">
        <v>241</v>
      </c>
      <c r="E70" s="347" t="s">
        <v>242</v>
      </c>
      <c r="F70" s="347" t="s">
        <v>67</v>
      </c>
      <c r="G70" s="88"/>
      <c r="H70" s="88" t="s">
        <v>202</v>
      </c>
      <c r="I70" s="348" t="s">
        <v>229</v>
      </c>
      <c r="J70" s="330"/>
      <c r="K70" s="79">
        <v>0</v>
      </c>
      <c r="L70" s="79">
        <v>0</v>
      </c>
      <c r="M70" s="79">
        <v>0</v>
      </c>
      <c r="N70" s="89">
        <v>2</v>
      </c>
      <c r="O70" s="90">
        <v>0</v>
      </c>
      <c r="P70" s="91">
        <f>N70+O70</f>
        <v>2</v>
      </c>
      <c r="Q70" s="80" t="str">
        <f>IFERROR(P70/M70,"-")</f>
        <v>-</v>
      </c>
      <c r="R70" s="79">
        <v>0</v>
      </c>
      <c r="S70" s="79">
        <v>1</v>
      </c>
      <c r="T70" s="80">
        <f>IFERROR(R70/(P70),"-")</f>
        <v>0</v>
      </c>
      <c r="U70" s="336"/>
      <c r="V70" s="82">
        <v>1</v>
      </c>
      <c r="W70" s="80">
        <f>IF(P70=0,"-",V70/P70)</f>
        <v>0.5</v>
      </c>
      <c r="X70" s="335">
        <v>29000</v>
      </c>
      <c r="Y70" s="336">
        <f>IFERROR(X70/P70,"-")</f>
        <v>14500</v>
      </c>
      <c r="Z70" s="336">
        <f>IFERROR(X70/V70,"-")</f>
        <v>29000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2</v>
      </c>
      <c r="BO70" s="118">
        <f>IF(P70=0,"",IF(BN70=0,"",(BN70/P70)))</f>
        <v>1</v>
      </c>
      <c r="BP70" s="119">
        <v>1</v>
      </c>
      <c r="BQ70" s="120">
        <f>IFERROR(BP70/BN70,"-")</f>
        <v>0.5</v>
      </c>
      <c r="BR70" s="121">
        <v>29000</v>
      </c>
      <c r="BS70" s="122">
        <f>IFERROR(BR70/BN70,"-")</f>
        <v>14500</v>
      </c>
      <c r="BT70" s="123"/>
      <c r="BU70" s="123"/>
      <c r="BV70" s="123">
        <v>1</v>
      </c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1</v>
      </c>
      <c r="CP70" s="139">
        <v>29000</v>
      </c>
      <c r="CQ70" s="139">
        <v>29000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243</v>
      </c>
      <c r="C71" s="347"/>
      <c r="D71" s="347" t="s">
        <v>112</v>
      </c>
      <c r="E71" s="347" t="s">
        <v>112</v>
      </c>
      <c r="F71" s="347" t="s">
        <v>72</v>
      </c>
      <c r="G71" s="88"/>
      <c r="H71" s="88"/>
      <c r="I71" s="88"/>
      <c r="J71" s="330"/>
      <c r="K71" s="79">
        <v>8</v>
      </c>
      <c r="L71" s="79">
        <v>7</v>
      </c>
      <c r="M71" s="79">
        <v>3</v>
      </c>
      <c r="N71" s="89">
        <v>2</v>
      </c>
      <c r="O71" s="90">
        <v>0</v>
      </c>
      <c r="P71" s="91">
        <f>N71+O71</f>
        <v>2</v>
      </c>
      <c r="Q71" s="80">
        <f>IFERROR(P71/M71,"-")</f>
        <v>0.66666666666667</v>
      </c>
      <c r="R71" s="79">
        <v>0</v>
      </c>
      <c r="S71" s="79">
        <v>0</v>
      </c>
      <c r="T71" s="80">
        <f>IFERROR(R71/(P71),"-")</f>
        <v>0</v>
      </c>
      <c r="U71" s="336"/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>
        <v>1</v>
      </c>
      <c r="AW71" s="105">
        <f>IF(P71=0,"",IF(AV71=0,"",(AV71/P71)))</f>
        <v>0.5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</v>
      </c>
      <c r="B72" s="347" t="s">
        <v>244</v>
      </c>
      <c r="C72" s="347"/>
      <c r="D72" s="347" t="s">
        <v>245</v>
      </c>
      <c r="E72" s="347"/>
      <c r="F72" s="347" t="s">
        <v>95</v>
      </c>
      <c r="G72" s="88" t="s">
        <v>123</v>
      </c>
      <c r="H72" s="88" t="s">
        <v>246</v>
      </c>
      <c r="I72" s="88" t="s">
        <v>247</v>
      </c>
      <c r="J72" s="330">
        <v>100000</v>
      </c>
      <c r="K72" s="79">
        <v>0</v>
      </c>
      <c r="L72" s="79">
        <v>0</v>
      </c>
      <c r="M72" s="79">
        <v>9</v>
      </c>
      <c r="N72" s="89">
        <v>0</v>
      </c>
      <c r="O72" s="90">
        <v>0</v>
      </c>
      <c r="P72" s="91">
        <f>N72+O72</f>
        <v>0</v>
      </c>
      <c r="Q72" s="80">
        <f>IFERROR(P72/M72,"-")</f>
        <v>0</v>
      </c>
      <c r="R72" s="79">
        <v>0</v>
      </c>
      <c r="S72" s="79">
        <v>0</v>
      </c>
      <c r="T72" s="80" t="str">
        <f>IFERROR(R72/(P72),"-")</f>
        <v>-</v>
      </c>
      <c r="U72" s="336" t="str">
        <f>IFERROR(J72/SUM(N72:O75),"-")</f>
        <v>-</v>
      </c>
      <c r="V72" s="82">
        <v>0</v>
      </c>
      <c r="W72" s="80" t="str">
        <f>IF(P72=0,"-",V72/P72)</f>
        <v>-</v>
      </c>
      <c r="X72" s="335">
        <v>0</v>
      </c>
      <c r="Y72" s="336" t="str">
        <f>IFERROR(X72/P72,"-")</f>
        <v>-</v>
      </c>
      <c r="Z72" s="336" t="str">
        <f>IFERROR(X72/V72,"-")</f>
        <v>-</v>
      </c>
      <c r="AA72" s="330">
        <f>SUM(X72:X75)-SUM(J72:J75)</f>
        <v>-100000</v>
      </c>
      <c r="AB72" s="83">
        <f>SUM(X72:X75)/SUM(J72:J75)</f>
        <v>0</v>
      </c>
      <c r="AC72" s="77"/>
      <c r="AD72" s="92"/>
      <c r="AE72" s="93" t="str">
        <f>IF(P72=0,"",IF(AD72=0,"",(AD72/P72)))</f>
        <v/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 t="str">
        <f>IF(P72=0,"",IF(AM72=0,"",(AM72/P72)))</f>
        <v/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 t="str">
        <f>IF(P72=0,"",IF(AV72=0,"",(AV72/P72)))</f>
        <v/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 t="str">
        <f>IF(P72=0,"",IF(BE72=0,"",(BE72/P72)))</f>
        <v/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/>
      <c r="BO72" s="118" t="str">
        <f>IF(P72=0,"",IF(BN72=0,"",(BN72/P72)))</f>
        <v/>
      </c>
      <c r="BP72" s="119"/>
      <c r="BQ72" s="120" t="str">
        <f>IFERROR(BP72/BN72,"-")</f>
        <v>-</v>
      </c>
      <c r="BR72" s="121"/>
      <c r="BS72" s="122" t="str">
        <f>IFERROR(BR72/BN72,"-")</f>
        <v>-</v>
      </c>
      <c r="BT72" s="123"/>
      <c r="BU72" s="123"/>
      <c r="BV72" s="123"/>
      <c r="BW72" s="124"/>
      <c r="BX72" s="125" t="str">
        <f>IF(P72=0,"",IF(BW72=0,"",(BW72/P72)))</f>
        <v/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 t="str">
        <f>IF(P72=0,"",IF(CF72=0,"",(CF72/P72)))</f>
        <v/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248</v>
      </c>
      <c r="C73" s="347"/>
      <c r="D73" s="347" t="s">
        <v>245</v>
      </c>
      <c r="E73" s="347"/>
      <c r="F73" s="347" t="s">
        <v>72</v>
      </c>
      <c r="G73" s="88"/>
      <c r="H73" s="88"/>
      <c r="I73" s="88"/>
      <c r="J73" s="330"/>
      <c r="K73" s="79">
        <v>0</v>
      </c>
      <c r="L73" s="79">
        <v>0</v>
      </c>
      <c r="M73" s="79">
        <v>0</v>
      </c>
      <c r="N73" s="89">
        <v>0</v>
      </c>
      <c r="O73" s="90">
        <v>0</v>
      </c>
      <c r="P73" s="91">
        <f>N73+O73</f>
        <v>0</v>
      </c>
      <c r="Q73" s="80" t="str">
        <f>IFERROR(P73/M73,"-")</f>
        <v>-</v>
      </c>
      <c r="R73" s="79">
        <v>0</v>
      </c>
      <c r="S73" s="79">
        <v>0</v>
      </c>
      <c r="T73" s="80" t="str">
        <f>IFERROR(R73/(P73),"-")</f>
        <v>-</v>
      </c>
      <c r="U73" s="336"/>
      <c r="V73" s="82">
        <v>0</v>
      </c>
      <c r="W73" s="80" t="str">
        <f>IF(P73=0,"-",V73/P73)</f>
        <v>-</v>
      </c>
      <c r="X73" s="335">
        <v>0</v>
      </c>
      <c r="Y73" s="336" t="str">
        <f>IFERROR(X73/P73,"-")</f>
        <v>-</v>
      </c>
      <c r="Z73" s="336" t="str">
        <f>IFERROR(X73/V73,"-")</f>
        <v>-</v>
      </c>
      <c r="AA73" s="330"/>
      <c r="AB73" s="83"/>
      <c r="AC73" s="77"/>
      <c r="AD73" s="92"/>
      <c r="AE73" s="93" t="str">
        <f>IF(P73=0,"",IF(AD73=0,"",(AD73/P73)))</f>
        <v/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 t="str">
        <f>IF(P73=0,"",IF(AM73=0,"",(AM73/P73)))</f>
        <v/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 t="str">
        <f>IF(P73=0,"",IF(AV73=0,"",(AV73/P73)))</f>
        <v/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 t="str">
        <f>IF(P73=0,"",IF(BE73=0,"",(BE73/P73)))</f>
        <v/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 t="str">
        <f>IF(P73=0,"",IF(BN73=0,"",(BN73/P73)))</f>
        <v/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 t="str">
        <f>IF(P73=0,"",IF(BW73=0,"",(BW73/P73)))</f>
        <v/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 t="str">
        <f>IF(P73=0,"",IF(CF73=0,"",(CF73/P73)))</f>
        <v/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249</v>
      </c>
      <c r="C74" s="347"/>
      <c r="D74" s="347" t="s">
        <v>245</v>
      </c>
      <c r="E74" s="347"/>
      <c r="F74" s="347" t="s">
        <v>95</v>
      </c>
      <c r="G74" s="88"/>
      <c r="H74" s="88" t="s">
        <v>250</v>
      </c>
      <c r="I74" s="88"/>
      <c r="J74" s="330"/>
      <c r="K74" s="79">
        <v>4</v>
      </c>
      <c r="L74" s="79">
        <v>0</v>
      </c>
      <c r="M74" s="79">
        <v>15</v>
      </c>
      <c r="N74" s="89">
        <v>0</v>
      </c>
      <c r="O74" s="90">
        <v>0</v>
      </c>
      <c r="P74" s="91">
        <f>N74+O74</f>
        <v>0</v>
      </c>
      <c r="Q74" s="80">
        <f>IFERROR(P74/M74,"-")</f>
        <v>0</v>
      </c>
      <c r="R74" s="79">
        <v>0</v>
      </c>
      <c r="S74" s="79">
        <v>0</v>
      </c>
      <c r="T74" s="80" t="str">
        <f>IFERROR(R74/(P74),"-")</f>
        <v>-</v>
      </c>
      <c r="U74" s="336"/>
      <c r="V74" s="82">
        <v>0</v>
      </c>
      <c r="W74" s="80" t="str">
        <f>IF(P74=0,"-",V74/P74)</f>
        <v>-</v>
      </c>
      <c r="X74" s="335">
        <v>0</v>
      </c>
      <c r="Y74" s="336" t="str">
        <f>IFERROR(X74/P74,"-")</f>
        <v>-</v>
      </c>
      <c r="Z74" s="336" t="str">
        <f>IFERROR(X74/V74,"-")</f>
        <v>-</v>
      </c>
      <c r="AA74" s="330"/>
      <c r="AB74" s="83"/>
      <c r="AC74" s="77"/>
      <c r="AD74" s="92"/>
      <c r="AE74" s="93" t="str">
        <f>IF(P74=0,"",IF(AD74=0,"",(AD74/P74)))</f>
        <v/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 t="str">
        <f>IF(P74=0,"",IF(AM74=0,"",(AM74/P74)))</f>
        <v/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 t="str">
        <f>IF(P74=0,"",IF(AV74=0,"",(AV74/P74)))</f>
        <v/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 t="str">
        <f>IF(P74=0,"",IF(BE74=0,"",(BE74/P74)))</f>
        <v/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 t="str">
        <f>IF(P74=0,"",IF(BN74=0,"",(BN74/P74)))</f>
        <v/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/>
      <c r="BX74" s="125" t="str">
        <f>IF(P74=0,"",IF(BW74=0,"",(BW74/P74)))</f>
        <v/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 t="str">
        <f>IF(P74=0,"",IF(CF74=0,"",(CF74/P74)))</f>
        <v/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251</v>
      </c>
      <c r="C75" s="347"/>
      <c r="D75" s="347" t="s">
        <v>245</v>
      </c>
      <c r="E75" s="347"/>
      <c r="F75" s="347" t="s">
        <v>72</v>
      </c>
      <c r="G75" s="88"/>
      <c r="H75" s="88"/>
      <c r="I75" s="88"/>
      <c r="J75" s="330"/>
      <c r="K75" s="79">
        <v>2</v>
      </c>
      <c r="L75" s="79">
        <v>2</v>
      </c>
      <c r="M75" s="79">
        <v>0</v>
      </c>
      <c r="N75" s="89">
        <v>0</v>
      </c>
      <c r="O75" s="90">
        <v>0</v>
      </c>
      <c r="P75" s="91">
        <f>N75+O75</f>
        <v>0</v>
      </c>
      <c r="Q75" s="80" t="str">
        <f>IFERROR(P75/M75,"-")</f>
        <v>-</v>
      </c>
      <c r="R75" s="79">
        <v>0</v>
      </c>
      <c r="S75" s="79">
        <v>0</v>
      </c>
      <c r="T75" s="80" t="str">
        <f>IFERROR(R75/(P75),"-")</f>
        <v>-</v>
      </c>
      <c r="U75" s="336"/>
      <c r="V75" s="82">
        <v>0</v>
      </c>
      <c r="W75" s="80" t="str">
        <f>IF(P75=0,"-",V75/P75)</f>
        <v>-</v>
      </c>
      <c r="X75" s="335">
        <v>0</v>
      </c>
      <c r="Y75" s="336" t="str">
        <f>IFERROR(X75/P75,"-")</f>
        <v>-</v>
      </c>
      <c r="Z75" s="336" t="str">
        <f>IFERROR(X75/V75,"-")</f>
        <v>-</v>
      </c>
      <c r="AA75" s="330"/>
      <c r="AB75" s="83"/>
      <c r="AC75" s="77"/>
      <c r="AD75" s="92"/>
      <c r="AE75" s="93" t="str">
        <f>IF(P75=0,"",IF(AD75=0,"",(AD75/P75)))</f>
        <v/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 t="str">
        <f>IF(P75=0,"",IF(AM75=0,"",(AM75/P75)))</f>
        <v/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 t="str">
        <f>IF(P75=0,"",IF(AV75=0,"",(AV75/P75)))</f>
        <v/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 t="str">
        <f>IF(P75=0,"",IF(BE75=0,"",(BE75/P75)))</f>
        <v/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 t="str">
        <f>IF(P75=0,"",IF(BN75=0,"",(BN75/P75)))</f>
        <v/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 t="str">
        <f>IF(P75=0,"",IF(BW75=0,"",(BW75/P75)))</f>
        <v/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 t="str">
        <f>IF(P75=0,"",IF(CF75=0,"",(CF75/P75)))</f>
        <v/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0.54166666666667</v>
      </c>
      <c r="B76" s="347" t="s">
        <v>252</v>
      </c>
      <c r="C76" s="347"/>
      <c r="D76" s="347" t="s">
        <v>253</v>
      </c>
      <c r="E76" s="347" t="s">
        <v>104</v>
      </c>
      <c r="F76" s="347" t="s">
        <v>95</v>
      </c>
      <c r="G76" s="88" t="s">
        <v>254</v>
      </c>
      <c r="H76" s="88" t="s">
        <v>255</v>
      </c>
      <c r="I76" s="348" t="s">
        <v>256</v>
      </c>
      <c r="J76" s="330">
        <v>120000</v>
      </c>
      <c r="K76" s="79">
        <v>11</v>
      </c>
      <c r="L76" s="79">
        <v>0</v>
      </c>
      <c r="M76" s="79">
        <v>41</v>
      </c>
      <c r="N76" s="89">
        <v>3</v>
      </c>
      <c r="O76" s="90">
        <v>0</v>
      </c>
      <c r="P76" s="91">
        <f>N76+O76</f>
        <v>3</v>
      </c>
      <c r="Q76" s="80">
        <f>IFERROR(P76/M76,"-")</f>
        <v>0.073170731707317</v>
      </c>
      <c r="R76" s="79">
        <v>0</v>
      </c>
      <c r="S76" s="79">
        <v>2</v>
      </c>
      <c r="T76" s="80">
        <f>IFERROR(R76/(P76),"-")</f>
        <v>0</v>
      </c>
      <c r="U76" s="336">
        <f>IFERROR(J76/SUM(N76:O77),"-")</f>
        <v>24000</v>
      </c>
      <c r="V76" s="82">
        <v>1</v>
      </c>
      <c r="W76" s="80">
        <f>IF(P76=0,"-",V76/P76)</f>
        <v>0.33333333333333</v>
      </c>
      <c r="X76" s="335">
        <v>0</v>
      </c>
      <c r="Y76" s="336">
        <f>IFERROR(X76/P76,"-")</f>
        <v>0</v>
      </c>
      <c r="Z76" s="336">
        <f>IFERROR(X76/V76,"-")</f>
        <v>0</v>
      </c>
      <c r="AA76" s="330">
        <f>SUM(X76:X77)-SUM(J76:J77)</f>
        <v>-55000</v>
      </c>
      <c r="AB76" s="83">
        <f>SUM(X76:X77)/SUM(J76:J77)</f>
        <v>0.54166666666667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1</v>
      </c>
      <c r="BF76" s="111">
        <f>IF(P76=0,"",IF(BE76=0,"",(BE76/P76)))</f>
        <v>0.33333333333333</v>
      </c>
      <c r="BG76" s="110"/>
      <c r="BH76" s="112">
        <f>IFERROR(BG76/BE76,"-")</f>
        <v>0</v>
      </c>
      <c r="BI76" s="113"/>
      <c r="BJ76" s="114">
        <f>IFERROR(BI76/BE76,"-")</f>
        <v>0</v>
      </c>
      <c r="BK76" s="115"/>
      <c r="BL76" s="115"/>
      <c r="BM76" s="115"/>
      <c r="BN76" s="117"/>
      <c r="BO76" s="118">
        <f>IF(P76=0,"",IF(BN76=0,"",(BN76/P76)))</f>
        <v>0</v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>
        <v>2</v>
      </c>
      <c r="BX76" s="125">
        <f>IF(P76=0,"",IF(BW76=0,"",(BW76/P76)))</f>
        <v>0.66666666666667</v>
      </c>
      <c r="BY76" s="126">
        <v>1</v>
      </c>
      <c r="BZ76" s="127">
        <f>IFERROR(BY76/BW76,"-")</f>
        <v>0.5</v>
      </c>
      <c r="CA76" s="128">
        <v>30000</v>
      </c>
      <c r="CB76" s="129">
        <f>IFERROR(CA76/BW76,"-")</f>
        <v>15000</v>
      </c>
      <c r="CC76" s="130"/>
      <c r="CD76" s="130"/>
      <c r="CE76" s="130">
        <v>1</v>
      </c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0</v>
      </c>
      <c r="CQ76" s="139">
        <v>30000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257</v>
      </c>
      <c r="C77" s="347"/>
      <c r="D77" s="347" t="s">
        <v>253</v>
      </c>
      <c r="E77" s="347" t="s">
        <v>104</v>
      </c>
      <c r="F77" s="347" t="s">
        <v>72</v>
      </c>
      <c r="G77" s="88"/>
      <c r="H77" s="88"/>
      <c r="I77" s="88"/>
      <c r="J77" s="330"/>
      <c r="K77" s="79">
        <v>33</v>
      </c>
      <c r="L77" s="79">
        <v>18</v>
      </c>
      <c r="M77" s="79">
        <v>5</v>
      </c>
      <c r="N77" s="89">
        <v>2</v>
      </c>
      <c r="O77" s="90">
        <v>0</v>
      </c>
      <c r="P77" s="91">
        <f>N77+O77</f>
        <v>2</v>
      </c>
      <c r="Q77" s="80">
        <f>IFERROR(P77/M77,"-")</f>
        <v>0.4</v>
      </c>
      <c r="R77" s="79">
        <v>1</v>
      </c>
      <c r="S77" s="79">
        <v>0</v>
      </c>
      <c r="T77" s="80">
        <f>IFERROR(R77/(P77),"-")</f>
        <v>0.5</v>
      </c>
      <c r="U77" s="336"/>
      <c r="V77" s="82">
        <v>1</v>
      </c>
      <c r="W77" s="80">
        <f>IF(P77=0,"-",V77/P77)</f>
        <v>0.5</v>
      </c>
      <c r="X77" s="335">
        <v>65000</v>
      </c>
      <c r="Y77" s="336">
        <f>IFERROR(X77/P77,"-")</f>
        <v>32500</v>
      </c>
      <c r="Z77" s="336">
        <f>IFERROR(X77/V77,"-")</f>
        <v>65000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0.5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>
        <v>1</v>
      </c>
      <c r="CG77" s="132">
        <f>IF(P77=0,"",IF(CF77=0,"",(CF77/P77)))</f>
        <v>0.5</v>
      </c>
      <c r="CH77" s="133">
        <v>1</v>
      </c>
      <c r="CI77" s="134">
        <f>IFERROR(CH77/CF77,"-")</f>
        <v>1</v>
      </c>
      <c r="CJ77" s="135">
        <v>65000</v>
      </c>
      <c r="CK77" s="136">
        <f>IFERROR(CJ77/CF77,"-")</f>
        <v>65000</v>
      </c>
      <c r="CL77" s="137"/>
      <c r="CM77" s="137"/>
      <c r="CN77" s="137">
        <v>1</v>
      </c>
      <c r="CO77" s="138">
        <v>1</v>
      </c>
      <c r="CP77" s="139">
        <v>65000</v>
      </c>
      <c r="CQ77" s="139">
        <v>65000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0</v>
      </c>
      <c r="B78" s="347" t="s">
        <v>258</v>
      </c>
      <c r="C78" s="347"/>
      <c r="D78" s="347" t="s">
        <v>259</v>
      </c>
      <c r="E78" s="347" t="s">
        <v>260</v>
      </c>
      <c r="F78" s="347" t="s">
        <v>67</v>
      </c>
      <c r="G78" s="88" t="s">
        <v>254</v>
      </c>
      <c r="H78" s="88" t="s">
        <v>255</v>
      </c>
      <c r="I78" s="349" t="s">
        <v>261</v>
      </c>
      <c r="J78" s="330">
        <v>120000</v>
      </c>
      <c r="K78" s="79">
        <v>0</v>
      </c>
      <c r="L78" s="79">
        <v>0</v>
      </c>
      <c r="M78" s="79">
        <v>0</v>
      </c>
      <c r="N78" s="89">
        <v>3</v>
      </c>
      <c r="O78" s="90">
        <v>0</v>
      </c>
      <c r="P78" s="91">
        <f>N78+O78</f>
        <v>3</v>
      </c>
      <c r="Q78" s="80" t="str">
        <f>IFERROR(P78/M78,"-")</f>
        <v>-</v>
      </c>
      <c r="R78" s="79">
        <v>0</v>
      </c>
      <c r="S78" s="79">
        <v>0</v>
      </c>
      <c r="T78" s="80">
        <f>IFERROR(R78/(P78),"-")</f>
        <v>0</v>
      </c>
      <c r="U78" s="336">
        <f>IFERROR(J78/SUM(N78:O79),"-")</f>
        <v>40000</v>
      </c>
      <c r="V78" s="82">
        <v>0</v>
      </c>
      <c r="W78" s="80">
        <f>IF(P78=0,"-",V78/P78)</f>
        <v>0</v>
      </c>
      <c r="X78" s="335">
        <v>0</v>
      </c>
      <c r="Y78" s="336">
        <f>IFERROR(X78/P78,"-")</f>
        <v>0</v>
      </c>
      <c r="Z78" s="336" t="str">
        <f>IFERROR(X78/V78,"-")</f>
        <v>-</v>
      </c>
      <c r="AA78" s="330">
        <f>SUM(X78:X79)-SUM(J78:J79)</f>
        <v>-120000</v>
      </c>
      <c r="AB78" s="83">
        <f>SUM(X78:X79)/SUM(J78:J79)</f>
        <v>0</v>
      </c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3</v>
      </c>
      <c r="BO78" s="118">
        <f>IF(P78=0,"",IF(BN78=0,"",(BN78/P78)))</f>
        <v>1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347" t="s">
        <v>262</v>
      </c>
      <c r="C79" s="347"/>
      <c r="D79" s="347" t="s">
        <v>259</v>
      </c>
      <c r="E79" s="347" t="s">
        <v>260</v>
      </c>
      <c r="F79" s="347" t="s">
        <v>72</v>
      </c>
      <c r="G79" s="88"/>
      <c r="H79" s="88"/>
      <c r="I79" s="88"/>
      <c r="J79" s="330"/>
      <c r="K79" s="79">
        <v>17</v>
      </c>
      <c r="L79" s="79">
        <v>11</v>
      </c>
      <c r="M79" s="79">
        <v>0</v>
      </c>
      <c r="N79" s="89">
        <v>0</v>
      </c>
      <c r="O79" s="90">
        <v>0</v>
      </c>
      <c r="P79" s="91">
        <f>N79+O79</f>
        <v>0</v>
      </c>
      <c r="Q79" s="80" t="str">
        <f>IFERROR(P79/M79,"-")</f>
        <v>-</v>
      </c>
      <c r="R79" s="79">
        <v>0</v>
      </c>
      <c r="S79" s="79">
        <v>0</v>
      </c>
      <c r="T79" s="80" t="str">
        <f>IFERROR(R79/(P79),"-")</f>
        <v>-</v>
      </c>
      <c r="U79" s="336"/>
      <c r="V79" s="82">
        <v>0</v>
      </c>
      <c r="W79" s="80" t="str">
        <f>IF(P79=0,"-",V79/P79)</f>
        <v>-</v>
      </c>
      <c r="X79" s="335">
        <v>0</v>
      </c>
      <c r="Y79" s="336" t="str">
        <f>IFERROR(X79/P79,"-")</f>
        <v>-</v>
      </c>
      <c r="Z79" s="336" t="str">
        <f>IFERROR(X79/V79,"-")</f>
        <v>-</v>
      </c>
      <c r="AA79" s="330"/>
      <c r="AB79" s="83"/>
      <c r="AC79" s="77"/>
      <c r="AD79" s="92"/>
      <c r="AE79" s="93" t="str">
        <f>IF(P79=0,"",IF(AD79=0,"",(AD79/P79)))</f>
        <v/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 t="str">
        <f>IF(P79=0,"",IF(AM79=0,"",(AM79/P79)))</f>
        <v/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 t="str">
        <f>IF(P79=0,"",IF(AV79=0,"",(AV79/P79)))</f>
        <v/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 t="str">
        <f>IF(P79=0,"",IF(BE79=0,"",(BE79/P79)))</f>
        <v/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/>
      <c r="BO79" s="118" t="str">
        <f>IF(P79=0,"",IF(BN79=0,"",(BN79/P79)))</f>
        <v/>
      </c>
      <c r="BP79" s="119"/>
      <c r="BQ79" s="120" t="str">
        <f>IFERROR(BP79/BN79,"-")</f>
        <v>-</v>
      </c>
      <c r="BR79" s="121"/>
      <c r="BS79" s="122" t="str">
        <f>IFERROR(BR79/BN79,"-")</f>
        <v>-</v>
      </c>
      <c r="BT79" s="123"/>
      <c r="BU79" s="123"/>
      <c r="BV79" s="123"/>
      <c r="BW79" s="124"/>
      <c r="BX79" s="125" t="str">
        <f>IF(P79=0,"",IF(BW79=0,"",(BW79/P79)))</f>
        <v/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 t="str">
        <f>IF(P79=0,"",IF(CF79=0,"",(CF79/P79)))</f>
        <v/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>
        <f>AB80</f>
        <v>0</v>
      </c>
      <c r="B80" s="347" t="s">
        <v>263</v>
      </c>
      <c r="C80" s="347"/>
      <c r="D80" s="347" t="s">
        <v>264</v>
      </c>
      <c r="E80" s="347" t="s">
        <v>265</v>
      </c>
      <c r="F80" s="347" t="s">
        <v>67</v>
      </c>
      <c r="G80" s="88" t="s">
        <v>132</v>
      </c>
      <c r="H80" s="88" t="s">
        <v>255</v>
      </c>
      <c r="I80" s="348" t="s">
        <v>256</v>
      </c>
      <c r="J80" s="330">
        <v>150000</v>
      </c>
      <c r="K80" s="79">
        <v>0</v>
      </c>
      <c r="L80" s="79">
        <v>0</v>
      </c>
      <c r="M80" s="79">
        <v>0</v>
      </c>
      <c r="N80" s="89">
        <v>11</v>
      </c>
      <c r="O80" s="90">
        <v>0</v>
      </c>
      <c r="P80" s="91">
        <f>N80+O80</f>
        <v>11</v>
      </c>
      <c r="Q80" s="80" t="str">
        <f>IFERROR(P80/M80,"-")</f>
        <v>-</v>
      </c>
      <c r="R80" s="79">
        <v>0</v>
      </c>
      <c r="S80" s="79">
        <v>0</v>
      </c>
      <c r="T80" s="80">
        <f>IFERROR(R80/(P80),"-")</f>
        <v>0</v>
      </c>
      <c r="U80" s="336">
        <f>IFERROR(J80/SUM(N80:O81),"-")</f>
        <v>13636.363636364</v>
      </c>
      <c r="V80" s="82">
        <v>0</v>
      </c>
      <c r="W80" s="80">
        <f>IF(P80=0,"-",V80/P80)</f>
        <v>0</v>
      </c>
      <c r="X80" s="335">
        <v>0</v>
      </c>
      <c r="Y80" s="336">
        <f>IFERROR(X80/P80,"-")</f>
        <v>0</v>
      </c>
      <c r="Z80" s="336" t="str">
        <f>IFERROR(X80/V80,"-")</f>
        <v>-</v>
      </c>
      <c r="AA80" s="330">
        <f>SUM(X80:X81)-SUM(J80:J81)</f>
        <v>-150000</v>
      </c>
      <c r="AB80" s="83">
        <f>SUM(X80:X81)/SUM(J80:J81)</f>
        <v>0</v>
      </c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>
        <v>1</v>
      </c>
      <c r="AN80" s="99">
        <f>IF(P80=0,"",IF(AM80=0,"",(AM80/P80)))</f>
        <v>0.090909090909091</v>
      </c>
      <c r="AO80" s="98"/>
      <c r="AP80" s="100">
        <f>IFERROR(AO80/AM80,"-")</f>
        <v>0</v>
      </c>
      <c r="AQ80" s="101"/>
      <c r="AR80" s="102">
        <f>IFERROR(AQ80/AM80,"-")</f>
        <v>0</v>
      </c>
      <c r="AS80" s="103"/>
      <c r="AT80" s="103"/>
      <c r="AU80" s="103"/>
      <c r="AV80" s="104">
        <v>1</v>
      </c>
      <c r="AW80" s="105">
        <f>IF(P80=0,"",IF(AV80=0,"",(AV80/P80)))</f>
        <v>0.090909090909091</v>
      </c>
      <c r="AX80" s="104"/>
      <c r="AY80" s="106">
        <f>IFERROR(AX80/AV80,"-")</f>
        <v>0</v>
      </c>
      <c r="AZ80" s="107"/>
      <c r="BA80" s="108">
        <f>IFERROR(AZ80/AV80,"-")</f>
        <v>0</v>
      </c>
      <c r="BB80" s="109"/>
      <c r="BC80" s="109"/>
      <c r="BD80" s="109"/>
      <c r="BE80" s="110">
        <v>1</v>
      </c>
      <c r="BF80" s="111">
        <f>IF(P80=0,"",IF(BE80=0,"",(BE80/P80)))</f>
        <v>0.090909090909091</v>
      </c>
      <c r="BG80" s="110"/>
      <c r="BH80" s="112">
        <f>IFERROR(BG80/BE80,"-")</f>
        <v>0</v>
      </c>
      <c r="BI80" s="113"/>
      <c r="BJ80" s="114">
        <f>IFERROR(BI80/BE80,"-")</f>
        <v>0</v>
      </c>
      <c r="BK80" s="115"/>
      <c r="BL80" s="115"/>
      <c r="BM80" s="115"/>
      <c r="BN80" s="117">
        <v>5</v>
      </c>
      <c r="BO80" s="118">
        <f>IF(P80=0,"",IF(BN80=0,"",(BN80/P80)))</f>
        <v>0.45454545454545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>
        <v>3</v>
      </c>
      <c r="BX80" s="125">
        <f>IF(P80=0,"",IF(BW80=0,"",(BW80/P80)))</f>
        <v>0.27272727272727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347" t="s">
        <v>266</v>
      </c>
      <c r="C81" s="347"/>
      <c r="D81" s="347" t="s">
        <v>264</v>
      </c>
      <c r="E81" s="347" t="s">
        <v>265</v>
      </c>
      <c r="F81" s="347" t="s">
        <v>72</v>
      </c>
      <c r="G81" s="88"/>
      <c r="H81" s="88"/>
      <c r="I81" s="88"/>
      <c r="J81" s="330"/>
      <c r="K81" s="79">
        <v>20</v>
      </c>
      <c r="L81" s="79">
        <v>12</v>
      </c>
      <c r="M81" s="79">
        <v>14</v>
      </c>
      <c r="N81" s="89">
        <v>0</v>
      </c>
      <c r="O81" s="90">
        <v>0</v>
      </c>
      <c r="P81" s="91">
        <f>N81+O81</f>
        <v>0</v>
      </c>
      <c r="Q81" s="80">
        <f>IFERROR(P81/M81,"-")</f>
        <v>0</v>
      </c>
      <c r="R81" s="79">
        <v>0</v>
      </c>
      <c r="S81" s="79">
        <v>0</v>
      </c>
      <c r="T81" s="80" t="str">
        <f>IFERROR(R81/(P81),"-")</f>
        <v>-</v>
      </c>
      <c r="U81" s="336"/>
      <c r="V81" s="82">
        <v>0</v>
      </c>
      <c r="W81" s="80" t="str">
        <f>IF(P81=0,"-",V81/P81)</f>
        <v>-</v>
      </c>
      <c r="X81" s="335">
        <v>0</v>
      </c>
      <c r="Y81" s="336" t="str">
        <f>IFERROR(X81/P81,"-")</f>
        <v>-</v>
      </c>
      <c r="Z81" s="336" t="str">
        <f>IFERROR(X81/V81,"-")</f>
        <v>-</v>
      </c>
      <c r="AA81" s="330"/>
      <c r="AB81" s="83"/>
      <c r="AC81" s="77"/>
      <c r="AD81" s="92"/>
      <c r="AE81" s="93" t="str">
        <f>IF(P81=0,"",IF(AD81=0,"",(AD81/P81)))</f>
        <v/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 t="str">
        <f>IF(P81=0,"",IF(AM81=0,"",(AM81/P81)))</f>
        <v/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 t="str">
        <f>IF(P81=0,"",IF(AV81=0,"",(AV81/P81)))</f>
        <v/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 t="str">
        <f>IF(P81=0,"",IF(BE81=0,"",(BE81/P81)))</f>
        <v/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/>
      <c r="BO81" s="118" t="str">
        <f>IF(P81=0,"",IF(BN81=0,"",(BN81/P81)))</f>
        <v/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/>
      <c r="BX81" s="125" t="str">
        <f>IF(P81=0,"",IF(BW81=0,"",(BW81/P81)))</f>
        <v/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 t="str">
        <f>IF(P81=0,"",IF(CF81=0,"",(CF81/P81)))</f>
        <v/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>
        <f>AB82</f>
        <v>0.33333333333333</v>
      </c>
      <c r="B82" s="347" t="s">
        <v>267</v>
      </c>
      <c r="C82" s="347"/>
      <c r="D82" s="347" t="s">
        <v>268</v>
      </c>
      <c r="E82" s="347" t="s">
        <v>269</v>
      </c>
      <c r="F82" s="347" t="s">
        <v>67</v>
      </c>
      <c r="G82" s="88" t="s">
        <v>132</v>
      </c>
      <c r="H82" s="88" t="s">
        <v>255</v>
      </c>
      <c r="I82" s="348" t="s">
        <v>229</v>
      </c>
      <c r="J82" s="330">
        <v>150000</v>
      </c>
      <c r="K82" s="79">
        <v>0</v>
      </c>
      <c r="L82" s="79">
        <v>0</v>
      </c>
      <c r="M82" s="79">
        <v>0</v>
      </c>
      <c r="N82" s="89">
        <v>5</v>
      </c>
      <c r="O82" s="90">
        <v>0</v>
      </c>
      <c r="P82" s="91">
        <f>N82+O82</f>
        <v>5</v>
      </c>
      <c r="Q82" s="80" t="str">
        <f>IFERROR(P82/M82,"-")</f>
        <v>-</v>
      </c>
      <c r="R82" s="79">
        <v>1</v>
      </c>
      <c r="S82" s="79">
        <v>0</v>
      </c>
      <c r="T82" s="80">
        <f>IFERROR(R82/(P82),"-")</f>
        <v>0.2</v>
      </c>
      <c r="U82" s="336">
        <f>IFERROR(J82/SUM(N82:O83),"-")</f>
        <v>30000</v>
      </c>
      <c r="V82" s="82">
        <v>1</v>
      </c>
      <c r="W82" s="80">
        <f>IF(P82=0,"-",V82/P82)</f>
        <v>0.2</v>
      </c>
      <c r="X82" s="335">
        <v>50000</v>
      </c>
      <c r="Y82" s="336">
        <f>IFERROR(X82/P82,"-")</f>
        <v>10000</v>
      </c>
      <c r="Z82" s="336">
        <f>IFERROR(X82/V82,"-")</f>
        <v>50000</v>
      </c>
      <c r="AA82" s="330">
        <f>SUM(X82:X83)-SUM(J82:J83)</f>
        <v>-100000</v>
      </c>
      <c r="AB82" s="83">
        <f>SUM(X82:X83)/SUM(J82:J83)</f>
        <v>0.33333333333333</v>
      </c>
      <c r="AC82" s="77"/>
      <c r="AD82" s="92">
        <v>1</v>
      </c>
      <c r="AE82" s="93">
        <f>IF(P82=0,"",IF(AD82=0,"",(AD82/P82)))</f>
        <v>0.2</v>
      </c>
      <c r="AF82" s="92"/>
      <c r="AG82" s="94">
        <f>IFERROR(AF82/AD82,"-")</f>
        <v>0</v>
      </c>
      <c r="AH82" s="95"/>
      <c r="AI82" s="96">
        <f>IFERROR(AH82/AD82,"-")</f>
        <v>0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3</v>
      </c>
      <c r="BO82" s="118">
        <f>IF(P82=0,"",IF(BN82=0,"",(BN82/P82)))</f>
        <v>0.6</v>
      </c>
      <c r="BP82" s="119">
        <v>1</v>
      </c>
      <c r="BQ82" s="120">
        <f>IFERROR(BP82/BN82,"-")</f>
        <v>0.33333333333333</v>
      </c>
      <c r="BR82" s="121">
        <v>75000</v>
      </c>
      <c r="BS82" s="122">
        <f>IFERROR(BR82/BN82,"-")</f>
        <v>25000</v>
      </c>
      <c r="BT82" s="123"/>
      <c r="BU82" s="123"/>
      <c r="BV82" s="123">
        <v>1</v>
      </c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>
        <v>1</v>
      </c>
      <c r="CG82" s="132">
        <f>IF(P82=0,"",IF(CF82=0,"",(CF82/P82)))</f>
        <v>0.2</v>
      </c>
      <c r="CH82" s="133"/>
      <c r="CI82" s="134">
        <f>IFERROR(CH82/CF82,"-")</f>
        <v>0</v>
      </c>
      <c r="CJ82" s="135"/>
      <c r="CK82" s="136">
        <f>IFERROR(CJ82/CF82,"-")</f>
        <v>0</v>
      </c>
      <c r="CL82" s="137"/>
      <c r="CM82" s="137"/>
      <c r="CN82" s="137"/>
      <c r="CO82" s="138">
        <v>1</v>
      </c>
      <c r="CP82" s="139">
        <v>50000</v>
      </c>
      <c r="CQ82" s="139">
        <v>75000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347" t="s">
        <v>270</v>
      </c>
      <c r="C83" s="347"/>
      <c r="D83" s="347" t="s">
        <v>268</v>
      </c>
      <c r="E83" s="347" t="s">
        <v>269</v>
      </c>
      <c r="F83" s="347" t="s">
        <v>72</v>
      </c>
      <c r="G83" s="88"/>
      <c r="H83" s="88"/>
      <c r="I83" s="88"/>
      <c r="J83" s="330"/>
      <c r="K83" s="79">
        <v>10</v>
      </c>
      <c r="L83" s="79">
        <v>8</v>
      </c>
      <c r="M83" s="79">
        <v>0</v>
      </c>
      <c r="N83" s="89">
        <v>0</v>
      </c>
      <c r="O83" s="90">
        <v>0</v>
      </c>
      <c r="P83" s="91">
        <f>N83+O83</f>
        <v>0</v>
      </c>
      <c r="Q83" s="80" t="str">
        <f>IFERROR(P83/M83,"-")</f>
        <v>-</v>
      </c>
      <c r="R83" s="79">
        <v>0</v>
      </c>
      <c r="S83" s="79">
        <v>0</v>
      </c>
      <c r="T83" s="80" t="str">
        <f>IFERROR(R83/(P83),"-")</f>
        <v>-</v>
      </c>
      <c r="U83" s="336"/>
      <c r="V83" s="82">
        <v>0</v>
      </c>
      <c r="W83" s="80" t="str">
        <f>IF(P83=0,"-",V83/P83)</f>
        <v>-</v>
      </c>
      <c r="X83" s="335">
        <v>0</v>
      </c>
      <c r="Y83" s="336" t="str">
        <f>IFERROR(X83/P83,"-")</f>
        <v>-</v>
      </c>
      <c r="Z83" s="336" t="str">
        <f>IFERROR(X83/V83,"-")</f>
        <v>-</v>
      </c>
      <c r="AA83" s="330"/>
      <c r="AB83" s="83"/>
      <c r="AC83" s="77"/>
      <c r="AD83" s="92"/>
      <c r="AE83" s="93" t="str">
        <f>IF(P83=0,"",IF(AD83=0,"",(AD83/P83)))</f>
        <v/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 t="str">
        <f>IF(P83=0,"",IF(AM83=0,"",(AM83/P83)))</f>
        <v/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 t="str">
        <f>IF(P83=0,"",IF(AV83=0,"",(AV83/P83)))</f>
        <v/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 t="str">
        <f>IF(P83=0,"",IF(BE83=0,"",(BE83/P83)))</f>
        <v/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/>
      <c r="BO83" s="118" t="str">
        <f>IF(P83=0,"",IF(BN83=0,"",(BN83/P83)))</f>
        <v/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/>
      <c r="BX83" s="125" t="str">
        <f>IF(P83=0,"",IF(BW83=0,"",(BW83/P83)))</f>
        <v/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 t="str">
        <f>IF(P83=0,"",IF(CF83=0,"",(CF83/P83)))</f>
        <v/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0</v>
      </c>
      <c r="B84" s="347" t="s">
        <v>271</v>
      </c>
      <c r="C84" s="347"/>
      <c r="D84" s="347" t="s">
        <v>65</v>
      </c>
      <c r="E84" s="347" t="s">
        <v>66</v>
      </c>
      <c r="F84" s="347" t="s">
        <v>67</v>
      </c>
      <c r="G84" s="88" t="s">
        <v>68</v>
      </c>
      <c r="H84" s="88" t="s">
        <v>272</v>
      </c>
      <c r="I84" s="348" t="s">
        <v>256</v>
      </c>
      <c r="J84" s="330">
        <v>150000</v>
      </c>
      <c r="K84" s="79">
        <v>0</v>
      </c>
      <c r="L84" s="79">
        <v>0</v>
      </c>
      <c r="M84" s="79">
        <v>0</v>
      </c>
      <c r="N84" s="89">
        <v>2</v>
      </c>
      <c r="O84" s="90">
        <v>0</v>
      </c>
      <c r="P84" s="91">
        <f>N84+O84</f>
        <v>2</v>
      </c>
      <c r="Q84" s="80" t="str">
        <f>IFERROR(P84/M84,"-")</f>
        <v>-</v>
      </c>
      <c r="R84" s="79">
        <v>0</v>
      </c>
      <c r="S84" s="79">
        <v>1</v>
      </c>
      <c r="T84" s="80">
        <f>IFERROR(R84/(P84),"-")</f>
        <v>0</v>
      </c>
      <c r="U84" s="336">
        <f>IFERROR(J84/SUM(N84:O85),"-")</f>
        <v>50000</v>
      </c>
      <c r="V84" s="82">
        <v>0</v>
      </c>
      <c r="W84" s="80">
        <f>IF(P84=0,"-",V84/P84)</f>
        <v>0</v>
      </c>
      <c r="X84" s="335">
        <v>0</v>
      </c>
      <c r="Y84" s="336">
        <f>IFERROR(X84/P84,"-")</f>
        <v>0</v>
      </c>
      <c r="Z84" s="336" t="str">
        <f>IFERROR(X84/V84,"-")</f>
        <v>-</v>
      </c>
      <c r="AA84" s="330">
        <f>SUM(X84:X85)-SUM(J84:J85)</f>
        <v>-150000</v>
      </c>
      <c r="AB84" s="83">
        <f>SUM(X84:X85)/SUM(J84:J85)</f>
        <v>0</v>
      </c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1</v>
      </c>
      <c r="BF84" s="111">
        <f>IF(P84=0,"",IF(BE84=0,"",(BE84/P84)))</f>
        <v>0.5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/>
      <c r="BO84" s="118">
        <f>IF(P84=0,"",IF(BN84=0,"",(BN84/P84)))</f>
        <v>0</v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>
        <v>1</v>
      </c>
      <c r="BX84" s="125">
        <f>IF(P84=0,"",IF(BW84=0,"",(BW84/P84)))</f>
        <v>0.5</v>
      </c>
      <c r="BY84" s="126"/>
      <c r="BZ84" s="127">
        <f>IFERROR(BY84/BW84,"-")</f>
        <v>0</v>
      </c>
      <c r="CA84" s="128"/>
      <c r="CB84" s="129">
        <f>IFERROR(CA84/BW84,"-")</f>
        <v>0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347" t="s">
        <v>273</v>
      </c>
      <c r="C85" s="347"/>
      <c r="D85" s="347" t="s">
        <v>65</v>
      </c>
      <c r="E85" s="347" t="s">
        <v>66</v>
      </c>
      <c r="F85" s="347" t="s">
        <v>72</v>
      </c>
      <c r="G85" s="88"/>
      <c r="H85" s="88"/>
      <c r="I85" s="88"/>
      <c r="J85" s="330"/>
      <c r="K85" s="79">
        <v>10</v>
      </c>
      <c r="L85" s="79">
        <v>7</v>
      </c>
      <c r="M85" s="79">
        <v>7</v>
      </c>
      <c r="N85" s="89">
        <v>1</v>
      </c>
      <c r="O85" s="90">
        <v>0</v>
      </c>
      <c r="P85" s="91">
        <f>N85+O85</f>
        <v>1</v>
      </c>
      <c r="Q85" s="80">
        <f>IFERROR(P85/M85,"-")</f>
        <v>0.14285714285714</v>
      </c>
      <c r="R85" s="79">
        <v>0</v>
      </c>
      <c r="S85" s="79">
        <v>0</v>
      </c>
      <c r="T85" s="80">
        <f>IFERROR(R85/(P85),"-")</f>
        <v>0</v>
      </c>
      <c r="U85" s="336"/>
      <c r="V85" s="82">
        <v>0</v>
      </c>
      <c r="W85" s="80">
        <f>IF(P85=0,"-",V85/P85)</f>
        <v>0</v>
      </c>
      <c r="X85" s="335">
        <v>0</v>
      </c>
      <c r="Y85" s="336">
        <f>IFERROR(X85/P85,"-")</f>
        <v>0</v>
      </c>
      <c r="Z85" s="336" t="str">
        <f>IFERROR(X85/V85,"-")</f>
        <v>-</v>
      </c>
      <c r="AA85" s="33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>
        <v>1</v>
      </c>
      <c r="BF85" s="111">
        <f>IF(P85=0,"",IF(BE85=0,"",(BE85/P85)))</f>
        <v>1</v>
      </c>
      <c r="BG85" s="110"/>
      <c r="BH85" s="112">
        <f>IFERROR(BG85/BE85,"-")</f>
        <v>0</v>
      </c>
      <c r="BI85" s="113"/>
      <c r="BJ85" s="114">
        <f>IFERROR(BI85/BE85,"-")</f>
        <v>0</v>
      </c>
      <c r="BK85" s="115"/>
      <c r="BL85" s="115"/>
      <c r="BM85" s="115"/>
      <c r="BN85" s="117"/>
      <c r="BO85" s="118">
        <f>IF(P85=0,"",IF(BN85=0,"",(BN85/P85)))</f>
        <v>0</v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>
        <f>AB86</f>
        <v>3.4933333333333</v>
      </c>
      <c r="B86" s="347" t="s">
        <v>274</v>
      </c>
      <c r="C86" s="347"/>
      <c r="D86" s="347" t="s">
        <v>100</v>
      </c>
      <c r="E86" s="347" t="s">
        <v>101</v>
      </c>
      <c r="F86" s="347" t="s">
        <v>95</v>
      </c>
      <c r="G86" s="88" t="s">
        <v>68</v>
      </c>
      <c r="H86" s="88" t="s">
        <v>272</v>
      </c>
      <c r="I86" s="348" t="s">
        <v>229</v>
      </c>
      <c r="J86" s="330">
        <v>150000</v>
      </c>
      <c r="K86" s="79">
        <v>10</v>
      </c>
      <c r="L86" s="79">
        <v>0</v>
      </c>
      <c r="M86" s="79">
        <v>45</v>
      </c>
      <c r="N86" s="89">
        <v>2</v>
      </c>
      <c r="O86" s="90">
        <v>0</v>
      </c>
      <c r="P86" s="91">
        <f>N86+O86</f>
        <v>2</v>
      </c>
      <c r="Q86" s="80">
        <f>IFERROR(P86/M86,"-")</f>
        <v>0.044444444444444</v>
      </c>
      <c r="R86" s="79">
        <v>0</v>
      </c>
      <c r="S86" s="79">
        <v>0</v>
      </c>
      <c r="T86" s="80">
        <f>IFERROR(R86/(P86),"-")</f>
        <v>0</v>
      </c>
      <c r="U86" s="336">
        <f>IFERROR(J86/SUM(N86:O87),"-")</f>
        <v>30000</v>
      </c>
      <c r="V86" s="82">
        <v>0</v>
      </c>
      <c r="W86" s="80">
        <f>IF(P86=0,"-",V86/P86)</f>
        <v>0</v>
      </c>
      <c r="X86" s="335">
        <v>0</v>
      </c>
      <c r="Y86" s="336">
        <f>IFERROR(X86/P86,"-")</f>
        <v>0</v>
      </c>
      <c r="Z86" s="336" t="str">
        <f>IFERROR(X86/V86,"-")</f>
        <v>-</v>
      </c>
      <c r="AA86" s="330">
        <f>SUM(X86:X87)-SUM(J86:J87)</f>
        <v>374000</v>
      </c>
      <c r="AB86" s="83">
        <f>SUM(X86:X87)/SUM(J86:J87)</f>
        <v>3.4933333333333</v>
      </c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>
        <v>1</v>
      </c>
      <c r="BO86" s="118">
        <f>IF(P86=0,"",IF(BN86=0,"",(BN86/P86)))</f>
        <v>0.5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>
        <v>1</v>
      </c>
      <c r="CG86" s="132">
        <f>IF(P86=0,"",IF(CF86=0,"",(CF86/P86)))</f>
        <v>0.5</v>
      </c>
      <c r="CH86" s="133">
        <v>1</v>
      </c>
      <c r="CI86" s="134">
        <f>IFERROR(CH86/CF86,"-")</f>
        <v>1</v>
      </c>
      <c r="CJ86" s="135">
        <v>25000</v>
      </c>
      <c r="CK86" s="136">
        <f>IFERROR(CJ86/CF86,"-")</f>
        <v>25000</v>
      </c>
      <c r="CL86" s="137"/>
      <c r="CM86" s="137"/>
      <c r="CN86" s="137">
        <v>1</v>
      </c>
      <c r="CO86" s="138">
        <v>0</v>
      </c>
      <c r="CP86" s="139">
        <v>0</v>
      </c>
      <c r="CQ86" s="139">
        <v>25000</v>
      </c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347" t="s">
        <v>275</v>
      </c>
      <c r="C87" s="347"/>
      <c r="D87" s="347" t="s">
        <v>100</v>
      </c>
      <c r="E87" s="347" t="s">
        <v>101</v>
      </c>
      <c r="F87" s="347" t="s">
        <v>72</v>
      </c>
      <c r="G87" s="88"/>
      <c r="H87" s="88"/>
      <c r="I87" s="88"/>
      <c r="J87" s="330"/>
      <c r="K87" s="79">
        <v>25</v>
      </c>
      <c r="L87" s="79">
        <v>11</v>
      </c>
      <c r="M87" s="79">
        <v>17</v>
      </c>
      <c r="N87" s="89">
        <v>3</v>
      </c>
      <c r="O87" s="90">
        <v>0</v>
      </c>
      <c r="P87" s="91">
        <f>N87+O87</f>
        <v>3</v>
      </c>
      <c r="Q87" s="80">
        <f>IFERROR(P87/M87,"-")</f>
        <v>0.17647058823529</v>
      </c>
      <c r="R87" s="79">
        <v>2</v>
      </c>
      <c r="S87" s="79">
        <v>1</v>
      </c>
      <c r="T87" s="80">
        <f>IFERROR(R87/(P87),"-")</f>
        <v>0.66666666666667</v>
      </c>
      <c r="U87" s="336"/>
      <c r="V87" s="82">
        <v>1</v>
      </c>
      <c r="W87" s="80">
        <f>IF(P87=0,"-",V87/P87)</f>
        <v>0.33333333333333</v>
      </c>
      <c r="X87" s="335">
        <v>524000</v>
      </c>
      <c r="Y87" s="336">
        <f>IFERROR(X87/P87,"-")</f>
        <v>174666.66666667</v>
      </c>
      <c r="Z87" s="336">
        <f>IFERROR(X87/V87,"-")</f>
        <v>524000</v>
      </c>
      <c r="AA87" s="330"/>
      <c r="AB87" s="83"/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>
        <v>1</v>
      </c>
      <c r="AN87" s="99">
        <f>IF(P87=0,"",IF(AM87=0,"",(AM87/P87)))</f>
        <v>0.33333333333333</v>
      </c>
      <c r="AO87" s="98"/>
      <c r="AP87" s="100">
        <f>IFERROR(AO87/AM87,"-")</f>
        <v>0</v>
      </c>
      <c r="AQ87" s="101"/>
      <c r="AR87" s="102">
        <f>IFERROR(AQ87/AM87,"-")</f>
        <v>0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>
        <f>IF(P87=0,"",IF(BE87=0,"",(BE87/P87)))</f>
        <v>0</v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>
        <f>IF(P87=0,"",IF(BN87=0,"",(BN87/P87)))</f>
        <v>0</v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>
        <v>2</v>
      </c>
      <c r="BX87" s="125">
        <f>IF(P87=0,"",IF(BW87=0,"",(BW87/P87)))</f>
        <v>0.66666666666667</v>
      </c>
      <c r="BY87" s="126">
        <v>2</v>
      </c>
      <c r="BZ87" s="127">
        <f>IFERROR(BY87/BW87,"-")</f>
        <v>1</v>
      </c>
      <c r="CA87" s="128">
        <v>728000</v>
      </c>
      <c r="CB87" s="129">
        <f>IFERROR(CA87/BW87,"-")</f>
        <v>364000</v>
      </c>
      <c r="CC87" s="130"/>
      <c r="CD87" s="130"/>
      <c r="CE87" s="130">
        <v>2</v>
      </c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1</v>
      </c>
      <c r="CP87" s="139">
        <v>524000</v>
      </c>
      <c r="CQ87" s="139">
        <v>514000</v>
      </c>
      <c r="CR87" s="139"/>
      <c r="CS87" s="140" t="str">
        <f>IF(AND(CQ87=0,CR87=0),"",IF(AND(CQ87&lt;=100000,CR87&lt;=100000),"",IF(CQ87/CP87&gt;0.7,"男高",IF(CR87/CP87&gt;0.7,"女高",""))))</f>
        <v>男高</v>
      </c>
    </row>
    <row r="88" spans="1:98">
      <c r="A88" s="30"/>
      <c r="B88" s="85"/>
      <c r="C88" s="86"/>
      <c r="D88" s="86"/>
      <c r="E88" s="86"/>
      <c r="F88" s="87"/>
      <c r="G88" s="88"/>
      <c r="H88" s="88"/>
      <c r="I88" s="88"/>
      <c r="J88" s="331"/>
      <c r="K88" s="34"/>
      <c r="L88" s="34"/>
      <c r="M88" s="31"/>
      <c r="N88" s="23"/>
      <c r="O88" s="23"/>
      <c r="P88" s="23"/>
      <c r="Q88" s="32"/>
      <c r="R88" s="32"/>
      <c r="S88" s="23"/>
      <c r="T88" s="32"/>
      <c r="U88" s="337"/>
      <c r="V88" s="25"/>
      <c r="W88" s="25"/>
      <c r="X88" s="337"/>
      <c r="Y88" s="337"/>
      <c r="Z88" s="337"/>
      <c r="AA88" s="337"/>
      <c r="AB88" s="33"/>
      <c r="AC88" s="57"/>
      <c r="AD88" s="61"/>
      <c r="AE88" s="62"/>
      <c r="AF88" s="61"/>
      <c r="AG88" s="65"/>
      <c r="AH88" s="66"/>
      <c r="AI88" s="67"/>
      <c r="AJ88" s="68"/>
      <c r="AK88" s="68"/>
      <c r="AL88" s="68"/>
      <c r="AM88" s="61"/>
      <c r="AN88" s="62"/>
      <c r="AO88" s="61"/>
      <c r="AP88" s="65"/>
      <c r="AQ88" s="66"/>
      <c r="AR88" s="67"/>
      <c r="AS88" s="68"/>
      <c r="AT88" s="68"/>
      <c r="AU88" s="68"/>
      <c r="AV88" s="61"/>
      <c r="AW88" s="62"/>
      <c r="AX88" s="61"/>
      <c r="AY88" s="65"/>
      <c r="AZ88" s="66"/>
      <c r="BA88" s="67"/>
      <c r="BB88" s="68"/>
      <c r="BC88" s="68"/>
      <c r="BD88" s="68"/>
      <c r="BE88" s="61"/>
      <c r="BF88" s="62"/>
      <c r="BG88" s="61"/>
      <c r="BH88" s="65"/>
      <c r="BI88" s="66"/>
      <c r="BJ88" s="67"/>
      <c r="BK88" s="68"/>
      <c r="BL88" s="68"/>
      <c r="BM88" s="68"/>
      <c r="BN88" s="63"/>
      <c r="BO88" s="64"/>
      <c r="BP88" s="61"/>
      <c r="BQ88" s="65"/>
      <c r="BR88" s="66"/>
      <c r="BS88" s="67"/>
      <c r="BT88" s="68"/>
      <c r="BU88" s="68"/>
      <c r="BV88" s="68"/>
      <c r="BW88" s="63"/>
      <c r="BX88" s="64"/>
      <c r="BY88" s="61"/>
      <c r="BZ88" s="65"/>
      <c r="CA88" s="66"/>
      <c r="CB88" s="67"/>
      <c r="CC88" s="68"/>
      <c r="CD88" s="68"/>
      <c r="CE88" s="68"/>
      <c r="CF88" s="63"/>
      <c r="CG88" s="64"/>
      <c r="CH88" s="61"/>
      <c r="CI88" s="65"/>
      <c r="CJ88" s="66"/>
      <c r="CK88" s="67"/>
      <c r="CL88" s="68"/>
      <c r="CM88" s="68"/>
      <c r="CN88" s="68"/>
      <c r="CO88" s="69"/>
      <c r="CP88" s="66"/>
      <c r="CQ88" s="66"/>
      <c r="CR88" s="66"/>
      <c r="CS88" s="70"/>
    </row>
    <row r="89" spans="1:98">
      <c r="A89" s="30"/>
      <c r="B89" s="37"/>
      <c r="C89" s="21"/>
      <c r="D89" s="21"/>
      <c r="E89" s="21"/>
      <c r="F89" s="22"/>
      <c r="G89" s="36"/>
      <c r="H89" s="36"/>
      <c r="I89" s="73"/>
      <c r="J89" s="332"/>
      <c r="K89" s="34"/>
      <c r="L89" s="34"/>
      <c r="M89" s="31"/>
      <c r="N89" s="23"/>
      <c r="O89" s="23"/>
      <c r="P89" s="23"/>
      <c r="Q89" s="32"/>
      <c r="R89" s="32"/>
      <c r="S89" s="23"/>
      <c r="T89" s="32"/>
      <c r="U89" s="337"/>
      <c r="V89" s="25"/>
      <c r="W89" s="25"/>
      <c r="X89" s="337"/>
      <c r="Y89" s="337"/>
      <c r="Z89" s="337"/>
      <c r="AA89" s="337"/>
      <c r="AB89" s="33"/>
      <c r="AC89" s="59"/>
      <c r="AD89" s="61"/>
      <c r="AE89" s="62"/>
      <c r="AF89" s="61"/>
      <c r="AG89" s="65"/>
      <c r="AH89" s="66"/>
      <c r="AI89" s="67"/>
      <c r="AJ89" s="68"/>
      <c r="AK89" s="68"/>
      <c r="AL89" s="68"/>
      <c r="AM89" s="61"/>
      <c r="AN89" s="62"/>
      <c r="AO89" s="61"/>
      <c r="AP89" s="65"/>
      <c r="AQ89" s="66"/>
      <c r="AR89" s="67"/>
      <c r="AS89" s="68"/>
      <c r="AT89" s="68"/>
      <c r="AU89" s="68"/>
      <c r="AV89" s="61"/>
      <c r="AW89" s="62"/>
      <c r="AX89" s="61"/>
      <c r="AY89" s="65"/>
      <c r="AZ89" s="66"/>
      <c r="BA89" s="67"/>
      <c r="BB89" s="68"/>
      <c r="BC89" s="68"/>
      <c r="BD89" s="68"/>
      <c r="BE89" s="61"/>
      <c r="BF89" s="62"/>
      <c r="BG89" s="61"/>
      <c r="BH89" s="65"/>
      <c r="BI89" s="66"/>
      <c r="BJ89" s="67"/>
      <c r="BK89" s="68"/>
      <c r="BL89" s="68"/>
      <c r="BM89" s="68"/>
      <c r="BN89" s="63"/>
      <c r="BO89" s="64"/>
      <c r="BP89" s="61"/>
      <c r="BQ89" s="65"/>
      <c r="BR89" s="66"/>
      <c r="BS89" s="67"/>
      <c r="BT89" s="68"/>
      <c r="BU89" s="68"/>
      <c r="BV89" s="68"/>
      <c r="BW89" s="63"/>
      <c r="BX89" s="64"/>
      <c r="BY89" s="61"/>
      <c r="BZ89" s="65"/>
      <c r="CA89" s="66"/>
      <c r="CB89" s="67"/>
      <c r="CC89" s="68"/>
      <c r="CD89" s="68"/>
      <c r="CE89" s="68"/>
      <c r="CF89" s="63"/>
      <c r="CG89" s="64"/>
      <c r="CH89" s="61"/>
      <c r="CI89" s="65"/>
      <c r="CJ89" s="66"/>
      <c r="CK89" s="67"/>
      <c r="CL89" s="68"/>
      <c r="CM89" s="68"/>
      <c r="CN89" s="68"/>
      <c r="CO89" s="69"/>
      <c r="CP89" s="66"/>
      <c r="CQ89" s="66"/>
      <c r="CR89" s="66"/>
      <c r="CS89" s="70"/>
    </row>
    <row r="90" spans="1:98">
      <c r="A90" s="19">
        <f>AB90</f>
        <v>0.60363666666667</v>
      </c>
      <c r="B90" s="39"/>
      <c r="C90" s="39"/>
      <c r="D90" s="39"/>
      <c r="E90" s="39"/>
      <c r="F90" s="39"/>
      <c r="G90" s="40" t="s">
        <v>276</v>
      </c>
      <c r="H90" s="40"/>
      <c r="I90" s="40"/>
      <c r="J90" s="333">
        <f>SUM(J6:J89)</f>
        <v>3000000</v>
      </c>
      <c r="K90" s="41">
        <f>SUM(K6:K89)</f>
        <v>572</v>
      </c>
      <c r="L90" s="41">
        <f>SUM(L6:L89)</f>
        <v>282</v>
      </c>
      <c r="M90" s="41">
        <f>SUM(M6:M89)</f>
        <v>552</v>
      </c>
      <c r="N90" s="41">
        <f>SUM(N6:N89)</f>
        <v>165</v>
      </c>
      <c r="O90" s="41">
        <f>SUM(O6:O89)</f>
        <v>2</v>
      </c>
      <c r="P90" s="41">
        <f>SUM(P6:P89)</f>
        <v>167</v>
      </c>
      <c r="Q90" s="42">
        <f>IFERROR(P90/M90,"-")</f>
        <v>0.30253623188406</v>
      </c>
      <c r="R90" s="76">
        <f>SUM(R6:R89)</f>
        <v>15</v>
      </c>
      <c r="S90" s="76">
        <f>SUM(S6:S89)</f>
        <v>25</v>
      </c>
      <c r="T90" s="42">
        <f>IFERROR(R90/P90,"-")</f>
        <v>0.089820359281437</v>
      </c>
      <c r="U90" s="338">
        <f>IFERROR(J90/P90,"-")</f>
        <v>17964.071856287</v>
      </c>
      <c r="V90" s="44">
        <f>SUM(V6:V89)</f>
        <v>23</v>
      </c>
      <c r="W90" s="42">
        <f>IFERROR(V90/P90,"-")</f>
        <v>0.1377245508982</v>
      </c>
      <c r="X90" s="333">
        <f>SUM(X6:X89)</f>
        <v>1810910</v>
      </c>
      <c r="Y90" s="333">
        <f>IFERROR(X90/P90,"-")</f>
        <v>10843.77245509</v>
      </c>
      <c r="Z90" s="333">
        <f>IFERROR(X90/V90,"-")</f>
        <v>78735.217391304</v>
      </c>
      <c r="AA90" s="333">
        <f>X90-J90</f>
        <v>-1189090</v>
      </c>
      <c r="AB90" s="45">
        <f>X90/J90</f>
        <v>0.60363666666667</v>
      </c>
      <c r="AC90" s="58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55"/>
    <mergeCell ref="J42:J55"/>
    <mergeCell ref="U42:U55"/>
    <mergeCell ref="AA42:AA55"/>
    <mergeCell ref="AB42:AB55"/>
    <mergeCell ref="A56:A71"/>
    <mergeCell ref="J56:J71"/>
    <mergeCell ref="U56:U71"/>
    <mergeCell ref="AA56:AA71"/>
    <mergeCell ref="AB56:AB71"/>
    <mergeCell ref="A72:A75"/>
    <mergeCell ref="J72:J75"/>
    <mergeCell ref="U72:U75"/>
    <mergeCell ref="AA72:AA75"/>
    <mergeCell ref="AB72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277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0.011428571428571</v>
      </c>
      <c r="B6" s="347" t="s">
        <v>278</v>
      </c>
      <c r="C6" s="347" t="s">
        <v>279</v>
      </c>
      <c r="D6" s="347" t="s">
        <v>280</v>
      </c>
      <c r="E6" s="347" t="s">
        <v>281</v>
      </c>
      <c r="F6" s="347" t="s">
        <v>67</v>
      </c>
      <c r="G6" s="88" t="s">
        <v>282</v>
      </c>
      <c r="H6" s="88" t="s">
        <v>283</v>
      </c>
      <c r="I6" s="88" t="s">
        <v>284</v>
      </c>
      <c r="J6" s="330">
        <v>140000</v>
      </c>
      <c r="K6" s="79">
        <v>0</v>
      </c>
      <c r="L6" s="79">
        <v>0</v>
      </c>
      <c r="M6" s="79">
        <v>0</v>
      </c>
      <c r="N6" s="89">
        <v>14</v>
      </c>
      <c r="O6" s="90">
        <v>0</v>
      </c>
      <c r="P6" s="91">
        <f>N6+O6</f>
        <v>14</v>
      </c>
      <c r="Q6" s="80" t="str">
        <f>IFERROR(P6/M6,"-")</f>
        <v>-</v>
      </c>
      <c r="R6" s="79">
        <v>1</v>
      </c>
      <c r="S6" s="79">
        <v>1</v>
      </c>
      <c r="T6" s="80">
        <f>IFERROR(R6/(P6),"-")</f>
        <v>0.071428571428571</v>
      </c>
      <c r="U6" s="336">
        <f>IFERROR(J6/SUM(N6:O7),"-")</f>
        <v>9333.3333333333</v>
      </c>
      <c r="V6" s="82">
        <v>1</v>
      </c>
      <c r="W6" s="80">
        <f>IF(P6=0,"-",V6/P6)</f>
        <v>0.071428571428571</v>
      </c>
      <c r="X6" s="335">
        <v>1600</v>
      </c>
      <c r="Y6" s="336">
        <f>IFERROR(X6/P6,"-")</f>
        <v>114.28571428571</v>
      </c>
      <c r="Z6" s="336">
        <f>IFERROR(X6/V6,"-")</f>
        <v>1600</v>
      </c>
      <c r="AA6" s="330">
        <f>SUM(X6:X7)-SUM(J6:J7)</f>
        <v>-138400</v>
      </c>
      <c r="AB6" s="83">
        <f>SUM(X6:X7)/SUM(J6:J7)</f>
        <v>0.011428571428571</v>
      </c>
      <c r="AC6" s="77"/>
      <c r="AD6" s="92">
        <v>1</v>
      </c>
      <c r="AE6" s="93">
        <f>IF(P6=0,"",IF(AD6=0,"",(AD6/P6)))</f>
        <v>0.071428571428571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7</v>
      </c>
      <c r="AN6" s="99">
        <f>IF(P6=0,"",IF(AM6=0,"",(AM6/P6)))</f>
        <v>0.5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0.14285714285714</v>
      </c>
      <c r="AX6" s="104">
        <v>1</v>
      </c>
      <c r="AY6" s="106">
        <f>IFERROR(AX6/AV6,"-")</f>
        <v>0.5</v>
      </c>
      <c r="AZ6" s="107">
        <v>1600</v>
      </c>
      <c r="BA6" s="108">
        <f>IFERROR(AZ6/AV6,"-")</f>
        <v>800</v>
      </c>
      <c r="BB6" s="109"/>
      <c r="BC6" s="109"/>
      <c r="BD6" s="109">
        <v>1</v>
      </c>
      <c r="BE6" s="110">
        <v>2</v>
      </c>
      <c r="BF6" s="111">
        <f>IF(P6=0,"",IF(BE6=0,"",(BE6/P6)))</f>
        <v>0.14285714285714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0.071428571428571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0.071428571428571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1600</v>
      </c>
      <c r="CQ6" s="139">
        <v>1600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285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40</v>
      </c>
      <c r="L7" s="79">
        <v>21</v>
      </c>
      <c r="M7" s="79">
        <v>17</v>
      </c>
      <c r="N7" s="89">
        <v>1</v>
      </c>
      <c r="O7" s="90">
        <v>0</v>
      </c>
      <c r="P7" s="91">
        <f>N7+O7</f>
        <v>1</v>
      </c>
      <c r="Q7" s="80">
        <f>IFERROR(P7/M7,"-")</f>
        <v>0.058823529411765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286</v>
      </c>
      <c r="C8" s="347" t="s">
        <v>287</v>
      </c>
      <c r="D8" s="347" t="s">
        <v>288</v>
      </c>
      <c r="E8" s="347"/>
      <c r="F8" s="347" t="s">
        <v>67</v>
      </c>
      <c r="G8" s="88" t="s">
        <v>289</v>
      </c>
      <c r="H8" s="88" t="s">
        <v>290</v>
      </c>
      <c r="I8" s="88" t="s">
        <v>291</v>
      </c>
      <c r="J8" s="330">
        <v>45000</v>
      </c>
      <c r="K8" s="79">
        <v>0</v>
      </c>
      <c r="L8" s="79">
        <v>0</v>
      </c>
      <c r="M8" s="79">
        <v>0</v>
      </c>
      <c r="N8" s="89">
        <v>4</v>
      </c>
      <c r="O8" s="90">
        <v>0</v>
      </c>
      <c r="P8" s="91">
        <f>N8+O8</f>
        <v>4</v>
      </c>
      <c r="Q8" s="80" t="str">
        <f>IFERROR(P8/M8,"-")</f>
        <v>-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6428.5714285714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-45000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292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30</v>
      </c>
      <c r="L9" s="79">
        <v>19</v>
      </c>
      <c r="M9" s="79">
        <v>5</v>
      </c>
      <c r="N9" s="89">
        <v>3</v>
      </c>
      <c r="O9" s="90">
        <v>0</v>
      </c>
      <c r="P9" s="91">
        <f>N9+O9</f>
        <v>3</v>
      </c>
      <c r="Q9" s="80">
        <f>IFERROR(P9/M9,"-")</f>
        <v>0.6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0.33333333333333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2</v>
      </c>
      <c r="BX9" s="125">
        <f>IF(P9=0,"",IF(BW9=0,"",(BW9/P9)))</f>
        <v>0.66666666666667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1.44</v>
      </c>
      <c r="B10" s="347" t="s">
        <v>293</v>
      </c>
      <c r="C10" s="347" t="s">
        <v>287</v>
      </c>
      <c r="D10" s="347" t="s">
        <v>294</v>
      </c>
      <c r="E10" s="347"/>
      <c r="F10" s="347" t="s">
        <v>67</v>
      </c>
      <c r="G10" s="88" t="s">
        <v>295</v>
      </c>
      <c r="H10" s="88" t="s">
        <v>296</v>
      </c>
      <c r="I10" s="88" t="s">
        <v>126</v>
      </c>
      <c r="J10" s="330">
        <v>75000</v>
      </c>
      <c r="K10" s="79">
        <v>0</v>
      </c>
      <c r="L10" s="79">
        <v>0</v>
      </c>
      <c r="M10" s="79">
        <v>0</v>
      </c>
      <c r="N10" s="89">
        <v>27</v>
      </c>
      <c r="O10" s="90">
        <v>0</v>
      </c>
      <c r="P10" s="91">
        <f>N10+O10</f>
        <v>27</v>
      </c>
      <c r="Q10" s="80" t="str">
        <f>IFERROR(P10/M10,"-")</f>
        <v>-</v>
      </c>
      <c r="R10" s="79">
        <v>2</v>
      </c>
      <c r="S10" s="79">
        <v>3</v>
      </c>
      <c r="T10" s="80">
        <f>IFERROR(R10/(P10),"-")</f>
        <v>0.074074074074074</v>
      </c>
      <c r="U10" s="336">
        <f>IFERROR(J10/SUM(N10:O11),"-")</f>
        <v>2343.75</v>
      </c>
      <c r="V10" s="82">
        <v>1</v>
      </c>
      <c r="W10" s="80">
        <f>IF(P10=0,"-",V10/P10)</f>
        <v>0.037037037037037</v>
      </c>
      <c r="X10" s="335">
        <v>105000</v>
      </c>
      <c r="Y10" s="336">
        <f>IFERROR(X10/P10,"-")</f>
        <v>3888.8888888889</v>
      </c>
      <c r="Z10" s="336">
        <f>IFERROR(X10/V10,"-")</f>
        <v>105000</v>
      </c>
      <c r="AA10" s="330">
        <f>SUM(X10:X11)-SUM(J10:J11)</f>
        <v>33000</v>
      </c>
      <c r="AB10" s="83">
        <f>SUM(X10:X11)/SUM(J10:J11)</f>
        <v>1.44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3</v>
      </c>
      <c r="AN10" s="99">
        <f>IF(P10=0,"",IF(AM10=0,"",(AM10/P10)))</f>
        <v>0.11111111111111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4</v>
      </c>
      <c r="AW10" s="105">
        <f>IF(P10=0,"",IF(AV10=0,"",(AV10/P10)))</f>
        <v>0.14814814814815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7</v>
      </c>
      <c r="BF10" s="111">
        <f>IF(P10=0,"",IF(BE10=0,"",(BE10/P10)))</f>
        <v>0.25925925925926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8</v>
      </c>
      <c r="BO10" s="118">
        <f>IF(P10=0,"",IF(BN10=0,"",(BN10/P10)))</f>
        <v>0.2962962962963</v>
      </c>
      <c r="BP10" s="119">
        <v>1</v>
      </c>
      <c r="BQ10" s="120">
        <f>IFERROR(BP10/BN10,"-")</f>
        <v>0.125</v>
      </c>
      <c r="BR10" s="121">
        <v>105000</v>
      </c>
      <c r="BS10" s="122">
        <f>IFERROR(BR10/BN10,"-")</f>
        <v>13125</v>
      </c>
      <c r="BT10" s="123"/>
      <c r="BU10" s="123"/>
      <c r="BV10" s="123">
        <v>1</v>
      </c>
      <c r="BW10" s="124">
        <v>4</v>
      </c>
      <c r="BX10" s="125">
        <f>IF(P10=0,"",IF(BW10=0,"",(BW10/P10)))</f>
        <v>0.14814814814815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0.037037037037037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105000</v>
      </c>
      <c r="CQ10" s="139">
        <v>105000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297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48</v>
      </c>
      <c r="L11" s="79">
        <v>22</v>
      </c>
      <c r="M11" s="79">
        <v>64</v>
      </c>
      <c r="N11" s="89">
        <v>5</v>
      </c>
      <c r="O11" s="90">
        <v>0</v>
      </c>
      <c r="P11" s="91">
        <f>N11+O11</f>
        <v>5</v>
      </c>
      <c r="Q11" s="80">
        <f>IFERROR(P11/M11,"-")</f>
        <v>0.078125</v>
      </c>
      <c r="R11" s="79">
        <v>1</v>
      </c>
      <c r="S11" s="79">
        <v>0</v>
      </c>
      <c r="T11" s="80">
        <f>IFERROR(R11/(P11),"-")</f>
        <v>0.2</v>
      </c>
      <c r="U11" s="336"/>
      <c r="V11" s="82">
        <v>1</v>
      </c>
      <c r="W11" s="80">
        <f>IF(P11=0,"-",V11/P11)</f>
        <v>0.2</v>
      </c>
      <c r="X11" s="335">
        <v>3000</v>
      </c>
      <c r="Y11" s="336">
        <f>IFERROR(X11/P11,"-")</f>
        <v>600</v>
      </c>
      <c r="Z11" s="336">
        <f>IFERROR(X11/V11,"-")</f>
        <v>3000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0.4</v>
      </c>
      <c r="BP11" s="119">
        <v>1</v>
      </c>
      <c r="BQ11" s="120">
        <f>IFERROR(BP11/BN11,"-")</f>
        <v>0.5</v>
      </c>
      <c r="BR11" s="121">
        <v>3000</v>
      </c>
      <c r="BS11" s="122">
        <f>IFERROR(BR11/BN11,"-")</f>
        <v>1500</v>
      </c>
      <c r="BT11" s="123">
        <v>1</v>
      </c>
      <c r="BU11" s="123"/>
      <c r="BV11" s="123"/>
      <c r="BW11" s="124">
        <v>1</v>
      </c>
      <c r="BX11" s="125">
        <f>IF(P11=0,"",IF(BW11=0,"",(BW11/P11)))</f>
        <v>0.2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0.58545454545455</v>
      </c>
      <c r="B12" s="347" t="s">
        <v>298</v>
      </c>
      <c r="C12" s="347" t="s">
        <v>299</v>
      </c>
      <c r="D12" s="347" t="s">
        <v>300</v>
      </c>
      <c r="E12" s="347"/>
      <c r="F12" s="347" t="s">
        <v>67</v>
      </c>
      <c r="G12" s="88" t="s">
        <v>301</v>
      </c>
      <c r="H12" s="88" t="s">
        <v>302</v>
      </c>
      <c r="I12" s="88" t="s">
        <v>303</v>
      </c>
      <c r="J12" s="330">
        <v>55000</v>
      </c>
      <c r="K12" s="79">
        <v>0</v>
      </c>
      <c r="L12" s="79">
        <v>0</v>
      </c>
      <c r="M12" s="79">
        <v>0</v>
      </c>
      <c r="N12" s="89">
        <v>10</v>
      </c>
      <c r="O12" s="90">
        <v>0</v>
      </c>
      <c r="P12" s="91">
        <f>N12+O12</f>
        <v>10</v>
      </c>
      <c r="Q12" s="80" t="str">
        <f>IFERROR(P12/M12,"-")</f>
        <v>-</v>
      </c>
      <c r="R12" s="79">
        <v>1</v>
      </c>
      <c r="S12" s="79">
        <v>1</v>
      </c>
      <c r="T12" s="80">
        <f>IFERROR(R12/(P12),"-")</f>
        <v>0.1</v>
      </c>
      <c r="U12" s="336">
        <f>IFERROR(J12/SUM(N12:O13),"-")</f>
        <v>5000</v>
      </c>
      <c r="V12" s="82">
        <v>1</v>
      </c>
      <c r="W12" s="80">
        <f>IF(P12=0,"-",V12/P12)</f>
        <v>0.1</v>
      </c>
      <c r="X12" s="335">
        <v>32200</v>
      </c>
      <c r="Y12" s="336">
        <f>IFERROR(X12/P12,"-")</f>
        <v>3220</v>
      </c>
      <c r="Z12" s="336">
        <f>IFERROR(X12/V12,"-")</f>
        <v>32200</v>
      </c>
      <c r="AA12" s="330">
        <f>SUM(X12:X13)-SUM(J12:J13)</f>
        <v>-22800</v>
      </c>
      <c r="AB12" s="83">
        <f>SUM(X12:X13)/SUM(J12:J13)</f>
        <v>0.58545454545455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4</v>
      </c>
      <c r="AN12" s="99">
        <f>IF(P12=0,"",IF(AM12=0,"",(AM12/P12)))</f>
        <v>0.4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</v>
      </c>
      <c r="BY12" s="126">
        <v>1</v>
      </c>
      <c r="BZ12" s="127">
        <f>IFERROR(BY12/BW12,"-")</f>
        <v>1</v>
      </c>
      <c r="CA12" s="128">
        <v>32200</v>
      </c>
      <c r="CB12" s="129">
        <f>IFERROR(CA12/BW12,"-")</f>
        <v>32200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32200</v>
      </c>
      <c r="CQ12" s="139">
        <v>32200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304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15</v>
      </c>
      <c r="L13" s="79">
        <v>9</v>
      </c>
      <c r="M13" s="79">
        <v>9</v>
      </c>
      <c r="N13" s="89">
        <v>1</v>
      </c>
      <c r="O13" s="90">
        <v>0</v>
      </c>
      <c r="P13" s="91">
        <f>N13+O13</f>
        <v>1</v>
      </c>
      <c r="Q13" s="80">
        <f>IFERROR(P13/M13,"-")</f>
        <v>0.11111111111111</v>
      </c>
      <c r="R13" s="79">
        <v>1</v>
      </c>
      <c r="S13" s="79">
        <v>0</v>
      </c>
      <c r="T13" s="80">
        <f>IFERROR(R13/(P13),"-")</f>
        <v>1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0.45015873015873</v>
      </c>
      <c r="B16" s="39"/>
      <c r="C16" s="39"/>
      <c r="D16" s="39"/>
      <c r="E16" s="39"/>
      <c r="F16" s="39"/>
      <c r="G16" s="40" t="s">
        <v>305</v>
      </c>
      <c r="H16" s="40"/>
      <c r="I16" s="40"/>
      <c r="J16" s="333">
        <f>SUM(J6:J15)</f>
        <v>315000</v>
      </c>
      <c r="K16" s="41">
        <f>SUM(K6:K15)</f>
        <v>133</v>
      </c>
      <c r="L16" s="41">
        <f>SUM(L6:L15)</f>
        <v>71</v>
      </c>
      <c r="M16" s="41">
        <f>SUM(M6:M15)</f>
        <v>95</v>
      </c>
      <c r="N16" s="41">
        <f>SUM(N6:N15)</f>
        <v>65</v>
      </c>
      <c r="O16" s="41">
        <f>SUM(O6:O15)</f>
        <v>0</v>
      </c>
      <c r="P16" s="41">
        <f>SUM(P6:P15)</f>
        <v>65</v>
      </c>
      <c r="Q16" s="42">
        <f>IFERROR(P16/M16,"-")</f>
        <v>0.68421052631579</v>
      </c>
      <c r="R16" s="76">
        <f>SUM(R6:R15)</f>
        <v>6</v>
      </c>
      <c r="S16" s="76">
        <f>SUM(S6:S15)</f>
        <v>7</v>
      </c>
      <c r="T16" s="42">
        <f>IFERROR(R16/P16,"-")</f>
        <v>0.092307692307692</v>
      </c>
      <c r="U16" s="338">
        <f>IFERROR(J16/P16,"-")</f>
        <v>4846.1538461538</v>
      </c>
      <c r="V16" s="44">
        <f>SUM(V6:V15)</f>
        <v>4</v>
      </c>
      <c r="W16" s="42">
        <f>IFERROR(V16/P16,"-")</f>
        <v>0.061538461538462</v>
      </c>
      <c r="X16" s="333">
        <f>SUM(X6:X15)</f>
        <v>141800</v>
      </c>
      <c r="Y16" s="333">
        <f>IFERROR(X16/P16,"-")</f>
        <v>2181.5384615385</v>
      </c>
      <c r="Z16" s="333">
        <f>IFERROR(X16/V16,"-")</f>
        <v>35450</v>
      </c>
      <c r="AA16" s="333">
        <f>X16-J16</f>
        <v>-173200</v>
      </c>
      <c r="AB16" s="45">
        <f>X16/J16</f>
        <v>0.45015873015873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306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4.39216</v>
      </c>
      <c r="B6" s="347" t="s">
        <v>307</v>
      </c>
      <c r="C6" s="347" t="s">
        <v>299</v>
      </c>
      <c r="D6" s="347" t="s">
        <v>308</v>
      </c>
      <c r="E6" s="347" t="s">
        <v>309</v>
      </c>
      <c r="F6" s="347" t="s">
        <v>95</v>
      </c>
      <c r="G6" s="88" t="s">
        <v>310</v>
      </c>
      <c r="H6" s="88" t="s">
        <v>311</v>
      </c>
      <c r="I6" s="88" t="s">
        <v>312</v>
      </c>
      <c r="J6" s="330">
        <v>125000</v>
      </c>
      <c r="K6" s="79">
        <v>33</v>
      </c>
      <c r="L6" s="79">
        <v>0</v>
      </c>
      <c r="M6" s="79">
        <v>176</v>
      </c>
      <c r="N6" s="89">
        <v>19</v>
      </c>
      <c r="O6" s="90">
        <v>0</v>
      </c>
      <c r="P6" s="91">
        <f>N6+O6</f>
        <v>19</v>
      </c>
      <c r="Q6" s="80">
        <f>IFERROR(P6/M6,"-")</f>
        <v>0.10795454545455</v>
      </c>
      <c r="R6" s="79">
        <v>1</v>
      </c>
      <c r="S6" s="79">
        <v>4</v>
      </c>
      <c r="T6" s="80">
        <f>IFERROR(R6/(P6),"-")</f>
        <v>0.052631578947368</v>
      </c>
      <c r="U6" s="336">
        <f>IFERROR(J6/SUM(N6:O7),"-")</f>
        <v>2450.9803921569</v>
      </c>
      <c r="V6" s="82">
        <v>2</v>
      </c>
      <c r="W6" s="80">
        <f>IF(P6=0,"-",V6/P6)</f>
        <v>0.10526315789474</v>
      </c>
      <c r="X6" s="335">
        <v>11020</v>
      </c>
      <c r="Y6" s="336">
        <f>IFERROR(X6/P6,"-")</f>
        <v>580</v>
      </c>
      <c r="Z6" s="336">
        <f>IFERROR(X6/V6,"-")</f>
        <v>5510</v>
      </c>
      <c r="AA6" s="330">
        <f>SUM(X6:X7)-SUM(J6:J7)</f>
        <v>424020</v>
      </c>
      <c r="AB6" s="83">
        <f>SUM(X6:X7)/SUM(J6:J7)</f>
        <v>4.39216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10</v>
      </c>
      <c r="AN6" s="99">
        <f>IF(P6=0,"",IF(AM6=0,"",(AM6/P6)))</f>
        <v>0.52631578947368</v>
      </c>
      <c r="AO6" s="98">
        <v>2</v>
      </c>
      <c r="AP6" s="100">
        <f>IFERROR(AO6/AM6,"-")</f>
        <v>0.2</v>
      </c>
      <c r="AQ6" s="101">
        <v>19020</v>
      </c>
      <c r="AR6" s="102">
        <f>IFERROR(AQ6/AM6,"-")</f>
        <v>1902</v>
      </c>
      <c r="AS6" s="103"/>
      <c r="AT6" s="103">
        <v>1</v>
      </c>
      <c r="AU6" s="103">
        <v>1</v>
      </c>
      <c r="AV6" s="104">
        <v>1</v>
      </c>
      <c r="AW6" s="105">
        <f>IF(P6=0,"",IF(AV6=0,"",(AV6/P6)))</f>
        <v>0.052631578947368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0.15789473684211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0.21052631578947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0.052631578947368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11020</v>
      </c>
      <c r="CQ6" s="139">
        <v>19000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313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175</v>
      </c>
      <c r="L7" s="79">
        <v>117</v>
      </c>
      <c r="M7" s="79">
        <v>77</v>
      </c>
      <c r="N7" s="89">
        <v>32</v>
      </c>
      <c r="O7" s="90">
        <v>0</v>
      </c>
      <c r="P7" s="91">
        <f>N7+O7</f>
        <v>32</v>
      </c>
      <c r="Q7" s="80">
        <f>IFERROR(P7/M7,"-")</f>
        <v>0.41558441558442</v>
      </c>
      <c r="R7" s="79">
        <v>4</v>
      </c>
      <c r="S7" s="79">
        <v>4</v>
      </c>
      <c r="T7" s="80">
        <f>IFERROR(R7/(P7),"-")</f>
        <v>0.125</v>
      </c>
      <c r="U7" s="336"/>
      <c r="V7" s="82">
        <v>0</v>
      </c>
      <c r="W7" s="80">
        <f>IF(P7=0,"-",V7/P7)</f>
        <v>0</v>
      </c>
      <c r="X7" s="335">
        <v>538000</v>
      </c>
      <c r="Y7" s="336">
        <f>IFERROR(X7/P7,"-")</f>
        <v>16812.5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9</v>
      </c>
      <c r="AN7" s="99">
        <f>IF(P7=0,"",IF(AM7=0,"",(AM7/P7)))</f>
        <v>0.28125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7</v>
      </c>
      <c r="AW7" s="105">
        <f>IF(P7=0,"",IF(AV7=0,"",(AV7/P7)))</f>
        <v>0.21875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0.09375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7</v>
      </c>
      <c r="BO7" s="118">
        <f>IF(P7=0,"",IF(BN7=0,"",(BN7/P7)))</f>
        <v>0.21875</v>
      </c>
      <c r="BP7" s="119">
        <v>1</v>
      </c>
      <c r="BQ7" s="120">
        <f>IFERROR(BP7/BN7,"-")</f>
        <v>0.14285714285714</v>
      </c>
      <c r="BR7" s="121">
        <v>538000</v>
      </c>
      <c r="BS7" s="122">
        <f>IFERROR(BR7/BN7,"-")</f>
        <v>76857.142857143</v>
      </c>
      <c r="BT7" s="123"/>
      <c r="BU7" s="123"/>
      <c r="BV7" s="123">
        <v>1</v>
      </c>
      <c r="BW7" s="124">
        <v>4</v>
      </c>
      <c r="BX7" s="125">
        <f>IF(P7=0,"",IF(BW7=0,"",(BW7/P7)))</f>
        <v>0.125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0.0625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538000</v>
      </c>
      <c r="CQ7" s="139">
        <v>538000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4.39216</v>
      </c>
      <c r="B10" s="39"/>
      <c r="C10" s="39"/>
      <c r="D10" s="39"/>
      <c r="E10" s="39"/>
      <c r="F10" s="39"/>
      <c r="G10" s="40" t="s">
        <v>314</v>
      </c>
      <c r="H10" s="40"/>
      <c r="I10" s="40"/>
      <c r="J10" s="333">
        <f>SUM(J6:J9)</f>
        <v>125000</v>
      </c>
      <c r="K10" s="41">
        <f>SUM(K6:K9)</f>
        <v>208</v>
      </c>
      <c r="L10" s="41">
        <f>SUM(L6:L9)</f>
        <v>117</v>
      </c>
      <c r="M10" s="41">
        <f>SUM(M6:M9)</f>
        <v>253</v>
      </c>
      <c r="N10" s="41">
        <f>SUM(N6:N9)</f>
        <v>51</v>
      </c>
      <c r="O10" s="41">
        <f>SUM(O6:O9)</f>
        <v>0</v>
      </c>
      <c r="P10" s="41">
        <f>SUM(P6:P9)</f>
        <v>51</v>
      </c>
      <c r="Q10" s="42">
        <f>IFERROR(P10/M10,"-")</f>
        <v>0.20158102766798</v>
      </c>
      <c r="R10" s="76">
        <f>SUM(R6:R9)</f>
        <v>5</v>
      </c>
      <c r="S10" s="76">
        <f>SUM(S6:S9)</f>
        <v>8</v>
      </c>
      <c r="T10" s="42">
        <f>IFERROR(R10/P10,"-")</f>
        <v>0.098039215686275</v>
      </c>
      <c r="U10" s="338">
        <f>IFERROR(J10/P10,"-")</f>
        <v>2450.9803921569</v>
      </c>
      <c r="V10" s="44">
        <f>SUM(V6:V9)</f>
        <v>2</v>
      </c>
      <c r="W10" s="42">
        <f>IFERROR(V10/P10,"-")</f>
        <v>0.03921568627451</v>
      </c>
      <c r="X10" s="333">
        <f>SUM(X6:X9)</f>
        <v>549020</v>
      </c>
      <c r="Y10" s="333">
        <f>IFERROR(X10/P10,"-")</f>
        <v>10765.098039216</v>
      </c>
      <c r="Z10" s="333">
        <f>IFERROR(X10/V10,"-")</f>
        <v>274510</v>
      </c>
      <c r="AA10" s="333">
        <f>X10-J10</f>
        <v>424020</v>
      </c>
      <c r="AB10" s="45">
        <f>X10/J10</f>
        <v>4.39216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315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316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317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318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319</v>
      </c>
      <c r="C6" s="347"/>
      <c r="D6" s="347" t="s">
        <v>95</v>
      </c>
      <c r="E6" s="175" t="s">
        <v>320</v>
      </c>
      <c r="F6" s="175" t="s">
        <v>321</v>
      </c>
      <c r="G6" s="340">
        <v>0</v>
      </c>
      <c r="H6" s="340">
        <v>1500</v>
      </c>
      <c r="I6" s="176">
        <v>0</v>
      </c>
      <c r="J6" s="176">
        <v>0</v>
      </c>
      <c r="K6" s="176">
        <v>11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322</v>
      </c>
      <c r="C7" s="347"/>
      <c r="D7" s="347" t="s">
        <v>95</v>
      </c>
      <c r="E7" s="175" t="s">
        <v>323</v>
      </c>
      <c r="F7" s="175" t="s">
        <v>321</v>
      </c>
      <c r="G7" s="340">
        <v>0</v>
      </c>
      <c r="H7" s="340">
        <v>1500</v>
      </c>
      <c r="I7" s="176">
        <v>0</v>
      </c>
      <c r="J7" s="176">
        <v>0</v>
      </c>
      <c r="K7" s="176">
        <v>8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324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19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325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316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326</v>
      </c>
      <c r="C6" s="347" t="s">
        <v>327</v>
      </c>
      <c r="D6" s="347" t="s">
        <v>328</v>
      </c>
      <c r="E6" s="175" t="s">
        <v>329</v>
      </c>
      <c r="F6" s="175" t="s">
        <v>321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2.9254947102454</v>
      </c>
      <c r="B7" s="347" t="s">
        <v>330</v>
      </c>
      <c r="C7" s="347" t="s">
        <v>327</v>
      </c>
      <c r="D7" s="347" t="s">
        <v>328</v>
      </c>
      <c r="E7" s="175" t="s">
        <v>331</v>
      </c>
      <c r="F7" s="175" t="s">
        <v>321</v>
      </c>
      <c r="G7" s="340">
        <v>5034260</v>
      </c>
      <c r="H7" s="176">
        <v>4087</v>
      </c>
      <c r="I7" s="176">
        <v>0</v>
      </c>
      <c r="J7" s="176">
        <v>244331</v>
      </c>
      <c r="K7" s="177">
        <v>1533</v>
      </c>
      <c r="L7" s="179">
        <f>IFERROR(K7/J7,"-")</f>
        <v>0.0062742754705707</v>
      </c>
      <c r="M7" s="176">
        <v>130</v>
      </c>
      <c r="N7" s="176">
        <v>511</v>
      </c>
      <c r="O7" s="179">
        <f>IFERROR(M7/(K7),"-")</f>
        <v>0.084801043705153</v>
      </c>
      <c r="P7" s="180">
        <f>IFERROR(G7/SUM(K7:K7),"-")</f>
        <v>3283.9269406393</v>
      </c>
      <c r="Q7" s="181">
        <v>229</v>
      </c>
      <c r="R7" s="179">
        <f>IF(K7=0,"-",Q7/K7)</f>
        <v>0.14938030006523</v>
      </c>
      <c r="S7" s="345">
        <v>14727701</v>
      </c>
      <c r="T7" s="346">
        <f>IFERROR(S7/K7,"-")</f>
        <v>9607.1108936725</v>
      </c>
      <c r="U7" s="346">
        <f>IFERROR(S7/Q7,"-")</f>
        <v>64313.104803493</v>
      </c>
      <c r="V7" s="340">
        <f>SUM(S7:S7)-SUM(G7:G7)</f>
        <v>9693441</v>
      </c>
      <c r="W7" s="183">
        <f>SUM(S7:S7)/SUM(G7:G7)</f>
        <v>2.9254947102454</v>
      </c>
      <c r="Y7" s="184"/>
      <c r="Z7" s="185">
        <f>IF(K7=0,"",IF(Y7=0,"",(Y7/K7)))</f>
        <v>0</v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>
        <v>5</v>
      </c>
      <c r="AI7" s="191">
        <f>IF(K7=0,"",IF(AH7=0,"",(AH7/K7)))</f>
        <v>0.0032615786040444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8</v>
      </c>
      <c r="AR7" s="197">
        <f>IF(K7=0,"",IF(AQ7=0,"",(AQ7/K7)))</f>
        <v>0.005218525766471</v>
      </c>
      <c r="AS7" s="196">
        <v>1</v>
      </c>
      <c r="AT7" s="198">
        <f>IFERROR(AS7/AQ7,"-")</f>
        <v>0.125</v>
      </c>
      <c r="AU7" s="199">
        <v>3000</v>
      </c>
      <c r="AV7" s="200">
        <f>IFERROR(AU7/AQ7,"-")</f>
        <v>375</v>
      </c>
      <c r="AW7" s="201">
        <v>1</v>
      </c>
      <c r="AX7" s="201"/>
      <c r="AY7" s="201"/>
      <c r="AZ7" s="202">
        <v>67</v>
      </c>
      <c r="BA7" s="203">
        <f>IF(K7=0,"",IF(AZ7=0,"",(AZ7/K7)))</f>
        <v>0.043705153294194</v>
      </c>
      <c r="BB7" s="202">
        <v>8</v>
      </c>
      <c r="BC7" s="204">
        <f>IFERROR(BB7/AZ7,"-")</f>
        <v>0.11940298507463</v>
      </c>
      <c r="BD7" s="205">
        <v>37970</v>
      </c>
      <c r="BE7" s="206">
        <f>IFERROR(BD7/AZ7,"-")</f>
        <v>566.71641791045</v>
      </c>
      <c r="BF7" s="207">
        <v>7</v>
      </c>
      <c r="BG7" s="207"/>
      <c r="BH7" s="207">
        <v>1</v>
      </c>
      <c r="BI7" s="208">
        <v>895</v>
      </c>
      <c r="BJ7" s="209">
        <f>IF(K7=0,"",IF(BI7=0,"",(BI7/K7)))</f>
        <v>0.58382257012394</v>
      </c>
      <c r="BK7" s="210">
        <v>124</v>
      </c>
      <c r="BL7" s="211">
        <f>IFERROR(BK7/BI7,"-")</f>
        <v>0.13854748603352</v>
      </c>
      <c r="BM7" s="212">
        <v>2474115</v>
      </c>
      <c r="BN7" s="213">
        <f>IFERROR(BM7/BI7,"-")</f>
        <v>2764.374301676</v>
      </c>
      <c r="BO7" s="214">
        <v>50</v>
      </c>
      <c r="BP7" s="214">
        <v>28</v>
      </c>
      <c r="BQ7" s="214">
        <v>46</v>
      </c>
      <c r="BR7" s="215">
        <v>435</v>
      </c>
      <c r="BS7" s="216">
        <f>IF(K7=0,"",IF(BR7=0,"",(BR7/K7)))</f>
        <v>0.28375733855186</v>
      </c>
      <c r="BT7" s="217">
        <v>72</v>
      </c>
      <c r="BU7" s="218">
        <f>IFERROR(BT7/BR7,"-")</f>
        <v>0.16551724137931</v>
      </c>
      <c r="BV7" s="219">
        <v>9848316</v>
      </c>
      <c r="BW7" s="220">
        <f>IFERROR(BV7/BR7,"-")</f>
        <v>22639.806896552</v>
      </c>
      <c r="BX7" s="221">
        <v>20</v>
      </c>
      <c r="BY7" s="221">
        <v>10</v>
      </c>
      <c r="BZ7" s="221">
        <v>42</v>
      </c>
      <c r="CA7" s="222">
        <v>123</v>
      </c>
      <c r="CB7" s="223">
        <f>IF(K7=0,"",IF(CA7=0,"",(CA7/K7)))</f>
        <v>0.080234833659491</v>
      </c>
      <c r="CC7" s="224">
        <v>24</v>
      </c>
      <c r="CD7" s="225">
        <f>IFERROR(CC7/CA7,"-")</f>
        <v>0.19512195121951</v>
      </c>
      <c r="CE7" s="226">
        <v>2364300</v>
      </c>
      <c r="CF7" s="227">
        <f>IFERROR(CE7/CA7,"-")</f>
        <v>19221.951219512</v>
      </c>
      <c r="CG7" s="228">
        <v>10</v>
      </c>
      <c r="CH7" s="228">
        <v>3</v>
      </c>
      <c r="CI7" s="228">
        <v>11</v>
      </c>
      <c r="CJ7" s="229">
        <v>229</v>
      </c>
      <c r="CK7" s="230">
        <v>14727701</v>
      </c>
      <c r="CL7" s="230">
        <v>2424000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1.8792707959852</v>
      </c>
      <c r="B8" s="347" t="s">
        <v>332</v>
      </c>
      <c r="C8" s="347" t="s">
        <v>327</v>
      </c>
      <c r="D8" s="347" t="s">
        <v>328</v>
      </c>
      <c r="E8" s="175" t="s">
        <v>333</v>
      </c>
      <c r="F8" s="175" t="s">
        <v>321</v>
      </c>
      <c r="G8" s="340">
        <v>1907724</v>
      </c>
      <c r="H8" s="176">
        <v>1677</v>
      </c>
      <c r="I8" s="176">
        <v>0</v>
      </c>
      <c r="J8" s="176">
        <v>37356</v>
      </c>
      <c r="K8" s="177">
        <v>773</v>
      </c>
      <c r="L8" s="179">
        <f>IFERROR(K8/J8,"-")</f>
        <v>0.020692793660992</v>
      </c>
      <c r="M8" s="176">
        <v>40</v>
      </c>
      <c r="N8" s="176">
        <v>294</v>
      </c>
      <c r="O8" s="179">
        <f>IFERROR(M8/(K8),"-")</f>
        <v>0.051746442432083</v>
      </c>
      <c r="P8" s="180">
        <f>IFERROR(G8/SUM(K8:K8),"-")</f>
        <v>2467.9482535576</v>
      </c>
      <c r="Q8" s="181">
        <v>103</v>
      </c>
      <c r="R8" s="179">
        <f>IF(K8=0,"-",Q8/K8)</f>
        <v>0.13324708926261</v>
      </c>
      <c r="S8" s="345">
        <v>3585130</v>
      </c>
      <c r="T8" s="346">
        <f>IFERROR(S8/K8,"-")</f>
        <v>4637.9430789133</v>
      </c>
      <c r="U8" s="346">
        <f>IFERROR(S8/Q8,"-")</f>
        <v>34807.087378641</v>
      </c>
      <c r="V8" s="340">
        <f>SUM(S8:S8)-SUM(G8:G8)</f>
        <v>1677406</v>
      </c>
      <c r="W8" s="183">
        <f>SUM(S8:S8)/SUM(G8:G8)</f>
        <v>1.8792707959852</v>
      </c>
      <c r="Y8" s="184">
        <v>35</v>
      </c>
      <c r="Z8" s="185">
        <f>IF(K8=0,"",IF(Y8=0,"",(Y8/K8)))</f>
        <v>0.045278137128072</v>
      </c>
      <c r="AA8" s="184">
        <v>1</v>
      </c>
      <c r="AB8" s="186">
        <f>IFERROR(AA8/Y8,"-")</f>
        <v>0.028571428571429</v>
      </c>
      <c r="AC8" s="187">
        <v>18000</v>
      </c>
      <c r="AD8" s="188">
        <f>IFERROR(AC8/Y8,"-")</f>
        <v>514.28571428571</v>
      </c>
      <c r="AE8" s="189"/>
      <c r="AF8" s="189"/>
      <c r="AG8" s="189">
        <v>1</v>
      </c>
      <c r="AH8" s="190">
        <v>127</v>
      </c>
      <c r="AI8" s="191">
        <f>IF(K8=0,"",IF(AH8=0,"",(AH8/K8)))</f>
        <v>0.16429495472186</v>
      </c>
      <c r="AJ8" s="190">
        <v>10</v>
      </c>
      <c r="AK8" s="192">
        <f>IFERROR(AJ8/AH8,"-")</f>
        <v>0.078740157480315</v>
      </c>
      <c r="AL8" s="193">
        <v>70930</v>
      </c>
      <c r="AM8" s="194">
        <f>IFERROR(AL8/AH8,"-")</f>
        <v>558.50393700787</v>
      </c>
      <c r="AN8" s="195">
        <v>6</v>
      </c>
      <c r="AO8" s="195">
        <v>1</v>
      </c>
      <c r="AP8" s="195">
        <v>3</v>
      </c>
      <c r="AQ8" s="196">
        <v>107</v>
      </c>
      <c r="AR8" s="197">
        <f>IF(K8=0,"",IF(AQ8=0,"",(AQ8/K8)))</f>
        <v>0.13842173350582</v>
      </c>
      <c r="AS8" s="196">
        <v>7</v>
      </c>
      <c r="AT8" s="198">
        <f>IFERROR(AS8/AQ8,"-")</f>
        <v>0.065420560747664</v>
      </c>
      <c r="AU8" s="199">
        <v>26300</v>
      </c>
      <c r="AV8" s="200">
        <f>IFERROR(AU8/AQ8,"-")</f>
        <v>245.79439252336</v>
      </c>
      <c r="AW8" s="201">
        <v>5</v>
      </c>
      <c r="AX8" s="201">
        <v>1</v>
      </c>
      <c r="AY8" s="201">
        <v>1</v>
      </c>
      <c r="AZ8" s="202">
        <v>183</v>
      </c>
      <c r="BA8" s="203">
        <f>IF(K8=0,"",IF(AZ8=0,"",(AZ8/K8)))</f>
        <v>0.23673997412678</v>
      </c>
      <c r="BB8" s="202">
        <v>21</v>
      </c>
      <c r="BC8" s="204">
        <f>IFERROR(BB8/AZ8,"-")</f>
        <v>0.11475409836066</v>
      </c>
      <c r="BD8" s="205">
        <v>356300</v>
      </c>
      <c r="BE8" s="206">
        <f>IFERROR(BD8/AZ8,"-")</f>
        <v>1946.9945355191</v>
      </c>
      <c r="BF8" s="207">
        <v>10</v>
      </c>
      <c r="BG8" s="207">
        <v>4</v>
      </c>
      <c r="BH8" s="207">
        <v>7</v>
      </c>
      <c r="BI8" s="208">
        <v>214</v>
      </c>
      <c r="BJ8" s="209">
        <f>IF(K8=0,"",IF(BI8=0,"",(BI8/K8)))</f>
        <v>0.27684346701164</v>
      </c>
      <c r="BK8" s="210">
        <v>32</v>
      </c>
      <c r="BL8" s="211">
        <f>IFERROR(BK8/BI8,"-")</f>
        <v>0.14953271028037</v>
      </c>
      <c r="BM8" s="212">
        <v>575600</v>
      </c>
      <c r="BN8" s="213">
        <f>IFERROR(BM8/BI8,"-")</f>
        <v>2689.7196261682</v>
      </c>
      <c r="BO8" s="214">
        <v>11</v>
      </c>
      <c r="BP8" s="214">
        <v>8</v>
      </c>
      <c r="BQ8" s="214">
        <v>13</v>
      </c>
      <c r="BR8" s="215">
        <v>84</v>
      </c>
      <c r="BS8" s="216">
        <f>IF(K8=0,"",IF(BR8=0,"",(BR8/K8)))</f>
        <v>0.10866752910737</v>
      </c>
      <c r="BT8" s="217">
        <v>27</v>
      </c>
      <c r="BU8" s="218">
        <f>IFERROR(BT8/BR8,"-")</f>
        <v>0.32142857142857</v>
      </c>
      <c r="BV8" s="219">
        <v>1569000</v>
      </c>
      <c r="BW8" s="220">
        <f>IFERROR(BV8/BR8,"-")</f>
        <v>18678.571428571</v>
      </c>
      <c r="BX8" s="221">
        <v>5</v>
      </c>
      <c r="BY8" s="221">
        <v>9</v>
      </c>
      <c r="BZ8" s="221">
        <v>13</v>
      </c>
      <c r="CA8" s="222">
        <v>23</v>
      </c>
      <c r="CB8" s="223">
        <f>IF(K8=0,"",IF(CA8=0,"",(CA8/K8)))</f>
        <v>0.029754204398448</v>
      </c>
      <c r="CC8" s="224">
        <v>5</v>
      </c>
      <c r="CD8" s="225">
        <f>IFERROR(CC8/CA8,"-")</f>
        <v>0.21739130434783</v>
      </c>
      <c r="CE8" s="226">
        <v>969000</v>
      </c>
      <c r="CF8" s="227">
        <f>IFERROR(CE8/CA8,"-")</f>
        <v>42130.434782609</v>
      </c>
      <c r="CG8" s="228"/>
      <c r="CH8" s="228"/>
      <c r="CI8" s="228">
        <v>5</v>
      </c>
      <c r="CJ8" s="229">
        <v>103</v>
      </c>
      <c r="CK8" s="230">
        <v>3585130</v>
      </c>
      <c r="CL8" s="230">
        <v>1047000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334</v>
      </c>
      <c r="C9" s="347" t="s">
        <v>327</v>
      </c>
      <c r="D9" s="347" t="s">
        <v>328</v>
      </c>
      <c r="E9" s="175" t="s">
        <v>335</v>
      </c>
      <c r="F9" s="175" t="s">
        <v>321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5.3201783931696</v>
      </c>
      <c r="B10" s="347" t="s">
        <v>336</v>
      </c>
      <c r="C10" s="347" t="s">
        <v>327</v>
      </c>
      <c r="D10" s="347" t="s">
        <v>328</v>
      </c>
      <c r="E10" s="175" t="s">
        <v>337</v>
      </c>
      <c r="F10" s="175" t="s">
        <v>321</v>
      </c>
      <c r="G10" s="340">
        <v>1842223</v>
      </c>
      <c r="H10" s="176">
        <v>1881</v>
      </c>
      <c r="I10" s="176">
        <v>0</v>
      </c>
      <c r="J10" s="176">
        <v>183243</v>
      </c>
      <c r="K10" s="177">
        <v>663</v>
      </c>
      <c r="L10" s="179">
        <f>IFERROR(K10/J10,"-")</f>
        <v>0.0036181463957696</v>
      </c>
      <c r="M10" s="176">
        <v>64</v>
      </c>
      <c r="N10" s="176">
        <v>127</v>
      </c>
      <c r="O10" s="179">
        <f>IFERROR(M10/(K10),"-")</f>
        <v>0.096530920060332</v>
      </c>
      <c r="P10" s="180">
        <f>IFERROR(G10/SUM(K10:K10),"-")</f>
        <v>2778.616892911</v>
      </c>
      <c r="Q10" s="181">
        <v>86</v>
      </c>
      <c r="R10" s="179">
        <f>IF(K10=0,"-",Q10/K10)</f>
        <v>0.12971342383107</v>
      </c>
      <c r="S10" s="345">
        <v>9800955</v>
      </c>
      <c r="T10" s="346">
        <f>IFERROR(S10/K10,"-")</f>
        <v>14782.737556561</v>
      </c>
      <c r="U10" s="346">
        <f>IFERROR(S10/Q10,"-")</f>
        <v>113964.59302326</v>
      </c>
      <c r="V10" s="340">
        <f>SUM(S10:S10)-SUM(G10:G10)</f>
        <v>7958732</v>
      </c>
      <c r="W10" s="183">
        <f>SUM(S10:S10)/SUM(G10:G10)</f>
        <v>5.3201783931696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>
        <v>2</v>
      </c>
      <c r="AR10" s="197">
        <f>IF(K10=0,"",IF(AQ10=0,"",(AQ10/K10)))</f>
        <v>0.0030165912518854</v>
      </c>
      <c r="AS10" s="196"/>
      <c r="AT10" s="198">
        <f>IFERROR(AS10/AQ10,"-")</f>
        <v>0</v>
      </c>
      <c r="AU10" s="199"/>
      <c r="AV10" s="200">
        <f>IFERROR(AU10/AQ10,"-")</f>
        <v>0</v>
      </c>
      <c r="AW10" s="201"/>
      <c r="AX10" s="201"/>
      <c r="AY10" s="201"/>
      <c r="AZ10" s="202">
        <v>71</v>
      </c>
      <c r="BA10" s="203">
        <f>IF(K10=0,"",IF(AZ10=0,"",(AZ10/K10)))</f>
        <v>0.10708898944193</v>
      </c>
      <c r="BB10" s="202">
        <v>12</v>
      </c>
      <c r="BC10" s="204">
        <f>IFERROR(BB10/AZ10,"-")</f>
        <v>0.16901408450704</v>
      </c>
      <c r="BD10" s="205">
        <v>202250</v>
      </c>
      <c r="BE10" s="206">
        <f>IFERROR(BD10/AZ10,"-")</f>
        <v>2848.5915492958</v>
      </c>
      <c r="BF10" s="207">
        <v>6</v>
      </c>
      <c r="BG10" s="207"/>
      <c r="BH10" s="207">
        <v>6</v>
      </c>
      <c r="BI10" s="208">
        <v>215</v>
      </c>
      <c r="BJ10" s="209">
        <f>IF(K10=0,"",IF(BI10=0,"",(BI10/K10)))</f>
        <v>0.32428355957768</v>
      </c>
      <c r="BK10" s="210">
        <v>25</v>
      </c>
      <c r="BL10" s="211">
        <f>IFERROR(BK10/BI10,"-")</f>
        <v>0.11627906976744</v>
      </c>
      <c r="BM10" s="212">
        <v>804000</v>
      </c>
      <c r="BN10" s="213">
        <f>IFERROR(BM10/BI10,"-")</f>
        <v>3739.5348837209</v>
      </c>
      <c r="BO10" s="214">
        <v>8</v>
      </c>
      <c r="BP10" s="214">
        <v>2</v>
      </c>
      <c r="BQ10" s="214">
        <v>15</v>
      </c>
      <c r="BR10" s="215">
        <v>239</v>
      </c>
      <c r="BS10" s="216">
        <f>IF(K10=0,"",IF(BR10=0,"",(BR10/K10)))</f>
        <v>0.3604826546003</v>
      </c>
      <c r="BT10" s="217">
        <v>26</v>
      </c>
      <c r="BU10" s="218">
        <f>IFERROR(BT10/BR10,"-")</f>
        <v>0.10878661087866</v>
      </c>
      <c r="BV10" s="219">
        <v>2597900</v>
      </c>
      <c r="BW10" s="220">
        <f>IFERROR(BV10/BR10,"-")</f>
        <v>10869.874476987</v>
      </c>
      <c r="BX10" s="221">
        <v>9</v>
      </c>
      <c r="BY10" s="221">
        <v>2</v>
      </c>
      <c r="BZ10" s="221">
        <v>15</v>
      </c>
      <c r="CA10" s="222">
        <v>136</v>
      </c>
      <c r="CB10" s="223">
        <f>IF(K10=0,"",IF(CA10=0,"",(CA10/K10)))</f>
        <v>0.20512820512821</v>
      </c>
      <c r="CC10" s="224">
        <v>23</v>
      </c>
      <c r="CD10" s="225">
        <f>IFERROR(CC10/CA10,"-")</f>
        <v>0.16911764705882</v>
      </c>
      <c r="CE10" s="226">
        <v>6196805</v>
      </c>
      <c r="CF10" s="227">
        <f>IFERROR(CE10/CA10,"-")</f>
        <v>45564.742647059</v>
      </c>
      <c r="CG10" s="228">
        <v>7</v>
      </c>
      <c r="CH10" s="228">
        <v>3</v>
      </c>
      <c r="CI10" s="228">
        <v>13</v>
      </c>
      <c r="CJ10" s="229">
        <v>86</v>
      </c>
      <c r="CK10" s="230">
        <v>9800955</v>
      </c>
      <c r="CL10" s="230">
        <v>2493000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232"/>
      <c r="B11" s="151"/>
      <c r="C11" s="233"/>
      <c r="D11" s="234"/>
      <c r="E11" s="175"/>
      <c r="F11" s="175"/>
      <c r="G11" s="341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172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232"/>
      <c r="B12" s="246"/>
      <c r="C12" s="176"/>
      <c r="D12" s="176"/>
      <c r="E12" s="247"/>
      <c r="F12" s="248"/>
      <c r="G12" s="342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249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166">
        <f>Z13</f>
        <v/>
      </c>
      <c r="B13" s="250"/>
      <c r="C13" s="250"/>
      <c r="D13" s="250"/>
      <c r="E13" s="251" t="s">
        <v>338</v>
      </c>
      <c r="F13" s="251"/>
      <c r="G13" s="343">
        <f>SUM(G6:G12)</f>
        <v>8784207</v>
      </c>
      <c r="H13" s="250">
        <f>SUM(H6:H12)</f>
        <v>7645</v>
      </c>
      <c r="I13" s="250">
        <f>SUM(I6:I12)</f>
        <v>0</v>
      </c>
      <c r="J13" s="250">
        <f>SUM(J6:J12)</f>
        <v>464930</v>
      </c>
      <c r="K13" s="250">
        <f>SUM(K6:K12)</f>
        <v>2969</v>
      </c>
      <c r="L13" s="252">
        <f>IFERROR(K13/J13,"-")</f>
        <v>0.0063859075559762</v>
      </c>
      <c r="M13" s="253">
        <f>SUM(M6:M12)</f>
        <v>234</v>
      </c>
      <c r="N13" s="253">
        <f>SUM(N6:N12)</f>
        <v>932</v>
      </c>
      <c r="O13" s="252">
        <f>IFERROR(M13/K13,"-")</f>
        <v>0.078814415628158</v>
      </c>
      <c r="P13" s="254">
        <f>IFERROR(G13/K13,"-")</f>
        <v>2958.6416301785</v>
      </c>
      <c r="Q13" s="255">
        <f>SUM(Q6:Q12)</f>
        <v>418</v>
      </c>
      <c r="R13" s="252">
        <f>IFERROR(Q13/K13,"-")</f>
        <v>0.14078814415628</v>
      </c>
      <c r="S13" s="343">
        <f>SUM(S6:S12)</f>
        <v>28113786</v>
      </c>
      <c r="T13" s="343">
        <f>IFERROR(S13/K13,"-")</f>
        <v>9469.1094644661</v>
      </c>
      <c r="U13" s="343">
        <f>IFERROR(S13/Q13,"-")</f>
        <v>67257.861244019</v>
      </c>
      <c r="V13" s="343">
        <f>S13-G13</f>
        <v>19329579</v>
      </c>
      <c r="W13" s="256">
        <f>S13/G13</f>
        <v>3.2004922015157</v>
      </c>
      <c r="X13" s="257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