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<sst xmlns="http://schemas.openxmlformats.org/spreadsheetml/2006/main" uniqueCount="287">
  <si>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</si>
  <si>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</si>
  <si>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</si>
  <si>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</si>
  <si>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</si>
  <si>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</si>
  <si>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</si>
  <si>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</si>
  <si>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</si>
  <si>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</si>
  <si>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</si>
  <si>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</si>
  <si>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</si>
  <si>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</si>
  <si>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</si>
  <si>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</si>
  <si>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</si>
  <si>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</si>
  <si>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</si>
  <si>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</si>
  <si>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</si>
  <si>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</si>
  <si>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</si>
  <si>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</si>
  <si>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</si>
  <si>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</si>
  <si>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</si>
  <si>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</si>
  <si>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</si>
  <si>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</si>
  <si>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</si>
  <si>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</si>
  <si>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</si>
  <si>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</si>
  <si>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</si>
  <si>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</si>
  <si>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</si>
  <si>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</si>
  <si>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</si>
  <si>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</si>
  <si>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</si>
  <si>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</si>
  <si>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</si>
  <si>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</si>
  <si>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</si>
  <si>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</si>
  <si>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</si>
  <si>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</si>
  <si>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</si>
  <si>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</si>
  <si>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</si>
  <si>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</si>
  <si>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</si>
  <si>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</si>
  <si>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</si>
  <si>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</si>
  <si>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</si>
  <si>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</si>
  <si>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</si>
  <si>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</si>
  <si>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</si>
  <si>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</si>
  <si>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</si>
  <si>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ln_ink692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</si>
  <si>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</si>
  <si>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</si>
  <si>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</si>
  <si>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</si>
  <si>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</si>
  <si>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</si>
  <si>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ic3708</t>
  </si>
  <si>
    <t>空電</t>
  </si>
  <si>
    <t>ln_ink693</t>
  </si>
  <si>
    <t>半5段つかみ15段</t>
  </si>
  <si>
    <t>ic3709</t>
  </si>
  <si>
    <t>ln_ink694</t>
  </si>
  <si>
    <t>老人ホーム版(LINEver)（--）</t>
  </si>
  <si>
    <t>お相手待ちの女性が出ました(LINEver)</t>
  </si>
  <si>
    <t>16～31日</t>
  </si>
  <si>
    <t>ic3710</t>
  </si>
  <si>
    <t>ln_ink695</t>
  </si>
  <si>
    <t>ic3711</t>
  </si>
  <si>
    <t>ln_ink696</t>
  </si>
  <si>
    <t>サンスポ関西</t>
  </si>
  <si>
    <t>ic3712</t>
  </si>
  <si>
    <t>ln_ink697</t>
  </si>
  <si>
    <t>ic3713</t>
  </si>
  <si>
    <t>ln_ink698</t>
  </si>
  <si>
    <t>ic3714</t>
  </si>
  <si>
    <t>ln_ink699</t>
  </si>
  <si>
    <t>ic3715</t>
  </si>
  <si>
    <t>ln_ink700</t>
  </si>
  <si>
    <t>QRお股版(LINEver)（高宮菜々子）</t>
  </si>
  <si>
    <t>50歳からのパートナー探し（性生活を充実させたいのは女性も同じ）</t>
  </si>
  <si>
    <t>デイリースポーツ関西</t>
  </si>
  <si>
    <t>全5段・半5段つかみスライド</t>
  </si>
  <si>
    <t>1/1～(14回)</t>
  </si>
  <si>
    <t>ln_ink701</t>
  </si>
  <si>
    <t>女優大版１(LINEver)（藤井レイラ）</t>
  </si>
  <si>
    <t>出会い探しは</t>
  </si>
  <si>
    <t>ln_ink702</t>
  </si>
  <si>
    <t>ic3716</t>
  </si>
  <si>
    <t>デリヘル版3（高宮菜々子）</t>
  </si>
  <si>
    <t>70歳までの出会いお手伝い</t>
  </si>
  <si>
    <t>lp07</t>
  </si>
  <si>
    <t>ln_ink703</t>
  </si>
  <si>
    <t>雑誌版SPA(LINEver)（晶エリー）</t>
  </si>
  <si>
    <t>え?LINEでこんなに出会えんのダメ元で始めたはずが</t>
  </si>
  <si>
    <t>ic3717</t>
  </si>
  <si>
    <t>(空電共通)</t>
  </si>
  <si>
    <t>ln_ink704</t>
  </si>
  <si>
    <t>雑誌版SPA(LINEver)（藤井レイラ）</t>
  </si>
  <si>
    <t>マカより効果的エロい熟女が誘ってくる魅力的なサイト</t>
  </si>
  <si>
    <t>スポーツ報知関西</t>
  </si>
  <si>
    <t>全5段つかみ4回</t>
  </si>
  <si>
    <t>ln_ink705</t>
  </si>
  <si>
    <t>ic3718</t>
  </si>
  <si>
    <t>DVDパッケージ＿ストーリー版（晶エリー）</t>
  </si>
  <si>
    <t>え、美熟女が</t>
  </si>
  <si>
    <t>ln_ink706</t>
  </si>
  <si>
    <t>ic3719</t>
  </si>
  <si>
    <t>ln_ink707</t>
  </si>
  <si>
    <t>スポニチ西部</t>
  </si>
  <si>
    <t>全5段つかみ20段保証</t>
  </si>
  <si>
    <t>20段保証</t>
  </si>
  <si>
    <t>ln_ink708</t>
  </si>
  <si>
    <t>ic3720</t>
  </si>
  <si>
    <t>興奮版（晶エリー）</t>
  </si>
  <si>
    <t>学生いませんギャルもいません熟女熟女熟女熟女</t>
  </si>
  <si>
    <t>ln_ink709</t>
  </si>
  <si>
    <t>女性会員急増!!</t>
  </si>
  <si>
    <t>ic3721</t>
  </si>
  <si>
    <t>ln_ink710</t>
  </si>
  <si>
    <t>再婚&amp;理解者版(LINEver)（晶エリー）</t>
  </si>
  <si>
    <t>再婚&amp;理解者(LINEver)</t>
  </si>
  <si>
    <t>東スポ</t>
  </si>
  <si>
    <t>4C終面全5段</t>
  </si>
  <si>
    <t>1月11日(木)</t>
  </si>
  <si>
    <t>ln_ink711</t>
  </si>
  <si>
    <t>老人ホーム版(LINEver)（高宮菜々子）</t>
  </si>
  <si>
    <t>LINEで出会いリクルート80歳まで応募可</t>
  </si>
  <si>
    <t>中京スポーツ</t>
  </si>
  <si>
    <t>ln_ink712</t>
  </si>
  <si>
    <t>ランキング版(LINEver)（複数）</t>
  </si>
  <si>
    <t>月間逆指名ランキング</t>
  </si>
  <si>
    <t>大スポ</t>
  </si>
  <si>
    <t>ln_ink713</t>
  </si>
  <si>
    <t>右女9版(ヘスティア)(LINEver)（晶エリー）</t>
  </si>
  <si>
    <t>白髪まじりの男性に出会いたい女性がLINEを待ってる</t>
  </si>
  <si>
    <t>九スポ</t>
  </si>
  <si>
    <t>ic3722</t>
  </si>
  <si>
    <t>空電 (共通)</t>
  </si>
  <si>
    <t>ln_ink714</t>
  </si>
  <si>
    <t>枯れ専女子版（LINEver)（藤井レイラ）</t>
  </si>
  <si>
    <t>日本の出会い系番付第1位に推薦します</t>
  </si>
  <si>
    <t>1月24日(水)</t>
  </si>
  <si>
    <t>ln_ink715</t>
  </si>
  <si>
    <t>雑誌版SPA(LINEver)（高宮菜々子）</t>
  </si>
  <si>
    <t>ic3723</t>
  </si>
  <si>
    <t>ln_ink716</t>
  </si>
  <si>
    <t>ダラメナシ会話版(LINEver)（藤井レイラ）</t>
  </si>
  <si>
    <t>匿名だから女性が積極的</t>
  </si>
  <si>
    <t>1月22日(月)</t>
  </si>
  <si>
    <t>ic3724</t>
  </si>
  <si>
    <t>ln_ink717</t>
  </si>
  <si>
    <t>右女9版(ヘスティア)(LINEver)（藤井レイラ）</t>
  </si>
  <si>
    <t>スポニチ関東</t>
  </si>
  <si>
    <t>半2段つかみ20段保証</t>
  </si>
  <si>
    <t>ln_ink718</t>
  </si>
  <si>
    <t>グラフ版(LINEver)（高宮菜々子）</t>
  </si>
  <si>
    <t>LINE交換の成功率が高い</t>
  </si>
  <si>
    <t>ic3725</t>
  </si>
  <si>
    <t>ln_ink719</t>
  </si>
  <si>
    <t>看板案内版(LINEver)（晶エリー）</t>
  </si>
  <si>
    <t>美しい熟女との出会いまでここから約3分(LINEver)</t>
  </si>
  <si>
    <t>ic3726</t>
  </si>
  <si>
    <t>ln_ink720</t>
  </si>
  <si>
    <t>スポーツ報知関東</t>
  </si>
  <si>
    <t>半2段つかみ10段保証</t>
  </si>
  <si>
    <t>10段保証</t>
  </si>
  <si>
    <t>ln_ink721</t>
  </si>
  <si>
    <t>写メ動画公開版(LINEver)（高宮菜々子）</t>
  </si>
  <si>
    <t>今の時代はLINEで交換が当たり前！！あなたも素人熟女と大人遊びを楽しめる！！</t>
  </si>
  <si>
    <t>ic3727</t>
  </si>
  <si>
    <t>再婚&amp;理解者版（高宮菜々子）</t>
  </si>
  <si>
    <t>再婚&amp;理解者</t>
  </si>
  <si>
    <t>ln_ink722</t>
  </si>
  <si>
    <t>デリヘル版3(LINEver)（藤井レイラ）</t>
  </si>
  <si>
    <t>LINEで出会いリクルート70歳まで応募可</t>
  </si>
  <si>
    <t>ic3728</t>
  </si>
  <si>
    <t>ln_ink723</t>
  </si>
  <si>
    <t>精力剤版(LINEver)（藤井レイラ）</t>
  </si>
  <si>
    <t>50代でもグイグイ</t>
  </si>
  <si>
    <t>ニッカン西部</t>
  </si>
  <si>
    <t>1～10日</t>
  </si>
  <si>
    <t>ln_ink724</t>
  </si>
  <si>
    <t>11～20日</t>
  </si>
  <si>
    <t>ic3729</t>
  </si>
  <si>
    <t>胸の上広告版（藤井レイラ）</t>
  </si>
  <si>
    <t>21～31日</t>
  </si>
  <si>
    <t>ic3730</t>
  </si>
  <si>
    <t>ln_ink725</t>
  </si>
  <si>
    <t>全5段</t>
  </si>
  <si>
    <t>1月13日(土)</t>
  </si>
  <si>
    <t>ic3731</t>
  </si>
  <si>
    <t>ln_ink726</t>
  </si>
  <si>
    <t>1月20日(土)</t>
  </si>
  <si>
    <t>ic3732</t>
  </si>
  <si>
    <t>ln_ink727</t>
  </si>
  <si>
    <t>1C終面全5段</t>
  </si>
  <si>
    <t>1月21日(日)</t>
  </si>
  <si>
    <t>ic3733</t>
  </si>
  <si>
    <t>ln_ink728</t>
  </si>
  <si>
    <t>デリヘル版3(LINEver)（晶エリー）</t>
  </si>
  <si>
    <t>ic3734</t>
  </si>
  <si>
    <t>ln_ink690</t>
  </si>
  <si>
    <t>東スポ 年末年始特別号</t>
  </si>
  <si>
    <t>全3段</t>
  </si>
  <si>
    <t>年末年始</t>
  </si>
  <si>
    <t>ic3707</t>
  </si>
  <si>
    <t>ln_ink729</t>
  </si>
  <si>
    <t>記事(LINEver)（）</t>
  </si>
  <si>
    <t>「裸エプロンに興味あります…」中年なら自宅へ遊びに行けるチャンス</t>
  </si>
  <si>
    <t>記事枠</t>
  </si>
  <si>
    <t>1月07日(日)</t>
  </si>
  <si>
    <t>ln_ink730</t>
  </si>
  <si>
    <t>「愛がなくてもホテルに行きたい！」今ドキ熟女の出会い事情</t>
  </si>
  <si>
    <t>1月14日(日)</t>
  </si>
  <si>
    <t>ln_ink731</t>
  </si>
  <si>
    <t>「心地よさ」と「気持ちよさ」中年がどちらも得られる出会い</t>
  </si>
  <si>
    <t>ln_ink732</t>
  </si>
  <si>
    <t>マスクとハメを外した熟女で大盛況！デートしたい中年男性が不足しています！</t>
  </si>
  <si>
    <t>1月28日(日)</t>
  </si>
  <si>
    <t>ic3735</t>
  </si>
  <si>
    <t>共通</t>
  </si>
  <si>
    <t>新聞 TOTAL</t>
  </si>
  <si>
    <t>●雑誌 広告</t>
  </si>
  <si>
    <t>ln_ink691</t>
  </si>
  <si>
    <t>日本ジャーナル出版</t>
  </si>
  <si>
    <t>女性多数②(LINEver)（複数）</t>
  </si>
  <si>
    <t>登録して待つだけ</t>
  </si>
  <si>
    <t>週刊実話</t>
  </si>
  <si>
    <t>表4</t>
  </si>
  <si>
    <t>1月25日(木)</t>
  </si>
  <si>
    <t>za251</t>
  </si>
  <si>
    <t>ln_adn035</t>
  </si>
  <si>
    <t>日本文芸社</t>
  </si>
  <si>
    <t>2P_対談風原稿_ヘスティア_LINE版</t>
  </si>
  <si>
    <t>週刊漫画ゴラク.1W金</t>
  </si>
  <si>
    <t>1C2P</t>
  </si>
  <si>
    <t>1月05日(金)</t>
  </si>
  <si>
    <t>ad846</t>
  </si>
  <si>
    <t>ln_adn036</t>
  </si>
  <si>
    <t>大洋図書</t>
  </si>
  <si>
    <t>5P風俗ヘスティア(高宮菜々子さん)_LINE版</t>
  </si>
  <si>
    <t>実話ナックルズ ウルトラ</t>
  </si>
  <si>
    <t>1C5P</t>
  </si>
  <si>
    <t>1月30日(火)</t>
  </si>
  <si>
    <t>ad847</t>
  </si>
  <si>
    <t>ln_adn037</t>
  </si>
  <si>
    <t>文友舎</t>
  </si>
  <si>
    <t>EXCITING MAX ! DELUXE　2024冬特大号</t>
  </si>
  <si>
    <t>1月31日(水)</t>
  </si>
  <si>
    <t>ad848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</si>
  <si>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</si>
  <si>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</si>
  <si>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</si>
  <si>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</si>
  <si>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</si>
  <si>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</si>
  <si>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</si>
  <si>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1/1～1/31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</si>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</sst>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71</v>
      </c>
      <c r="D6" s="330">
        <v>2950000</v>
      </c>
      <c r="E6" s="79">
        <v>558</v>
      </c>
      <c r="F6" s="79">
        <v>274</v>
      </c>
      <c r="G6" s="79">
        <v>383</v>
      </c>
      <c r="H6" s="89">
        <v>276</v>
      </c>
      <c r="I6" s="90">
        <v>1</v>
      </c>
      <c r="J6" s="143">
        <f>H6+I6</f>
        <v>277</v>
      </c>
      <c r="K6" s="80">
        <f>IFERROR(J6/G6,"-")</f>
        <v>0.72323759791123</v>
      </c>
      <c r="L6" s="79">
        <v>36</v>
      </c>
      <c r="M6" s="79">
        <v>29</v>
      </c>
      <c r="N6" s="80">
        <f>IFERROR(L6/J6,"-")</f>
        <v>0.12996389891697</v>
      </c>
      <c r="O6" s="81">
        <f>IFERROR(D6/J6,"-")</f>
        <v>10649.819494585</v>
      </c>
      <c r="P6" s="82">
        <v>25</v>
      </c>
      <c r="Q6" s="80">
        <f>IFERROR(P6/J6,"-")</f>
        <v>0.090252707581227</v>
      </c>
      <c r="R6" s="335">
        <v>965050</v>
      </c>
      <c r="S6" s="336">
        <f>IFERROR(R6/J6,"-")</f>
        <v>3483.9350180505</v>
      </c>
      <c r="T6" s="336">
        <f>IFERROR(R6/P6,"-")</f>
        <v>38602</v>
      </c>
      <c r="U6" s="330">
        <f>IFERROR(R6-D6,"-")</f>
        <v>-1984950</v>
      </c>
      <c r="V6" s="83">
        <f>R6/D6</f>
        <v>0.32713559322034</v>
      </c>
      <c r="W6" s="77"/>
      <c r="X6" s="142"/>
    </row>
    <row r="7" spans="1:24">
      <c r="A7" s="78"/>
      <c r="B7" s="84" t="s">
        <v>24</v>
      </c>
      <c r="C7" s="84">
        <v>8</v>
      </c>
      <c r="D7" s="330">
        <v>635000</v>
      </c>
      <c r="E7" s="79">
        <v>157</v>
      </c>
      <c r="F7" s="79">
        <v>86</v>
      </c>
      <c r="G7" s="79">
        <v>72</v>
      </c>
      <c r="H7" s="89">
        <v>94</v>
      </c>
      <c r="I7" s="90">
        <v>0</v>
      </c>
      <c r="J7" s="143">
        <f>H7+I7</f>
        <v>94</v>
      </c>
      <c r="K7" s="80">
        <f>IFERROR(J7/G7,"-")</f>
        <v>1.3055555555556</v>
      </c>
      <c r="L7" s="79">
        <v>34</v>
      </c>
      <c r="M7" s="79">
        <v>12</v>
      </c>
      <c r="N7" s="80">
        <f>IFERROR(L7/J7,"-")</f>
        <v>0.36170212765957</v>
      </c>
      <c r="O7" s="81">
        <f>IFERROR(D7/J7,"-")</f>
        <v>6755.3191489362</v>
      </c>
      <c r="P7" s="82">
        <v>12</v>
      </c>
      <c r="Q7" s="80">
        <f>IFERROR(P7/J7,"-")</f>
        <v>0.12765957446809</v>
      </c>
      <c r="R7" s="335">
        <v>271000</v>
      </c>
      <c r="S7" s="336">
        <f>IFERROR(R7/J7,"-")</f>
        <v>2882.9787234043</v>
      </c>
      <c r="T7" s="336">
        <f>IFERROR(R7/P7,"-")</f>
        <v>22583.333333333</v>
      </c>
      <c r="U7" s="330">
        <f>IFERROR(R7-D7,"-")</f>
        <v>-364000</v>
      </c>
      <c r="V7" s="83">
        <f>R7/D7</f>
        <v>0.42677165354331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1</v>
      </c>
      <c r="F8" s="79">
        <v>0</v>
      </c>
      <c r="G8" s="79">
        <v>6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8680997</v>
      </c>
      <c r="E9" s="79">
        <v>7892</v>
      </c>
      <c r="F9" s="79">
        <v>0</v>
      </c>
      <c r="G9" s="79">
        <v>320757</v>
      </c>
      <c r="H9" s="89">
        <v>2775</v>
      </c>
      <c r="I9" s="90">
        <v>71</v>
      </c>
      <c r="J9" s="143">
        <f>H9+I9</f>
        <v>2846</v>
      </c>
      <c r="K9" s="80">
        <f>IFERROR(J9/G9,"-")</f>
        <v>0.008872760376235</v>
      </c>
      <c r="L9" s="79">
        <v>374</v>
      </c>
      <c r="M9" s="79">
        <v>996</v>
      </c>
      <c r="N9" s="80">
        <f>IFERROR(L9/J9,"-")</f>
        <v>0.13141250878426</v>
      </c>
      <c r="O9" s="81">
        <f>IFERROR(D9/J9,"-")</f>
        <v>3050.24490513</v>
      </c>
      <c r="P9" s="82">
        <v>307</v>
      </c>
      <c r="Q9" s="80">
        <f>IFERROR(P9/J9,"-")</f>
        <v>0.10787069571328</v>
      </c>
      <c r="R9" s="335">
        <v>9129545</v>
      </c>
      <c r="S9" s="336">
        <f>IFERROR(R9/J9,"-")</f>
        <v>3207.8513703443</v>
      </c>
      <c r="T9" s="336">
        <f>IFERROR(R9/P9,"-")</f>
        <v>29737.931596091</v>
      </c>
      <c r="U9" s="330">
        <f>IFERROR(R9-D9,"-")</f>
        <v>448548</v>
      </c>
      <c r="V9" s="83">
        <f>R9/D9</f>
        <v>1.051670101948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12265997</v>
      </c>
      <c r="E12" s="41">
        <f>SUM(E6:E10)</f>
        <v>8608</v>
      </c>
      <c r="F12" s="41">
        <f>SUM(F6:F10)</f>
        <v>360</v>
      </c>
      <c r="G12" s="41">
        <f>SUM(G6:G10)</f>
        <v>321218</v>
      </c>
      <c r="H12" s="41">
        <f>SUM(H6:H10)</f>
        <v>3145</v>
      </c>
      <c r="I12" s="41">
        <f>SUM(I6:I10)</f>
        <v>72</v>
      </c>
      <c r="J12" s="41">
        <f>SUM(J6:J10)</f>
        <v>3217</v>
      </c>
      <c r="K12" s="42">
        <f>IFERROR(J12/G12,"-")</f>
        <v>0.01001500538575</v>
      </c>
      <c r="L12" s="76">
        <f>SUM(L6:L10)</f>
        <v>444</v>
      </c>
      <c r="M12" s="76">
        <f>SUM(M6:M10)</f>
        <v>1037</v>
      </c>
      <c r="N12" s="42">
        <f>IFERROR(L12/J12,"-")</f>
        <v>0.1380167858253</v>
      </c>
      <c r="O12" s="43">
        <f>IFERROR(D12/J12,"-")</f>
        <v>3812.8682001865</v>
      </c>
      <c r="P12" s="44">
        <f>SUM(P6:P10)</f>
        <v>344</v>
      </c>
      <c r="Q12" s="42">
        <f>IFERROR(P12/J12,"-")</f>
        <v>0.10693192415294</v>
      </c>
      <c r="R12" s="333">
        <f>SUM(R6:R10)</f>
        <v>10365595</v>
      </c>
      <c r="S12" s="333">
        <f>IFERROR(R12/J12,"-")</f>
        <v>3222.1308672676</v>
      </c>
      <c r="T12" s="333">
        <f>IFERROR(R12/P12,"-")</f>
        <v>30132.543604651</v>
      </c>
      <c r="U12" s="333">
        <f>SUM(U6:U10)</f>
        <v>-1900402</v>
      </c>
      <c r="V12" s="45">
        <f>IFERROR(R12/D12,"-")</f>
        <v>0.84506746577551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2.2617647058824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6</v>
      </c>
      <c r="O6" s="90">
        <v>0</v>
      </c>
      <c r="P6" s="91">
        <f>N6+O6</f>
        <v>6</v>
      </c>
      <c r="Q6" s="80" t="str">
        <f>IFERROR(P6/M6,"-")</f>
        <v>-</v>
      </c>
      <c r="R6" s="79">
        <v>1</v>
      </c>
      <c r="S6" s="79">
        <v>0</v>
      </c>
      <c r="T6" s="80">
        <f>IFERROR(R6/(P6),"-")</f>
        <v>0.16666666666667</v>
      </c>
      <c r="U6" s="336">
        <f>IFERROR(J6/SUM(N6:O21),"-")</f>
        <v>5666.6666666667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429000</v>
      </c>
      <c r="AB6" s="83">
        <f>SUM(X6:X21)/SUM(J6:J21)</f>
        <v>2.2617647058824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0.33333333333333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0.16666666666667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19</v>
      </c>
      <c r="L7" s="79">
        <v>14</v>
      </c>
      <c r="M7" s="79">
        <v>25</v>
      </c>
      <c r="N7" s="89">
        <v>4</v>
      </c>
      <c r="O7" s="90">
        <v>0</v>
      </c>
      <c r="P7" s="91">
        <f>N7+O7</f>
        <v>4</v>
      </c>
      <c r="Q7" s="80">
        <f>IFERROR(P7/M7,"-")</f>
        <v>0.16</v>
      </c>
      <c r="R7" s="79">
        <v>1</v>
      </c>
      <c r="S7" s="79">
        <v>0</v>
      </c>
      <c r="T7" s="80">
        <f>IFERROR(R7/(P7),"-")</f>
        <v>0.25</v>
      </c>
      <c r="U7" s="336"/>
      <c r="V7" s="82">
        <v>1</v>
      </c>
      <c r="W7" s="80">
        <f>IF(P7=0,"-",V7/P7)</f>
        <v>0.25</v>
      </c>
      <c r="X7" s="335">
        <v>55000</v>
      </c>
      <c r="Y7" s="336">
        <f>IFERROR(X7/P7,"-")</f>
        <v>13750</v>
      </c>
      <c r="Z7" s="336">
        <f>IFERROR(X7/V7,"-")</f>
        <v>55000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0.5</v>
      </c>
      <c r="BY7" s="126">
        <v>1</v>
      </c>
      <c r="BZ7" s="127">
        <f>IFERROR(BY7/BW7,"-")</f>
        <v>0.5</v>
      </c>
      <c r="CA7" s="128">
        <v>55000</v>
      </c>
      <c r="CB7" s="129">
        <f>IFERROR(CA7/BW7,"-")</f>
        <v>27500</v>
      </c>
      <c r="CC7" s="130"/>
      <c r="CD7" s="130"/>
      <c r="CE7" s="130">
        <v>1</v>
      </c>
      <c r="CF7" s="131">
        <v>1</v>
      </c>
      <c r="CG7" s="132">
        <f>IF(P7=0,"",IF(CF7=0,"",(CF7/P7)))</f>
        <v>0.25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55000</v>
      </c>
      <c r="CQ7" s="139">
        <v>55000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1</v>
      </c>
      <c r="L9" s="79">
        <v>1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66</v>
      </c>
      <c r="G10" s="88" t="s">
        <v>67</v>
      </c>
      <c r="H10" s="88" t="s">
        <v>68</v>
      </c>
      <c r="I10" s="88" t="s">
        <v>78</v>
      </c>
      <c r="J10" s="330"/>
      <c r="K10" s="79">
        <v>0</v>
      </c>
      <c r="L10" s="79">
        <v>0</v>
      </c>
      <c r="M10" s="79">
        <v>0</v>
      </c>
      <c r="N10" s="89">
        <v>5</v>
      </c>
      <c r="O10" s="90">
        <v>0</v>
      </c>
      <c r="P10" s="91">
        <f>N10+O10</f>
        <v>5</v>
      </c>
      <c r="Q10" s="80" t="str">
        <f>IFERROR(P10/M10,"-")</f>
        <v>-</v>
      </c>
      <c r="R10" s="79">
        <v>1</v>
      </c>
      <c r="S10" s="79">
        <v>1</v>
      </c>
      <c r="T10" s="80">
        <f>IFERROR(R10/(P10),"-")</f>
        <v>0.2</v>
      </c>
      <c r="U10" s="336"/>
      <c r="V10" s="82">
        <v>1</v>
      </c>
      <c r="W10" s="80">
        <f>IF(P10=0,"-",V10/P10)</f>
        <v>0.2</v>
      </c>
      <c r="X10" s="335">
        <v>80000</v>
      </c>
      <c r="Y10" s="336">
        <f>IFERROR(X10/P10,"-")</f>
        <v>16000</v>
      </c>
      <c r="Z10" s="336">
        <f>IFERROR(X10/V10,"-")</f>
        <v>80000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0.4</v>
      </c>
      <c r="BY10" s="126">
        <v>1</v>
      </c>
      <c r="BZ10" s="127">
        <f>IFERROR(BY10/BW10,"-")</f>
        <v>0.5</v>
      </c>
      <c r="CA10" s="128">
        <v>80000</v>
      </c>
      <c r="CB10" s="129">
        <f>IFERROR(CA10/BW10,"-")</f>
        <v>40000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80000</v>
      </c>
      <c r="CQ10" s="139">
        <v>80000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79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28</v>
      </c>
      <c r="L11" s="79">
        <v>15</v>
      </c>
      <c r="M11" s="79">
        <v>11</v>
      </c>
      <c r="N11" s="89">
        <v>4</v>
      </c>
      <c r="O11" s="90">
        <v>0</v>
      </c>
      <c r="P11" s="91">
        <f>N11+O11</f>
        <v>4</v>
      </c>
      <c r="Q11" s="80">
        <f>IFERROR(P11/M11,"-")</f>
        <v>0.36363636363636</v>
      </c>
      <c r="R11" s="79">
        <v>2</v>
      </c>
      <c r="S11" s="79">
        <v>1</v>
      </c>
      <c r="T11" s="80">
        <f>IFERROR(R11/(P11),"-")</f>
        <v>0.5</v>
      </c>
      <c r="U11" s="336"/>
      <c r="V11" s="82">
        <v>2</v>
      </c>
      <c r="W11" s="80">
        <f>IF(P11=0,"-",V11/P11)</f>
        <v>0.5</v>
      </c>
      <c r="X11" s="335">
        <v>107000</v>
      </c>
      <c r="Y11" s="336">
        <f>IFERROR(X11/P11,"-")</f>
        <v>26750</v>
      </c>
      <c r="Z11" s="336">
        <f>IFERROR(X11/V11,"-")</f>
        <v>53500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2</v>
      </c>
      <c r="CG11" s="132">
        <f>IF(P11=0,"",IF(CF11=0,"",(CF11/P11)))</f>
        <v>0.5</v>
      </c>
      <c r="CH11" s="133">
        <v>2</v>
      </c>
      <c r="CI11" s="134">
        <f>IFERROR(CH11/CF11,"-")</f>
        <v>1</v>
      </c>
      <c r="CJ11" s="135">
        <v>107000</v>
      </c>
      <c r="CK11" s="136">
        <f>IFERROR(CJ11/CF11,"-")</f>
        <v>53500</v>
      </c>
      <c r="CL11" s="137"/>
      <c r="CM11" s="137"/>
      <c r="CN11" s="137">
        <v>2</v>
      </c>
      <c r="CO11" s="138">
        <v>2</v>
      </c>
      <c r="CP11" s="139">
        <v>107000</v>
      </c>
      <c r="CQ11" s="139">
        <v>90000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80</v>
      </c>
      <c r="C12" s="347"/>
      <c r="D12" s="347" t="s">
        <v>76</v>
      </c>
      <c r="E12" s="347" t="s">
        <v>77</v>
      </c>
      <c r="F12" s="347" t="s">
        <v>66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81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82</v>
      </c>
      <c r="C14" s="347"/>
      <c r="D14" s="347" t="s">
        <v>64</v>
      </c>
      <c r="E14" s="347" t="s">
        <v>65</v>
      </c>
      <c r="F14" s="347" t="s">
        <v>66</v>
      </c>
      <c r="G14" s="88" t="s">
        <v>83</v>
      </c>
      <c r="H14" s="88" t="s">
        <v>68</v>
      </c>
      <c r="I14" s="88" t="s">
        <v>69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2</v>
      </c>
      <c r="S14" s="79">
        <v>1</v>
      </c>
      <c r="T14" s="80">
        <f>IFERROR(R14/(P14),"-")</f>
        <v>0.33333333333333</v>
      </c>
      <c r="U14" s="336"/>
      <c r="V14" s="82">
        <v>1</v>
      </c>
      <c r="W14" s="80">
        <f>IF(P14=0,"-",V14/P14)</f>
        <v>0.16666666666667</v>
      </c>
      <c r="X14" s="335">
        <v>6000</v>
      </c>
      <c r="Y14" s="336">
        <f>IFERROR(X14/P14,"-")</f>
        <v>1000</v>
      </c>
      <c r="Z14" s="336">
        <f>IFERROR(X14/V14,"-")</f>
        <v>6000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0.33333333333333</v>
      </c>
      <c r="BP14" s="119">
        <v>1</v>
      </c>
      <c r="BQ14" s="120">
        <f>IFERROR(BP14/BN14,"-")</f>
        <v>0.5</v>
      </c>
      <c r="BR14" s="121">
        <v>6000</v>
      </c>
      <c r="BS14" s="122">
        <f>IFERROR(BR14/BN14,"-")</f>
        <v>3000</v>
      </c>
      <c r="BT14" s="123"/>
      <c r="BU14" s="123">
        <v>1</v>
      </c>
      <c r="BV14" s="123"/>
      <c r="BW14" s="124">
        <v>4</v>
      </c>
      <c r="BX14" s="125">
        <f>IF(P14=0,"",IF(BW14=0,"",(BW14/P14)))</f>
        <v>0.66666666666667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6000</v>
      </c>
      <c r="CQ14" s="139">
        <v>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84</v>
      </c>
      <c r="C15" s="347"/>
      <c r="D15" s="347" t="s">
        <v>64</v>
      </c>
      <c r="E15" s="347" t="s">
        <v>65</v>
      </c>
      <c r="F15" s="347" t="s">
        <v>71</v>
      </c>
      <c r="G15" s="88"/>
      <c r="H15" s="88"/>
      <c r="I15" s="88"/>
      <c r="J15" s="330"/>
      <c r="K15" s="79">
        <v>16</v>
      </c>
      <c r="L15" s="79">
        <v>13</v>
      </c>
      <c r="M15" s="79">
        <v>5</v>
      </c>
      <c r="N15" s="89">
        <v>2</v>
      </c>
      <c r="O15" s="90">
        <v>0</v>
      </c>
      <c r="P15" s="91">
        <f>N15+O15</f>
        <v>2</v>
      </c>
      <c r="Q15" s="80">
        <f>IFERROR(P15/M15,"-")</f>
        <v>0.4</v>
      </c>
      <c r="R15" s="79">
        <v>1</v>
      </c>
      <c r="S15" s="79">
        <v>0</v>
      </c>
      <c r="T15" s="80">
        <f>IFERROR(R15/(P15),"-")</f>
        <v>0.5</v>
      </c>
      <c r="U15" s="336"/>
      <c r="V15" s="82">
        <v>1</v>
      </c>
      <c r="W15" s="80">
        <f>IF(P15=0,"-",V15/P15)</f>
        <v>0.5</v>
      </c>
      <c r="X15" s="335">
        <v>280000</v>
      </c>
      <c r="Y15" s="336">
        <f>IFERROR(X15/P15,"-")</f>
        <v>140000</v>
      </c>
      <c r="Z15" s="336">
        <f>IFERROR(X15/V15,"-")</f>
        <v>280000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>
        <v>1</v>
      </c>
      <c r="BZ15" s="127">
        <f>IFERROR(BY15/BW15,"-")</f>
        <v>1</v>
      </c>
      <c r="CA15" s="128">
        <v>280000</v>
      </c>
      <c r="CB15" s="129">
        <f>IFERROR(CA15/BW15,"-")</f>
        <v>280000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280000</v>
      </c>
      <c r="CQ15" s="139">
        <v>280000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85</v>
      </c>
      <c r="C16" s="347"/>
      <c r="D16" s="347" t="s">
        <v>64</v>
      </c>
      <c r="E16" s="347" t="s">
        <v>65</v>
      </c>
      <c r="F16" s="347" t="s">
        <v>66</v>
      </c>
      <c r="G16" s="88" t="s">
        <v>83</v>
      </c>
      <c r="H16" s="88" t="s">
        <v>73</v>
      </c>
      <c r="I16" s="88"/>
      <c r="J16" s="330"/>
      <c r="K16" s="79">
        <v>0</v>
      </c>
      <c r="L16" s="79">
        <v>0</v>
      </c>
      <c r="M16" s="79">
        <v>0</v>
      </c>
      <c r="N16" s="89">
        <v>3</v>
      </c>
      <c r="O16" s="90">
        <v>0</v>
      </c>
      <c r="P16" s="91">
        <f>N16+O16</f>
        <v>3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2</v>
      </c>
      <c r="W16" s="80">
        <f>IF(P16=0,"-",V16/P16)</f>
        <v>0.66666666666667</v>
      </c>
      <c r="X16" s="335">
        <v>56500</v>
      </c>
      <c r="Y16" s="336">
        <f>IFERROR(X16/P16,"-")</f>
        <v>18833.333333333</v>
      </c>
      <c r="Z16" s="336">
        <f>IFERROR(X16/V16,"-")</f>
        <v>28250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0.66666666666667</v>
      </c>
      <c r="BY16" s="126">
        <v>2</v>
      </c>
      <c r="BZ16" s="127">
        <f>IFERROR(BY16/BW16,"-")</f>
        <v>1</v>
      </c>
      <c r="CA16" s="128">
        <v>56500</v>
      </c>
      <c r="CB16" s="129">
        <f>IFERROR(CA16/BW16,"-")</f>
        <v>28250</v>
      </c>
      <c r="CC16" s="130">
        <v>1</v>
      </c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56500</v>
      </c>
      <c r="CQ16" s="139">
        <v>53500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86</v>
      </c>
      <c r="C17" s="347"/>
      <c r="D17" s="347" t="s">
        <v>64</v>
      </c>
      <c r="E17" s="347" t="s">
        <v>65</v>
      </c>
      <c r="F17" s="347" t="s">
        <v>71</v>
      </c>
      <c r="G17" s="88"/>
      <c r="H17" s="88"/>
      <c r="I17" s="88"/>
      <c r="J17" s="330"/>
      <c r="K17" s="79">
        <v>4</v>
      </c>
      <c r="L17" s="79">
        <v>3</v>
      </c>
      <c r="M17" s="79">
        <v>2</v>
      </c>
      <c r="N17" s="89">
        <v>2</v>
      </c>
      <c r="O17" s="90">
        <v>0</v>
      </c>
      <c r="P17" s="91">
        <f>N17+O17</f>
        <v>2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336"/>
      <c r="V17" s="82">
        <v>1</v>
      </c>
      <c r="W17" s="80">
        <f>IF(P17=0,"-",V17/P17)</f>
        <v>0.5</v>
      </c>
      <c r="X17" s="335">
        <v>68500</v>
      </c>
      <c r="Y17" s="336">
        <f>IFERROR(X17/P17,"-")</f>
        <v>34250</v>
      </c>
      <c r="Z17" s="336">
        <f>IFERROR(X17/V17,"-")</f>
        <v>68500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>
        <v>1</v>
      </c>
      <c r="BZ17" s="127">
        <f>IFERROR(BY17/BW17,"-")</f>
        <v>1</v>
      </c>
      <c r="CA17" s="128">
        <v>68500</v>
      </c>
      <c r="CB17" s="129">
        <f>IFERROR(CA17/BW17,"-")</f>
        <v>68500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68500</v>
      </c>
      <c r="CQ17" s="139">
        <v>68500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87</v>
      </c>
      <c r="C18" s="347"/>
      <c r="D18" s="347" t="s">
        <v>76</v>
      </c>
      <c r="E18" s="347" t="s">
        <v>77</v>
      </c>
      <c r="F18" s="347" t="s">
        <v>66</v>
      </c>
      <c r="G18" s="88" t="s">
        <v>83</v>
      </c>
      <c r="H18" s="88" t="s">
        <v>68</v>
      </c>
      <c r="I18" s="88" t="s">
        <v>78</v>
      </c>
      <c r="J18" s="330"/>
      <c r="K18" s="79">
        <v>0</v>
      </c>
      <c r="L18" s="79">
        <v>0</v>
      </c>
      <c r="M18" s="79">
        <v>0</v>
      </c>
      <c r="N18" s="89">
        <v>18</v>
      </c>
      <c r="O18" s="90">
        <v>0</v>
      </c>
      <c r="P18" s="91">
        <f>N18+O18</f>
        <v>18</v>
      </c>
      <c r="Q18" s="80" t="str">
        <f>IFERROR(P18/M18,"-")</f>
        <v>-</v>
      </c>
      <c r="R18" s="79">
        <v>1</v>
      </c>
      <c r="S18" s="79">
        <v>1</v>
      </c>
      <c r="T18" s="80">
        <f>IFERROR(R18/(P18),"-")</f>
        <v>0.055555555555556</v>
      </c>
      <c r="U18" s="336"/>
      <c r="V18" s="82">
        <v>2</v>
      </c>
      <c r="W18" s="80">
        <f>IF(P18=0,"-",V18/P18)</f>
        <v>0.11111111111111</v>
      </c>
      <c r="X18" s="335">
        <v>93000</v>
      </c>
      <c r="Y18" s="336">
        <f>IFERROR(X18/P18,"-")</f>
        <v>5166.6666666667</v>
      </c>
      <c r="Z18" s="336">
        <f>IFERROR(X18/V18,"-")</f>
        <v>46500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0.055555555555556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5</v>
      </c>
      <c r="BF18" s="111">
        <f>IF(P18=0,"",IF(BE18=0,"",(BE18/P18)))</f>
        <v>0.27777777777778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8</v>
      </c>
      <c r="BO18" s="118">
        <f>IF(P18=0,"",IF(BN18=0,"",(BN18/P18)))</f>
        <v>0.44444444444444</v>
      </c>
      <c r="BP18" s="119">
        <v>1</v>
      </c>
      <c r="BQ18" s="120">
        <f>IFERROR(BP18/BN18,"-")</f>
        <v>0.125</v>
      </c>
      <c r="BR18" s="121">
        <v>15000</v>
      </c>
      <c r="BS18" s="122">
        <f>IFERROR(BR18/BN18,"-")</f>
        <v>1875</v>
      </c>
      <c r="BT18" s="123"/>
      <c r="BU18" s="123"/>
      <c r="BV18" s="123">
        <v>1</v>
      </c>
      <c r="BW18" s="124">
        <v>3</v>
      </c>
      <c r="BX18" s="125">
        <f>IF(P18=0,"",IF(BW18=0,"",(BW18/P18)))</f>
        <v>0.16666666666667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0.055555555555556</v>
      </c>
      <c r="CH18" s="133">
        <v>1</v>
      </c>
      <c r="CI18" s="134">
        <f>IFERROR(CH18/CF18,"-")</f>
        <v>1</v>
      </c>
      <c r="CJ18" s="135">
        <v>78000</v>
      </c>
      <c r="CK18" s="136">
        <f>IFERROR(CJ18/CF18,"-")</f>
        <v>78000</v>
      </c>
      <c r="CL18" s="137"/>
      <c r="CM18" s="137"/>
      <c r="CN18" s="137">
        <v>1</v>
      </c>
      <c r="CO18" s="138">
        <v>2</v>
      </c>
      <c r="CP18" s="139">
        <v>93000</v>
      </c>
      <c r="CQ18" s="139">
        <v>78000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88</v>
      </c>
      <c r="C19" s="347"/>
      <c r="D19" s="347" t="s">
        <v>76</v>
      </c>
      <c r="E19" s="347" t="s">
        <v>77</v>
      </c>
      <c r="F19" s="347" t="s">
        <v>71</v>
      </c>
      <c r="G19" s="88"/>
      <c r="H19" s="88"/>
      <c r="I19" s="88"/>
      <c r="J19" s="330"/>
      <c r="K19" s="79">
        <v>48</v>
      </c>
      <c r="L19" s="79">
        <v>29</v>
      </c>
      <c r="M19" s="79">
        <v>4</v>
      </c>
      <c r="N19" s="89">
        <v>6</v>
      </c>
      <c r="O19" s="90">
        <v>0</v>
      </c>
      <c r="P19" s="91">
        <f>N19+O19</f>
        <v>6</v>
      </c>
      <c r="Q19" s="80">
        <f>IFERROR(P19/M19,"-")</f>
        <v>1.5</v>
      </c>
      <c r="R19" s="79">
        <v>2</v>
      </c>
      <c r="S19" s="79">
        <v>1</v>
      </c>
      <c r="T19" s="80">
        <f>IFERROR(R19/(P19),"-")</f>
        <v>0.33333333333333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0.16666666666667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0.33333333333333</v>
      </c>
      <c r="BY19" s="126">
        <v>1</v>
      </c>
      <c r="BZ19" s="127">
        <f>IFERROR(BY19/BW19,"-")</f>
        <v>0.5</v>
      </c>
      <c r="CA19" s="128">
        <v>473000</v>
      </c>
      <c r="CB19" s="129">
        <f>IFERROR(CA19/BW19,"-")</f>
        <v>236500</v>
      </c>
      <c r="CC19" s="130"/>
      <c r="CD19" s="130"/>
      <c r="CE19" s="130">
        <v>1</v>
      </c>
      <c r="CF19" s="131">
        <v>3</v>
      </c>
      <c r="CG19" s="132">
        <f>IF(P19=0,"",IF(CF19=0,"",(CF19/P19)))</f>
        <v>0.5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>
        <v>473000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89</v>
      </c>
      <c r="C20" s="347"/>
      <c r="D20" s="347" t="s">
        <v>76</v>
      </c>
      <c r="E20" s="347" t="s">
        <v>77</v>
      </c>
      <c r="F20" s="347" t="s">
        <v>66</v>
      </c>
      <c r="G20" s="88" t="s">
        <v>83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2</v>
      </c>
      <c r="O20" s="90">
        <v>1</v>
      </c>
      <c r="P20" s="91">
        <f>N20+O20</f>
        <v>3</v>
      </c>
      <c r="Q20" s="80" t="str">
        <f>IFERROR(P20/M20,"-")</f>
        <v>-</v>
      </c>
      <c r="R20" s="79">
        <v>1</v>
      </c>
      <c r="S20" s="79">
        <v>0</v>
      </c>
      <c r="T20" s="80">
        <f>IFERROR(R20/(P20),"-")</f>
        <v>0.33333333333333</v>
      </c>
      <c r="U20" s="336"/>
      <c r="V20" s="82">
        <v>1</v>
      </c>
      <c r="W20" s="80">
        <f>IF(P20=0,"-",V20/P20)</f>
        <v>0.33333333333333</v>
      </c>
      <c r="X20" s="335">
        <v>23000</v>
      </c>
      <c r="Y20" s="336">
        <f>IFERROR(X20/P20,"-")</f>
        <v>7666.6666666667</v>
      </c>
      <c r="Z20" s="336">
        <f>IFERROR(X20/V20,"-")</f>
        <v>23000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>
        <v>1</v>
      </c>
      <c r="BH20" s="112">
        <f>IFERROR(BG20/BE20,"-")</f>
        <v>1</v>
      </c>
      <c r="BI20" s="113">
        <v>23000</v>
      </c>
      <c r="BJ20" s="114">
        <f>IFERROR(BI20/BE20,"-")</f>
        <v>23000</v>
      </c>
      <c r="BK20" s="115"/>
      <c r="BL20" s="115"/>
      <c r="BM20" s="115">
        <v>1</v>
      </c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0.33333333333333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23000</v>
      </c>
      <c r="CQ20" s="139">
        <v>23000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90</v>
      </c>
      <c r="C21" s="347"/>
      <c r="D21" s="347" t="s">
        <v>76</v>
      </c>
      <c r="E21" s="347" t="s">
        <v>77</v>
      </c>
      <c r="F21" s="347" t="s">
        <v>71</v>
      </c>
      <c r="G21" s="88"/>
      <c r="H21" s="88"/>
      <c r="I21" s="88"/>
      <c r="J21" s="330"/>
      <c r="K21" s="79">
        <v>3</v>
      </c>
      <c r="L21" s="79">
        <v>3</v>
      </c>
      <c r="M21" s="79">
        <v>1</v>
      </c>
      <c r="N21" s="89">
        <v>1</v>
      </c>
      <c r="O21" s="90">
        <v>0</v>
      </c>
      <c r="P21" s="91">
        <f>N21+O21</f>
        <v>1</v>
      </c>
      <c r="Q21" s="80">
        <f>IFERROR(P21/M21,"-")</f>
        <v>1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1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0.215</v>
      </c>
      <c r="B22" s="347" t="s">
        <v>91</v>
      </c>
      <c r="C22" s="347"/>
      <c r="D22" s="347" t="s">
        <v>92</v>
      </c>
      <c r="E22" s="347" t="s">
        <v>93</v>
      </c>
      <c r="F22" s="347" t="s">
        <v>66</v>
      </c>
      <c r="G22" s="88" t="s">
        <v>94</v>
      </c>
      <c r="H22" s="88" t="s">
        <v>95</v>
      </c>
      <c r="I22" s="88" t="s">
        <v>96</v>
      </c>
      <c r="J22" s="330">
        <v>270000</v>
      </c>
      <c r="K22" s="79">
        <v>0</v>
      </c>
      <c r="L22" s="79">
        <v>0</v>
      </c>
      <c r="M22" s="79">
        <v>0</v>
      </c>
      <c r="N22" s="89">
        <v>4</v>
      </c>
      <c r="O22" s="90">
        <v>0</v>
      </c>
      <c r="P22" s="91">
        <f>N22+O22</f>
        <v>4</v>
      </c>
      <c r="Q22" s="80" t="str">
        <f>IFERROR(P22/M22,"-")</f>
        <v>-</v>
      </c>
      <c r="R22" s="79">
        <v>0</v>
      </c>
      <c r="S22" s="79">
        <v>0</v>
      </c>
      <c r="T22" s="80">
        <f>IFERROR(R22/(P22),"-")</f>
        <v>0</v>
      </c>
      <c r="U22" s="336">
        <f>IFERROR(J22/SUM(N22:O27),"-")</f>
        <v>5510.2040816327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-211950</v>
      </c>
      <c r="AB22" s="83">
        <f>SUM(X22:X27)/SUM(J22:J27)</f>
        <v>0.215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97</v>
      </c>
      <c r="C23" s="347"/>
      <c r="D23" s="347" t="s">
        <v>98</v>
      </c>
      <c r="E23" s="347" t="s">
        <v>99</v>
      </c>
      <c r="F23" s="347" t="s">
        <v>66</v>
      </c>
      <c r="G23" s="88"/>
      <c r="H23" s="88" t="s">
        <v>95</v>
      </c>
      <c r="I23" s="88"/>
      <c r="J23" s="330"/>
      <c r="K23" s="79">
        <v>0</v>
      </c>
      <c r="L23" s="79">
        <v>0</v>
      </c>
      <c r="M23" s="79">
        <v>0</v>
      </c>
      <c r="N23" s="89">
        <v>14</v>
      </c>
      <c r="O23" s="90">
        <v>0</v>
      </c>
      <c r="P23" s="91">
        <f>N23+O23</f>
        <v>14</v>
      </c>
      <c r="Q23" s="80" t="str">
        <f>IFERROR(P23/M23,"-")</f>
        <v>-</v>
      </c>
      <c r="R23" s="79">
        <v>1</v>
      </c>
      <c r="S23" s="79">
        <v>1</v>
      </c>
      <c r="T23" s="80">
        <f>IFERROR(R23/(P23),"-")</f>
        <v>0.071428571428571</v>
      </c>
      <c r="U23" s="336"/>
      <c r="V23" s="82">
        <v>3</v>
      </c>
      <c r="W23" s="80">
        <f>IF(P23=0,"-",V23/P23)</f>
        <v>0.21428571428571</v>
      </c>
      <c r="X23" s="335">
        <v>53000</v>
      </c>
      <c r="Y23" s="336">
        <f>IFERROR(X23/P23,"-")</f>
        <v>3785.7142857143</v>
      </c>
      <c r="Z23" s="336">
        <f>IFERROR(X23/V23,"-")</f>
        <v>17666.666666667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0.071428571428571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</v>
      </c>
      <c r="BF23" s="111">
        <f>IF(P23=0,"",IF(BE23=0,"",(BE23/P23)))</f>
        <v>0.071428571428571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0.5</v>
      </c>
      <c r="BP23" s="119">
        <v>1</v>
      </c>
      <c r="BQ23" s="120">
        <f>IFERROR(BP23/BN23,"-")</f>
        <v>0.14285714285714</v>
      </c>
      <c r="BR23" s="121">
        <v>10000</v>
      </c>
      <c r="BS23" s="122">
        <f>IFERROR(BR23/BN23,"-")</f>
        <v>1428.5714285714</v>
      </c>
      <c r="BT23" s="123"/>
      <c r="BU23" s="123">
        <v>1</v>
      </c>
      <c r="BV23" s="123"/>
      <c r="BW23" s="124">
        <v>5</v>
      </c>
      <c r="BX23" s="125">
        <f>IF(P23=0,"",IF(BW23=0,"",(BW23/P23)))</f>
        <v>0.35714285714286</v>
      </c>
      <c r="BY23" s="126">
        <v>2</v>
      </c>
      <c r="BZ23" s="127">
        <f>IFERROR(BY23/BW23,"-")</f>
        <v>0.4</v>
      </c>
      <c r="CA23" s="128">
        <v>43000</v>
      </c>
      <c r="CB23" s="129">
        <f>IFERROR(CA23/BW23,"-")</f>
        <v>8600</v>
      </c>
      <c r="CC23" s="130"/>
      <c r="CD23" s="130">
        <v>1</v>
      </c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3</v>
      </c>
      <c r="CP23" s="139">
        <v>53000</v>
      </c>
      <c r="CQ23" s="139">
        <v>23000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100</v>
      </c>
      <c r="C24" s="347"/>
      <c r="D24" s="347" t="s">
        <v>76</v>
      </c>
      <c r="E24" s="347" t="s">
        <v>77</v>
      </c>
      <c r="F24" s="347" t="s">
        <v>66</v>
      </c>
      <c r="G24" s="88"/>
      <c r="H24" s="88" t="s">
        <v>95</v>
      </c>
      <c r="I24" s="88"/>
      <c r="J24" s="330"/>
      <c r="K24" s="79">
        <v>0</v>
      </c>
      <c r="L24" s="79">
        <v>0</v>
      </c>
      <c r="M24" s="79">
        <v>0</v>
      </c>
      <c r="N24" s="89">
        <v>14</v>
      </c>
      <c r="O24" s="90">
        <v>0</v>
      </c>
      <c r="P24" s="91">
        <f>N24+O24</f>
        <v>14</v>
      </c>
      <c r="Q24" s="80" t="str">
        <f>IFERROR(P24/M24,"-")</f>
        <v>-</v>
      </c>
      <c r="R24" s="79">
        <v>1</v>
      </c>
      <c r="S24" s="79">
        <v>1</v>
      </c>
      <c r="T24" s="80">
        <f>IFERROR(R24/(P24),"-")</f>
        <v>0.071428571428571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0.071428571428571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0.14285714285714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4</v>
      </c>
      <c r="BO24" s="118">
        <f>IF(P24=0,"",IF(BN24=0,"",(BN24/P24)))</f>
        <v>0.28571428571429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6</v>
      </c>
      <c r="BX24" s="125">
        <f>IF(P24=0,"",IF(BW24=0,"",(BW24/P24)))</f>
        <v>0.42857142857143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0.071428571428571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101</v>
      </c>
      <c r="C25" s="347"/>
      <c r="D25" s="347" t="s">
        <v>102</v>
      </c>
      <c r="E25" s="347" t="s">
        <v>103</v>
      </c>
      <c r="F25" s="347" t="s">
        <v>104</v>
      </c>
      <c r="G25" s="88"/>
      <c r="H25" s="88" t="s">
        <v>95</v>
      </c>
      <c r="I25" s="88"/>
      <c r="J25" s="330"/>
      <c r="K25" s="79">
        <v>4</v>
      </c>
      <c r="L25" s="79">
        <v>0</v>
      </c>
      <c r="M25" s="79">
        <v>12</v>
      </c>
      <c r="N25" s="89">
        <v>1</v>
      </c>
      <c r="O25" s="90">
        <v>0</v>
      </c>
      <c r="P25" s="91">
        <f>N25+O25</f>
        <v>1</v>
      </c>
      <c r="Q25" s="80">
        <f>IFERROR(P25/M25,"-")</f>
        <v>0.083333333333333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1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105</v>
      </c>
      <c r="C26" s="347"/>
      <c r="D26" s="347" t="s">
        <v>106</v>
      </c>
      <c r="E26" s="347" t="s">
        <v>107</v>
      </c>
      <c r="F26" s="347" t="s">
        <v>66</v>
      </c>
      <c r="G26" s="88"/>
      <c r="H26" s="88" t="s">
        <v>95</v>
      </c>
      <c r="I26" s="88"/>
      <c r="J26" s="330"/>
      <c r="K26" s="79">
        <v>0</v>
      </c>
      <c r="L26" s="79">
        <v>0</v>
      </c>
      <c r="M26" s="79">
        <v>0</v>
      </c>
      <c r="N26" s="89">
        <v>11</v>
      </c>
      <c r="O26" s="90">
        <v>0</v>
      </c>
      <c r="P26" s="91">
        <f>N26+O26</f>
        <v>11</v>
      </c>
      <c r="Q26" s="80" t="str">
        <f>IFERROR(P26/M26,"-")</f>
        <v>-</v>
      </c>
      <c r="R26" s="79">
        <v>1</v>
      </c>
      <c r="S26" s="79">
        <v>1</v>
      </c>
      <c r="T26" s="80">
        <f>IFERROR(R26/(P26),"-")</f>
        <v>0.090909090909091</v>
      </c>
      <c r="U26" s="336"/>
      <c r="V26" s="82">
        <v>1</v>
      </c>
      <c r="W26" s="80">
        <f>IF(P26=0,"-",V26/P26)</f>
        <v>0.090909090909091</v>
      </c>
      <c r="X26" s="335">
        <v>3000</v>
      </c>
      <c r="Y26" s="336">
        <f>IFERROR(X26/P26,"-")</f>
        <v>272.72727272727</v>
      </c>
      <c r="Z26" s="336">
        <f>IFERROR(X26/V26,"-")</f>
        <v>3000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0.27272727272727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4</v>
      </c>
      <c r="BO26" s="118">
        <f>IF(P26=0,"",IF(BN26=0,"",(BN26/P26)))</f>
        <v>0.36363636363636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0.27272727272727</v>
      </c>
      <c r="BY26" s="126">
        <v>1</v>
      </c>
      <c r="BZ26" s="127">
        <f>IFERROR(BY26/BW26,"-")</f>
        <v>0.33333333333333</v>
      </c>
      <c r="CA26" s="128">
        <v>3000</v>
      </c>
      <c r="CB26" s="129">
        <f>IFERROR(CA26/BW26,"-")</f>
        <v>1000</v>
      </c>
      <c r="CC26" s="130">
        <v>1</v>
      </c>
      <c r="CD26" s="130"/>
      <c r="CE26" s="130"/>
      <c r="CF26" s="131">
        <v>1</v>
      </c>
      <c r="CG26" s="132">
        <f>IF(P26=0,"",IF(CF26=0,"",(CF26/P26)))</f>
        <v>0.090909090909091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108</v>
      </c>
      <c r="C27" s="347"/>
      <c r="D27" s="347" t="s">
        <v>109</v>
      </c>
      <c r="E27" s="347" t="s">
        <v>109</v>
      </c>
      <c r="F27" s="347" t="s">
        <v>71</v>
      </c>
      <c r="G27" s="88"/>
      <c r="H27" s="88"/>
      <c r="I27" s="88"/>
      <c r="J27" s="330"/>
      <c r="K27" s="79">
        <v>81</v>
      </c>
      <c r="L27" s="79">
        <v>39</v>
      </c>
      <c r="M27" s="79">
        <v>20</v>
      </c>
      <c r="N27" s="89">
        <v>5</v>
      </c>
      <c r="O27" s="90">
        <v>0</v>
      </c>
      <c r="P27" s="91">
        <f>N27+O27</f>
        <v>5</v>
      </c>
      <c r="Q27" s="80">
        <f>IFERROR(P27/M27,"-")</f>
        <v>0.25</v>
      </c>
      <c r="R27" s="79">
        <v>2</v>
      </c>
      <c r="S27" s="79">
        <v>1</v>
      </c>
      <c r="T27" s="80">
        <f>IFERROR(R27/(P27),"-")</f>
        <v>0.4</v>
      </c>
      <c r="U27" s="336"/>
      <c r="V27" s="82">
        <v>1</v>
      </c>
      <c r="W27" s="80">
        <f>IF(P27=0,"-",V27/P27)</f>
        <v>0.2</v>
      </c>
      <c r="X27" s="335">
        <v>2050</v>
      </c>
      <c r="Y27" s="336">
        <f>IFERROR(X27/P27,"-")</f>
        <v>410</v>
      </c>
      <c r="Z27" s="336">
        <f>IFERROR(X27/V27,"-")</f>
        <v>2050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0.4</v>
      </c>
      <c r="BY27" s="126">
        <v>2</v>
      </c>
      <c r="BZ27" s="127">
        <f>IFERROR(BY27/BW27,"-")</f>
        <v>1</v>
      </c>
      <c r="CA27" s="128">
        <v>269050</v>
      </c>
      <c r="CB27" s="129">
        <f>IFERROR(CA27/BW27,"-")</f>
        <v>134525</v>
      </c>
      <c r="CC27" s="130"/>
      <c r="CD27" s="130"/>
      <c r="CE27" s="130">
        <v>2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2050</v>
      </c>
      <c r="CQ27" s="139">
        <v>267000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0.11071428571429</v>
      </c>
      <c r="B28" s="347" t="s">
        <v>110</v>
      </c>
      <c r="C28" s="347"/>
      <c r="D28" s="347" t="s">
        <v>111</v>
      </c>
      <c r="E28" s="347" t="s">
        <v>112</v>
      </c>
      <c r="F28" s="347" t="s">
        <v>66</v>
      </c>
      <c r="G28" s="88" t="s">
        <v>113</v>
      </c>
      <c r="H28" s="88" t="s">
        <v>114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5</v>
      </c>
      <c r="O28" s="90">
        <v>0</v>
      </c>
      <c r="P28" s="91">
        <f>N28+O28</f>
        <v>5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28000</v>
      </c>
      <c r="V28" s="82">
        <v>1</v>
      </c>
      <c r="W28" s="80">
        <f>IF(P28=0,"-",V28/P28)</f>
        <v>0.2</v>
      </c>
      <c r="X28" s="335">
        <v>31000</v>
      </c>
      <c r="Y28" s="336">
        <f>IFERROR(X28/P28,"-")</f>
        <v>6200</v>
      </c>
      <c r="Z28" s="336">
        <f>IFERROR(X28/V28,"-")</f>
        <v>31000</v>
      </c>
      <c r="AA28" s="330">
        <f>SUM(X28:X32)-SUM(J28:J32)</f>
        <v>-249000</v>
      </c>
      <c r="AB28" s="83">
        <f>SUM(X28:X32)/SUM(J28:J32)</f>
        <v>0.11071428571429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2</v>
      </c>
      <c r="AN28" s="99">
        <f>IF(P28=0,"",IF(AM28=0,"",(AM28/P28)))</f>
        <v>0.4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</v>
      </c>
      <c r="BO28" s="118">
        <f>IF(P28=0,"",IF(BN28=0,"",(BN28/P28)))</f>
        <v>0.2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0.2</v>
      </c>
      <c r="CH28" s="133">
        <v>1</v>
      </c>
      <c r="CI28" s="134">
        <f>IFERROR(CH28/CF28,"-")</f>
        <v>1</v>
      </c>
      <c r="CJ28" s="135">
        <v>31000</v>
      </c>
      <c r="CK28" s="136">
        <f>IFERROR(CJ28/CF28,"-")</f>
        <v>31000</v>
      </c>
      <c r="CL28" s="137"/>
      <c r="CM28" s="137"/>
      <c r="CN28" s="137">
        <v>1</v>
      </c>
      <c r="CO28" s="138">
        <v>1</v>
      </c>
      <c r="CP28" s="139">
        <v>31000</v>
      </c>
      <c r="CQ28" s="139">
        <v>31000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115</v>
      </c>
      <c r="C29" s="347"/>
      <c r="D29" s="347" t="s">
        <v>106</v>
      </c>
      <c r="E29" s="347" t="s">
        <v>107</v>
      </c>
      <c r="F29" s="347" t="s">
        <v>66</v>
      </c>
      <c r="G29" s="88"/>
      <c r="H29" s="88" t="s">
        <v>114</v>
      </c>
      <c r="I29" s="88"/>
      <c r="J29" s="330"/>
      <c r="K29" s="79">
        <v>0</v>
      </c>
      <c r="L29" s="79">
        <v>0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116</v>
      </c>
      <c r="C30" s="347"/>
      <c r="D30" s="347" t="s">
        <v>117</v>
      </c>
      <c r="E30" s="347" t="s">
        <v>118</v>
      </c>
      <c r="F30" s="347" t="s">
        <v>104</v>
      </c>
      <c r="G30" s="88"/>
      <c r="H30" s="88" t="s">
        <v>114</v>
      </c>
      <c r="I30" s="88"/>
      <c r="J30" s="330"/>
      <c r="K30" s="79">
        <v>2</v>
      </c>
      <c r="L30" s="79">
        <v>0</v>
      </c>
      <c r="M30" s="79">
        <v>5</v>
      </c>
      <c r="N30" s="89">
        <v>1</v>
      </c>
      <c r="O30" s="90">
        <v>0</v>
      </c>
      <c r="P30" s="91">
        <f>N30+O30</f>
        <v>1</v>
      </c>
      <c r="Q30" s="80">
        <f>IFERROR(P30/M30,"-")</f>
        <v>0.2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1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119</v>
      </c>
      <c r="C31" s="347"/>
      <c r="D31" s="347" t="s">
        <v>98</v>
      </c>
      <c r="E31" s="347" t="s">
        <v>99</v>
      </c>
      <c r="F31" s="347" t="s">
        <v>66</v>
      </c>
      <c r="G31" s="88"/>
      <c r="H31" s="88" t="s">
        <v>114</v>
      </c>
      <c r="I31" s="88"/>
      <c r="J31" s="330"/>
      <c r="K31" s="79">
        <v>0</v>
      </c>
      <c r="L31" s="79">
        <v>0</v>
      </c>
      <c r="M31" s="79">
        <v>0</v>
      </c>
      <c r="N31" s="89">
        <v>2</v>
      </c>
      <c r="O31" s="90">
        <v>0</v>
      </c>
      <c r="P31" s="91">
        <f>N31+O31</f>
        <v>2</v>
      </c>
      <c r="Q31" s="80" t="str">
        <f>IFERROR(P31/M31,"-")</f>
        <v>-</v>
      </c>
      <c r="R31" s="79">
        <v>1</v>
      </c>
      <c r="S31" s="79">
        <v>0</v>
      </c>
      <c r="T31" s="80">
        <f>IFERROR(R31/(P31),"-")</f>
        <v>0.5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120</v>
      </c>
      <c r="C32" s="347"/>
      <c r="D32" s="347" t="s">
        <v>109</v>
      </c>
      <c r="E32" s="347" t="s">
        <v>109</v>
      </c>
      <c r="F32" s="347" t="s">
        <v>71</v>
      </c>
      <c r="G32" s="88"/>
      <c r="H32" s="88"/>
      <c r="I32" s="88"/>
      <c r="J32" s="330"/>
      <c r="K32" s="79">
        <v>40</v>
      </c>
      <c r="L32" s="79">
        <v>8</v>
      </c>
      <c r="M32" s="79">
        <v>1</v>
      </c>
      <c r="N32" s="89">
        <v>1</v>
      </c>
      <c r="O32" s="90">
        <v>0</v>
      </c>
      <c r="P32" s="91">
        <f>N32+O32</f>
        <v>1</v>
      </c>
      <c r="Q32" s="80">
        <f>IFERROR(P32/M32,"-")</f>
        <v>1</v>
      </c>
      <c r="R32" s="79">
        <v>0</v>
      </c>
      <c r="S32" s="79">
        <v>1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0.076666666666667</v>
      </c>
      <c r="B33" s="347" t="s">
        <v>121</v>
      </c>
      <c r="C33" s="347"/>
      <c r="D33" s="347" t="s">
        <v>111</v>
      </c>
      <c r="E33" s="347" t="s">
        <v>112</v>
      </c>
      <c r="F33" s="347" t="s">
        <v>66</v>
      </c>
      <c r="G33" s="88" t="s">
        <v>122</v>
      </c>
      <c r="H33" s="88" t="s">
        <v>123</v>
      </c>
      <c r="I33" s="88" t="s">
        <v>124</v>
      </c>
      <c r="J33" s="330">
        <v>300000</v>
      </c>
      <c r="K33" s="79">
        <v>0</v>
      </c>
      <c r="L33" s="79">
        <v>0</v>
      </c>
      <c r="M33" s="79">
        <v>0</v>
      </c>
      <c r="N33" s="89">
        <v>10</v>
      </c>
      <c r="O33" s="90">
        <v>0</v>
      </c>
      <c r="P33" s="91">
        <f>N33+O33</f>
        <v>10</v>
      </c>
      <c r="Q33" s="80" t="str">
        <f>IFERROR(P33/M33,"-")</f>
        <v>-</v>
      </c>
      <c r="R33" s="79">
        <v>1</v>
      </c>
      <c r="S33" s="79">
        <v>1</v>
      </c>
      <c r="T33" s="80">
        <f>IFERROR(R33/(P33),"-")</f>
        <v>0.1</v>
      </c>
      <c r="U33" s="336">
        <f>IFERROR(J33/SUM(N33:O37),"-")</f>
        <v>11538.461538462</v>
      </c>
      <c r="V33" s="82">
        <v>1</v>
      </c>
      <c r="W33" s="80">
        <f>IF(P33=0,"-",V33/P33)</f>
        <v>0.1</v>
      </c>
      <c r="X33" s="335">
        <v>23000</v>
      </c>
      <c r="Y33" s="336">
        <f>IFERROR(X33/P33,"-")</f>
        <v>2300</v>
      </c>
      <c r="Z33" s="336">
        <f>IFERROR(X33/V33,"-")</f>
        <v>23000</v>
      </c>
      <c r="AA33" s="330">
        <f>SUM(X33:X37)-SUM(J33:J37)</f>
        <v>-277000</v>
      </c>
      <c r="AB33" s="83">
        <f>SUM(X33:X37)/SUM(J33:J37)</f>
        <v>0.076666666666667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0.2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4</v>
      </c>
      <c r="BX33" s="125">
        <f>IF(P33=0,"",IF(BW33=0,"",(BW33/P33)))</f>
        <v>0.4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2</v>
      </c>
      <c r="CG33" s="132">
        <f>IF(P33=0,"",IF(CF33=0,"",(CF33/P33)))</f>
        <v>0.2</v>
      </c>
      <c r="CH33" s="133">
        <v>1</v>
      </c>
      <c r="CI33" s="134">
        <f>IFERROR(CH33/CF33,"-")</f>
        <v>0.5</v>
      </c>
      <c r="CJ33" s="135">
        <v>23000</v>
      </c>
      <c r="CK33" s="136">
        <f>IFERROR(CJ33/CF33,"-")</f>
        <v>11500</v>
      </c>
      <c r="CL33" s="137"/>
      <c r="CM33" s="137"/>
      <c r="CN33" s="137">
        <v>1</v>
      </c>
      <c r="CO33" s="138">
        <v>1</v>
      </c>
      <c r="CP33" s="139">
        <v>23000</v>
      </c>
      <c r="CQ33" s="139">
        <v>23000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125</v>
      </c>
      <c r="C34" s="347"/>
      <c r="D34" s="347" t="s">
        <v>92</v>
      </c>
      <c r="E34" s="347" t="s">
        <v>93</v>
      </c>
      <c r="F34" s="347" t="s">
        <v>66</v>
      </c>
      <c r="G34" s="88"/>
      <c r="H34" s="88" t="s">
        <v>123</v>
      </c>
      <c r="I34" s="88"/>
      <c r="J34" s="330"/>
      <c r="K34" s="79">
        <v>0</v>
      </c>
      <c r="L34" s="79">
        <v>0</v>
      </c>
      <c r="M34" s="79">
        <v>0</v>
      </c>
      <c r="N34" s="89">
        <v>8</v>
      </c>
      <c r="O34" s="90">
        <v>0</v>
      </c>
      <c r="P34" s="91">
        <f>N34+O34</f>
        <v>8</v>
      </c>
      <c r="Q34" s="80" t="str">
        <f>IFERROR(P34/M34,"-")</f>
        <v>-</v>
      </c>
      <c r="R34" s="79">
        <v>1</v>
      </c>
      <c r="S34" s="79">
        <v>0</v>
      </c>
      <c r="T34" s="80">
        <f>IFERROR(R34/(P34),"-")</f>
        <v>0.125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0.125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126</v>
      </c>
      <c r="C35" s="347"/>
      <c r="D35" s="347" t="s">
        <v>127</v>
      </c>
      <c r="E35" s="347" t="s">
        <v>128</v>
      </c>
      <c r="F35" s="347" t="s">
        <v>104</v>
      </c>
      <c r="G35" s="88"/>
      <c r="H35" s="88" t="s">
        <v>123</v>
      </c>
      <c r="I35" s="88"/>
      <c r="J35" s="330"/>
      <c r="K35" s="79">
        <v>6</v>
      </c>
      <c r="L35" s="79">
        <v>0</v>
      </c>
      <c r="M35" s="79">
        <v>47</v>
      </c>
      <c r="N35" s="89">
        <v>2</v>
      </c>
      <c r="O35" s="90">
        <v>0</v>
      </c>
      <c r="P35" s="91">
        <f>N35+O35</f>
        <v>2</v>
      </c>
      <c r="Q35" s="80">
        <f>IFERROR(P35/M35,"-")</f>
        <v>0.042553191489362</v>
      </c>
      <c r="R35" s="79">
        <v>0</v>
      </c>
      <c r="S35" s="79">
        <v>1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>
        <v>1</v>
      </c>
      <c r="AE35" s="93">
        <f>IF(P35=0,"",IF(AD35=0,"",(AD35/P35)))</f>
        <v>0.5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1</v>
      </c>
      <c r="AN35" s="99">
        <f>IF(P35=0,"",IF(AM35=0,"",(AM35/P35)))</f>
        <v>0.5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129</v>
      </c>
      <c r="C36" s="347"/>
      <c r="D36" s="347" t="s">
        <v>92</v>
      </c>
      <c r="E36" s="347" t="s">
        <v>130</v>
      </c>
      <c r="F36" s="347" t="s">
        <v>66</v>
      </c>
      <c r="G36" s="88"/>
      <c r="H36" s="88" t="s">
        <v>123</v>
      </c>
      <c r="I36" s="88"/>
      <c r="J36" s="330"/>
      <c r="K36" s="79">
        <v>0</v>
      </c>
      <c r="L36" s="79">
        <v>0</v>
      </c>
      <c r="M36" s="79">
        <v>0</v>
      </c>
      <c r="N36" s="89">
        <v>0</v>
      </c>
      <c r="O36" s="90">
        <v>0</v>
      </c>
      <c r="P36" s="91">
        <f>N36+O36</f>
        <v>0</v>
      </c>
      <c r="Q36" s="80" t="str">
        <f>IFERROR(P36/M36,"-")</f>
        <v>-</v>
      </c>
      <c r="R36" s="79">
        <v>0</v>
      </c>
      <c r="S36" s="79">
        <v>0</v>
      </c>
      <c r="T36" s="80" t="str">
        <f>IFERROR(R36/(P36),"-")</f>
        <v>-</v>
      </c>
      <c r="U36" s="336"/>
      <c r="V36" s="82">
        <v>0</v>
      </c>
      <c r="W36" s="80" t="str">
        <f>IF(P36=0,"-",V36/P36)</f>
        <v>-</v>
      </c>
      <c r="X36" s="335">
        <v>0</v>
      </c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131</v>
      </c>
      <c r="C37" s="347"/>
      <c r="D37" s="347" t="s">
        <v>109</v>
      </c>
      <c r="E37" s="347" t="s">
        <v>109</v>
      </c>
      <c r="F37" s="347" t="s">
        <v>71</v>
      </c>
      <c r="G37" s="88"/>
      <c r="H37" s="88"/>
      <c r="I37" s="88"/>
      <c r="J37" s="330"/>
      <c r="K37" s="79">
        <v>65</v>
      </c>
      <c r="L37" s="79">
        <v>37</v>
      </c>
      <c r="M37" s="79">
        <v>29</v>
      </c>
      <c r="N37" s="89">
        <v>6</v>
      </c>
      <c r="O37" s="90">
        <v>0</v>
      </c>
      <c r="P37" s="91">
        <f>N37+O37</f>
        <v>6</v>
      </c>
      <c r="Q37" s="80">
        <f>IFERROR(P37/M37,"-")</f>
        <v>0.20689655172414</v>
      </c>
      <c r="R37" s="79">
        <v>3</v>
      </c>
      <c r="S37" s="79">
        <v>1</v>
      </c>
      <c r="T37" s="80">
        <f>IFERROR(R37/(P37),"-")</f>
        <v>0.5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0.16666666666667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0.16666666666667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3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0.16666666666667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0.10833333333333</v>
      </c>
      <c r="B38" s="347" t="s">
        <v>132</v>
      </c>
      <c r="C38" s="347"/>
      <c r="D38" s="347" t="s">
        <v>133</v>
      </c>
      <c r="E38" s="347" t="s">
        <v>134</v>
      </c>
      <c r="F38" s="347" t="s">
        <v>66</v>
      </c>
      <c r="G38" s="88" t="s">
        <v>135</v>
      </c>
      <c r="H38" s="88" t="s">
        <v>136</v>
      </c>
      <c r="I38" s="88" t="s">
        <v>137</v>
      </c>
      <c r="J38" s="330">
        <v>240000</v>
      </c>
      <c r="K38" s="79">
        <v>0</v>
      </c>
      <c r="L38" s="79">
        <v>0</v>
      </c>
      <c r="M38" s="79">
        <v>0</v>
      </c>
      <c r="N38" s="89">
        <v>1</v>
      </c>
      <c r="O38" s="90">
        <v>0</v>
      </c>
      <c r="P38" s="91">
        <f>N38+O38</f>
        <v>1</v>
      </c>
      <c r="Q38" s="80" t="str">
        <f>IFERROR(P38/M38,"-")</f>
        <v>-</v>
      </c>
      <c r="R38" s="79">
        <v>0</v>
      </c>
      <c r="S38" s="79">
        <v>1</v>
      </c>
      <c r="T38" s="80">
        <f>IFERROR(R38/(P38),"-")</f>
        <v>0</v>
      </c>
      <c r="U38" s="336">
        <f>IFERROR(J38/SUM(N38:O47),"-")</f>
        <v>11428.571428571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SUM(X38:X47)-SUM(J38:J47)</f>
        <v>-214000</v>
      </c>
      <c r="AB38" s="83">
        <f>SUM(X38:X47)/SUM(J38:J47)</f>
        <v>0.10833333333333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138</v>
      </c>
      <c r="C39" s="347"/>
      <c r="D39" s="347" t="s">
        <v>139</v>
      </c>
      <c r="E39" s="347" t="s">
        <v>140</v>
      </c>
      <c r="F39" s="347" t="s">
        <v>66</v>
      </c>
      <c r="G39" s="88" t="s">
        <v>141</v>
      </c>
      <c r="H39" s="88" t="s">
        <v>136</v>
      </c>
      <c r="I39" s="88" t="s">
        <v>137</v>
      </c>
      <c r="J39" s="330"/>
      <c r="K39" s="79">
        <v>0</v>
      </c>
      <c r="L39" s="79">
        <v>0</v>
      </c>
      <c r="M39" s="79">
        <v>0</v>
      </c>
      <c r="N39" s="89">
        <v>7</v>
      </c>
      <c r="O39" s="90">
        <v>0</v>
      </c>
      <c r="P39" s="91">
        <f>N39+O39</f>
        <v>7</v>
      </c>
      <c r="Q39" s="80" t="str">
        <f>IFERROR(P39/M39,"-")</f>
        <v>-</v>
      </c>
      <c r="R39" s="79">
        <v>0</v>
      </c>
      <c r="S39" s="79">
        <v>2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0.14285714285714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0.14285714285714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4</v>
      </c>
      <c r="BX39" s="125">
        <f>IF(P39=0,"",IF(BW39=0,"",(BW39/P39)))</f>
        <v>0.57142857142857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1</v>
      </c>
      <c r="CG39" s="132">
        <f>IF(P39=0,"",IF(CF39=0,"",(CF39/P39)))</f>
        <v>0.14285714285714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142</v>
      </c>
      <c r="C40" s="347"/>
      <c r="D40" s="347" t="s">
        <v>143</v>
      </c>
      <c r="E40" s="347" t="s">
        <v>144</v>
      </c>
      <c r="F40" s="347" t="s">
        <v>66</v>
      </c>
      <c r="G40" s="88" t="s">
        <v>145</v>
      </c>
      <c r="H40" s="88" t="s">
        <v>136</v>
      </c>
      <c r="I40" s="88" t="s">
        <v>137</v>
      </c>
      <c r="J40" s="330"/>
      <c r="K40" s="79">
        <v>0</v>
      </c>
      <c r="L40" s="79">
        <v>0</v>
      </c>
      <c r="M40" s="79">
        <v>0</v>
      </c>
      <c r="N40" s="89">
        <v>0</v>
      </c>
      <c r="O40" s="90">
        <v>0</v>
      </c>
      <c r="P40" s="91">
        <f>N40+O40</f>
        <v>0</v>
      </c>
      <c r="Q40" s="80" t="str">
        <f>IFERROR(P40/M40,"-")</f>
        <v>-</v>
      </c>
      <c r="R40" s="79">
        <v>0</v>
      </c>
      <c r="S40" s="79">
        <v>0</v>
      </c>
      <c r="T40" s="80" t="str">
        <f>IFERROR(R40/(P40),"-")</f>
        <v>-</v>
      </c>
      <c r="U40" s="336"/>
      <c r="V40" s="82">
        <v>0</v>
      </c>
      <c r="W40" s="80" t="str">
        <f>IF(P40=0,"-",V40/P40)</f>
        <v>-</v>
      </c>
      <c r="X40" s="335">
        <v>0</v>
      </c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146</v>
      </c>
      <c r="C41" s="347"/>
      <c r="D41" s="347" t="s">
        <v>147</v>
      </c>
      <c r="E41" s="347" t="s">
        <v>148</v>
      </c>
      <c r="F41" s="347" t="s">
        <v>66</v>
      </c>
      <c r="G41" s="88" t="s">
        <v>149</v>
      </c>
      <c r="H41" s="88" t="s">
        <v>136</v>
      </c>
      <c r="I41" s="88" t="s">
        <v>137</v>
      </c>
      <c r="J41" s="330"/>
      <c r="K41" s="79">
        <v>0</v>
      </c>
      <c r="L41" s="79">
        <v>0</v>
      </c>
      <c r="M41" s="79">
        <v>0</v>
      </c>
      <c r="N41" s="89">
        <v>6</v>
      </c>
      <c r="O41" s="90">
        <v>0</v>
      </c>
      <c r="P41" s="91">
        <f>N41+O41</f>
        <v>6</v>
      </c>
      <c r="Q41" s="80" t="str">
        <f>IFERROR(P41/M41,"-")</f>
        <v>-</v>
      </c>
      <c r="R41" s="79">
        <v>0</v>
      </c>
      <c r="S41" s="79">
        <v>0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0.16666666666667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>
        <v>2</v>
      </c>
      <c r="AW41" s="105">
        <f>IF(P41=0,"",IF(AV41=0,"",(AV41/P41)))</f>
        <v>0.33333333333333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2</v>
      </c>
      <c r="BF41" s="111">
        <f>IF(P41=0,"",IF(BE41=0,"",(BE41/P41)))</f>
        <v>0.33333333333333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1</v>
      </c>
      <c r="BX41" s="125">
        <f>IF(P41=0,"",IF(BW41=0,"",(BW41/P41)))</f>
        <v>0.16666666666667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150</v>
      </c>
      <c r="C42" s="347"/>
      <c r="D42" s="347" t="s">
        <v>109</v>
      </c>
      <c r="E42" s="347" t="s">
        <v>109</v>
      </c>
      <c r="F42" s="347" t="s">
        <v>71</v>
      </c>
      <c r="G42" s="88" t="s">
        <v>151</v>
      </c>
      <c r="H42" s="88"/>
      <c r="I42" s="88"/>
      <c r="J42" s="330"/>
      <c r="K42" s="79">
        <v>5</v>
      </c>
      <c r="L42" s="79">
        <v>5</v>
      </c>
      <c r="M42" s="79">
        <v>1</v>
      </c>
      <c r="N42" s="89">
        <v>2</v>
      </c>
      <c r="O42" s="90">
        <v>0</v>
      </c>
      <c r="P42" s="91">
        <f>N42+O42</f>
        <v>2</v>
      </c>
      <c r="Q42" s="80">
        <f>IFERROR(P42/M42,"-")</f>
        <v>2</v>
      </c>
      <c r="R42" s="79">
        <v>1</v>
      </c>
      <c r="S42" s="79">
        <v>1</v>
      </c>
      <c r="T42" s="80">
        <f>IFERROR(R42/(P42),"-")</f>
        <v>0.5</v>
      </c>
      <c r="U42" s="336"/>
      <c r="V42" s="82">
        <v>1</v>
      </c>
      <c r="W42" s="80">
        <f>IF(P42=0,"-",V42/P42)</f>
        <v>0.5</v>
      </c>
      <c r="X42" s="335">
        <v>6000</v>
      </c>
      <c r="Y42" s="336">
        <f>IFERROR(X42/P42,"-")</f>
        <v>3000</v>
      </c>
      <c r="Z42" s="336">
        <f>IFERROR(X42/V42,"-")</f>
        <v>6000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1</v>
      </c>
      <c r="BY42" s="126">
        <v>2</v>
      </c>
      <c r="BZ42" s="127">
        <f>IFERROR(BY42/BW42,"-")</f>
        <v>1</v>
      </c>
      <c r="CA42" s="128">
        <v>75000</v>
      </c>
      <c r="CB42" s="129">
        <f>IFERROR(CA42/BW42,"-")</f>
        <v>37500</v>
      </c>
      <c r="CC42" s="130"/>
      <c r="CD42" s="130">
        <v>1</v>
      </c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6000</v>
      </c>
      <c r="CQ42" s="139">
        <v>69000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152</v>
      </c>
      <c r="C43" s="347"/>
      <c r="D43" s="347" t="s">
        <v>153</v>
      </c>
      <c r="E43" s="347" t="s">
        <v>154</v>
      </c>
      <c r="F43" s="347" t="s">
        <v>66</v>
      </c>
      <c r="G43" s="88" t="s">
        <v>135</v>
      </c>
      <c r="H43" s="88" t="s">
        <v>136</v>
      </c>
      <c r="I43" s="88" t="s">
        <v>155</v>
      </c>
      <c r="J43" s="330"/>
      <c r="K43" s="79">
        <v>0</v>
      </c>
      <c r="L43" s="79">
        <v>0</v>
      </c>
      <c r="M43" s="79">
        <v>0</v>
      </c>
      <c r="N43" s="89">
        <v>2</v>
      </c>
      <c r="O43" s="90">
        <v>0</v>
      </c>
      <c r="P43" s="91">
        <f>N43+O43</f>
        <v>2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156</v>
      </c>
      <c r="C44" s="347"/>
      <c r="D44" s="347" t="s">
        <v>157</v>
      </c>
      <c r="E44" s="347" t="s">
        <v>112</v>
      </c>
      <c r="F44" s="347" t="s">
        <v>66</v>
      </c>
      <c r="G44" s="88" t="s">
        <v>141</v>
      </c>
      <c r="H44" s="88" t="s">
        <v>136</v>
      </c>
      <c r="I44" s="88" t="s">
        <v>155</v>
      </c>
      <c r="J44" s="330"/>
      <c r="K44" s="79">
        <v>0</v>
      </c>
      <c r="L44" s="79">
        <v>0</v>
      </c>
      <c r="M44" s="79">
        <v>0</v>
      </c>
      <c r="N44" s="89">
        <v>0</v>
      </c>
      <c r="O44" s="90">
        <v>0</v>
      </c>
      <c r="P44" s="91">
        <f>N44+O44</f>
        <v>0</v>
      </c>
      <c r="Q44" s="80" t="str">
        <f>IFERROR(P44/M44,"-")</f>
        <v>-</v>
      </c>
      <c r="R44" s="79">
        <v>0</v>
      </c>
      <c r="S44" s="79">
        <v>0</v>
      </c>
      <c r="T44" s="80" t="str">
        <f>IFERROR(R44/(P44),"-")</f>
        <v>-</v>
      </c>
      <c r="U44" s="336"/>
      <c r="V44" s="82">
        <v>0</v>
      </c>
      <c r="W44" s="80" t="str">
        <f>IF(P44=0,"-",V44/P44)</f>
        <v>-</v>
      </c>
      <c r="X44" s="335">
        <v>0</v>
      </c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158</v>
      </c>
      <c r="C45" s="347"/>
      <c r="D45" s="347" t="s">
        <v>102</v>
      </c>
      <c r="E45" s="347" t="s">
        <v>103</v>
      </c>
      <c r="F45" s="347" t="s">
        <v>104</v>
      </c>
      <c r="G45" s="88" t="s">
        <v>145</v>
      </c>
      <c r="H45" s="88" t="s">
        <v>136</v>
      </c>
      <c r="I45" s="88" t="s">
        <v>155</v>
      </c>
      <c r="J45" s="330"/>
      <c r="K45" s="79">
        <v>2</v>
      </c>
      <c r="L45" s="79">
        <v>0</v>
      </c>
      <c r="M45" s="79">
        <v>9</v>
      </c>
      <c r="N45" s="89">
        <v>1</v>
      </c>
      <c r="O45" s="90">
        <v>0</v>
      </c>
      <c r="P45" s="91">
        <f>N45+O45</f>
        <v>1</v>
      </c>
      <c r="Q45" s="80">
        <f>IFERROR(P45/M45,"-")</f>
        <v>0.11111111111111</v>
      </c>
      <c r="R45" s="79">
        <v>1</v>
      </c>
      <c r="S45" s="79">
        <v>0</v>
      </c>
      <c r="T45" s="80">
        <f>IFERROR(R45/(P45),"-")</f>
        <v>1</v>
      </c>
      <c r="U45" s="336"/>
      <c r="V45" s="82">
        <v>1</v>
      </c>
      <c r="W45" s="80">
        <f>IF(P45=0,"-",V45/P45)</f>
        <v>1</v>
      </c>
      <c r="X45" s="335">
        <v>20000</v>
      </c>
      <c r="Y45" s="336">
        <f>IFERROR(X45/P45,"-")</f>
        <v>20000</v>
      </c>
      <c r="Z45" s="336">
        <f>IFERROR(X45/V45,"-")</f>
        <v>20000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1</v>
      </c>
      <c r="CH45" s="133">
        <v>1</v>
      </c>
      <c r="CI45" s="134">
        <f>IFERROR(CH45/CF45,"-")</f>
        <v>1</v>
      </c>
      <c r="CJ45" s="135">
        <v>20000</v>
      </c>
      <c r="CK45" s="136">
        <f>IFERROR(CJ45/CF45,"-")</f>
        <v>20000</v>
      </c>
      <c r="CL45" s="137"/>
      <c r="CM45" s="137">
        <v>1</v>
      </c>
      <c r="CN45" s="137"/>
      <c r="CO45" s="138">
        <v>1</v>
      </c>
      <c r="CP45" s="139">
        <v>20000</v>
      </c>
      <c r="CQ45" s="139">
        <v>20000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159</v>
      </c>
      <c r="C46" s="347"/>
      <c r="D46" s="347" t="s">
        <v>160</v>
      </c>
      <c r="E46" s="347" t="s">
        <v>161</v>
      </c>
      <c r="F46" s="347" t="s">
        <v>66</v>
      </c>
      <c r="G46" s="88" t="s">
        <v>149</v>
      </c>
      <c r="H46" s="88" t="s">
        <v>136</v>
      </c>
      <c r="I46" s="88" t="s">
        <v>162</v>
      </c>
      <c r="J46" s="330"/>
      <c r="K46" s="79">
        <v>0</v>
      </c>
      <c r="L46" s="79">
        <v>0</v>
      </c>
      <c r="M46" s="79">
        <v>0</v>
      </c>
      <c r="N46" s="89">
        <v>2</v>
      </c>
      <c r="O46" s="90">
        <v>0</v>
      </c>
      <c r="P46" s="91">
        <f>N46+O46</f>
        <v>2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0.5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>
        <v>1</v>
      </c>
      <c r="CG46" s="132">
        <f>IF(P46=0,"",IF(CF46=0,"",(CF46/P46)))</f>
        <v>0.5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163</v>
      </c>
      <c r="C47" s="347"/>
      <c r="D47" s="347" t="s">
        <v>109</v>
      </c>
      <c r="E47" s="347" t="s">
        <v>109</v>
      </c>
      <c r="F47" s="347" t="s">
        <v>71</v>
      </c>
      <c r="G47" s="88" t="s">
        <v>151</v>
      </c>
      <c r="H47" s="88"/>
      <c r="I47" s="88"/>
      <c r="J47" s="330"/>
      <c r="K47" s="79">
        <v>12</v>
      </c>
      <c r="L47" s="79">
        <v>9</v>
      </c>
      <c r="M47" s="79">
        <v>0</v>
      </c>
      <c r="N47" s="89">
        <v>0</v>
      </c>
      <c r="O47" s="90">
        <v>0</v>
      </c>
      <c r="P47" s="91">
        <f>N47+O47</f>
        <v>0</v>
      </c>
      <c r="Q47" s="80" t="str">
        <f>IFERROR(P47/M47,"-")</f>
        <v>-</v>
      </c>
      <c r="R47" s="79">
        <v>0</v>
      </c>
      <c r="S47" s="79">
        <v>0</v>
      </c>
      <c r="T47" s="80" t="str">
        <f>IFERROR(R47/(P47),"-")</f>
        <v>-</v>
      </c>
      <c r="U47" s="336"/>
      <c r="V47" s="82">
        <v>0</v>
      </c>
      <c r="W47" s="80" t="str">
        <f>IF(P47=0,"-",V47/P47)</f>
        <v>-</v>
      </c>
      <c r="X47" s="335">
        <v>0</v>
      </c>
      <c r="Y47" s="336" t="str">
        <f>IFERROR(X47/P47,"-")</f>
        <v>-</v>
      </c>
      <c r="Z47" s="336" t="str">
        <f>IFERROR(X47/V47,"-")</f>
        <v>-</v>
      </c>
      <c r="AA47" s="33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</v>
      </c>
      <c r="B48" s="347" t="s">
        <v>164</v>
      </c>
      <c r="C48" s="347"/>
      <c r="D48" s="347" t="s">
        <v>165</v>
      </c>
      <c r="E48" s="347" t="s">
        <v>65</v>
      </c>
      <c r="F48" s="347" t="s">
        <v>66</v>
      </c>
      <c r="G48" s="88" t="s">
        <v>166</v>
      </c>
      <c r="H48" s="88" t="s">
        <v>167</v>
      </c>
      <c r="I48" s="88" t="s">
        <v>124</v>
      </c>
      <c r="J48" s="330">
        <v>400000</v>
      </c>
      <c r="K48" s="79">
        <v>0</v>
      </c>
      <c r="L48" s="79">
        <v>0</v>
      </c>
      <c r="M48" s="79">
        <v>0</v>
      </c>
      <c r="N48" s="89">
        <v>23</v>
      </c>
      <c r="O48" s="90">
        <v>0</v>
      </c>
      <c r="P48" s="91">
        <f>N48+O48</f>
        <v>23</v>
      </c>
      <c r="Q48" s="80" t="str">
        <f>IFERROR(P48/M48,"-")</f>
        <v>-</v>
      </c>
      <c r="R48" s="79">
        <v>0</v>
      </c>
      <c r="S48" s="79">
        <v>2</v>
      </c>
      <c r="T48" s="80">
        <f>IFERROR(R48/(P48),"-")</f>
        <v>0</v>
      </c>
      <c r="U48" s="336">
        <f>IFERROR(J48/SUM(N48:O52),"-")</f>
        <v>8163.2653061224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SUM(X48:X52)-SUM(J48:J52)</f>
        <v>-400000</v>
      </c>
      <c r="AB48" s="83">
        <f>SUM(X48:X52)/SUM(J48:J52)</f>
        <v>0</v>
      </c>
      <c r="AC48" s="77"/>
      <c r="AD48" s="92">
        <v>2</v>
      </c>
      <c r="AE48" s="93">
        <f>IF(P48=0,"",IF(AD48=0,"",(AD48/P48)))</f>
        <v>0.08695652173913</v>
      </c>
      <c r="AF48" s="92"/>
      <c r="AG48" s="94">
        <f>IFERROR(AF48/AD48,"-")</f>
        <v>0</v>
      </c>
      <c r="AH48" s="95"/>
      <c r="AI48" s="96">
        <f>IFERROR(AH48/AD48,"-")</f>
        <v>0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3</v>
      </c>
      <c r="AW48" s="105">
        <f>IF(P48=0,"",IF(AV48=0,"",(AV48/P48)))</f>
        <v>0.1304347826087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5</v>
      </c>
      <c r="BF48" s="111">
        <f>IF(P48=0,"",IF(BE48=0,"",(BE48/P48)))</f>
        <v>0.21739130434783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5</v>
      </c>
      <c r="BO48" s="118">
        <f>IF(P48=0,"",IF(BN48=0,"",(BN48/P48)))</f>
        <v>0.21739130434783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8</v>
      </c>
      <c r="BX48" s="125">
        <f>IF(P48=0,"",IF(BW48=0,"",(BW48/P48)))</f>
        <v>0.34782608695652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168</v>
      </c>
      <c r="C49" s="347"/>
      <c r="D49" s="347" t="s">
        <v>169</v>
      </c>
      <c r="E49" s="347" t="s">
        <v>170</v>
      </c>
      <c r="F49" s="347" t="s">
        <v>66</v>
      </c>
      <c r="G49" s="88"/>
      <c r="H49" s="88" t="s">
        <v>167</v>
      </c>
      <c r="I49" s="88"/>
      <c r="J49" s="330"/>
      <c r="K49" s="79">
        <v>0</v>
      </c>
      <c r="L49" s="79">
        <v>0</v>
      </c>
      <c r="M49" s="79">
        <v>0</v>
      </c>
      <c r="N49" s="89">
        <v>4</v>
      </c>
      <c r="O49" s="90">
        <v>0</v>
      </c>
      <c r="P49" s="91">
        <f>N49+O49</f>
        <v>4</v>
      </c>
      <c r="Q49" s="80" t="str">
        <f>IFERROR(P49/M49,"-")</f>
        <v>-</v>
      </c>
      <c r="R49" s="79">
        <v>1</v>
      </c>
      <c r="S49" s="79">
        <v>1</v>
      </c>
      <c r="T49" s="80">
        <f>IFERROR(R49/(P49),"-")</f>
        <v>0.25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>
        <v>1</v>
      </c>
      <c r="AW49" s="105">
        <f>IF(P49=0,"",IF(AV49=0,"",(AV49/P49)))</f>
        <v>0.25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>
        <v>1</v>
      </c>
      <c r="BF49" s="111">
        <f>IF(P49=0,"",IF(BE49=0,"",(BE49/P49)))</f>
        <v>0.25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171</v>
      </c>
      <c r="C50" s="347"/>
      <c r="D50" s="347" t="s">
        <v>102</v>
      </c>
      <c r="E50" s="347" t="s">
        <v>103</v>
      </c>
      <c r="F50" s="347" t="s">
        <v>104</v>
      </c>
      <c r="G50" s="88"/>
      <c r="H50" s="88" t="s">
        <v>167</v>
      </c>
      <c r="I50" s="88"/>
      <c r="J50" s="330"/>
      <c r="K50" s="79">
        <v>30</v>
      </c>
      <c r="L50" s="79">
        <v>0</v>
      </c>
      <c r="M50" s="79">
        <v>111</v>
      </c>
      <c r="N50" s="89">
        <v>9</v>
      </c>
      <c r="O50" s="90">
        <v>0</v>
      </c>
      <c r="P50" s="91">
        <f>N50+O50</f>
        <v>9</v>
      </c>
      <c r="Q50" s="80">
        <f>IFERROR(P50/M50,"-")</f>
        <v>0.081081081081081</v>
      </c>
      <c r="R50" s="79">
        <v>3</v>
      </c>
      <c r="S50" s="79">
        <v>3</v>
      </c>
      <c r="T50" s="80">
        <f>IFERROR(R50/(P50),"-")</f>
        <v>0.33333333333333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0.11111111111111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0.11111111111111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3</v>
      </c>
      <c r="BO50" s="118">
        <f>IF(P50=0,"",IF(BN50=0,"",(BN50/P50)))</f>
        <v>0.33333333333333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0.22222222222222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2</v>
      </c>
      <c r="CG50" s="132">
        <f>IF(P50=0,"",IF(CF50=0,"",(CF50/P50)))</f>
        <v>0.22222222222222</v>
      </c>
      <c r="CH50" s="133">
        <v>2</v>
      </c>
      <c r="CI50" s="134">
        <f>IFERROR(CH50/CF50,"-")</f>
        <v>1</v>
      </c>
      <c r="CJ50" s="135">
        <v>14000</v>
      </c>
      <c r="CK50" s="136">
        <f>IFERROR(CJ50/CF50,"-")</f>
        <v>7000</v>
      </c>
      <c r="CL50" s="137">
        <v>1</v>
      </c>
      <c r="CM50" s="137"/>
      <c r="CN50" s="137">
        <v>1</v>
      </c>
      <c r="CO50" s="138">
        <v>0</v>
      </c>
      <c r="CP50" s="139">
        <v>0</v>
      </c>
      <c r="CQ50" s="139">
        <v>11000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172</v>
      </c>
      <c r="C51" s="347"/>
      <c r="D51" s="347" t="s">
        <v>173</v>
      </c>
      <c r="E51" s="347" t="s">
        <v>174</v>
      </c>
      <c r="F51" s="347" t="s">
        <v>66</v>
      </c>
      <c r="G51" s="88"/>
      <c r="H51" s="88" t="s">
        <v>167</v>
      </c>
      <c r="I51" s="88"/>
      <c r="J51" s="330"/>
      <c r="K51" s="79">
        <v>0</v>
      </c>
      <c r="L51" s="79">
        <v>0</v>
      </c>
      <c r="M51" s="79">
        <v>0</v>
      </c>
      <c r="N51" s="89">
        <v>5</v>
      </c>
      <c r="O51" s="90">
        <v>0</v>
      </c>
      <c r="P51" s="91">
        <f>N51+O51</f>
        <v>5</v>
      </c>
      <c r="Q51" s="80" t="str">
        <f>IFERROR(P51/M51,"-")</f>
        <v>-</v>
      </c>
      <c r="R51" s="79">
        <v>0</v>
      </c>
      <c r="S51" s="79">
        <v>1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2</v>
      </c>
      <c r="AN51" s="99">
        <f>IF(P51=0,"",IF(AM51=0,"",(AM51/P51)))</f>
        <v>0.4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>
        <v>2</v>
      </c>
      <c r="CG51" s="132">
        <f>IF(P51=0,"",IF(CF51=0,"",(CF51/P51)))</f>
        <v>0.4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175</v>
      </c>
      <c r="C52" s="347"/>
      <c r="D52" s="347" t="s">
        <v>109</v>
      </c>
      <c r="E52" s="347" t="s">
        <v>109</v>
      </c>
      <c r="F52" s="347" t="s">
        <v>71</v>
      </c>
      <c r="G52" s="88"/>
      <c r="H52" s="88"/>
      <c r="I52" s="88"/>
      <c r="J52" s="330"/>
      <c r="K52" s="79">
        <v>68</v>
      </c>
      <c r="L52" s="79">
        <v>38</v>
      </c>
      <c r="M52" s="79">
        <v>17</v>
      </c>
      <c r="N52" s="89">
        <v>8</v>
      </c>
      <c r="O52" s="90">
        <v>0</v>
      </c>
      <c r="P52" s="91">
        <f>N52+O52</f>
        <v>8</v>
      </c>
      <c r="Q52" s="80">
        <f>IFERROR(P52/M52,"-")</f>
        <v>0.47058823529412</v>
      </c>
      <c r="R52" s="79">
        <v>3</v>
      </c>
      <c r="S52" s="79">
        <v>0</v>
      </c>
      <c r="T52" s="80">
        <f>IFERROR(R52/(P52),"-")</f>
        <v>0.375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0.125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3</v>
      </c>
      <c r="BO52" s="118">
        <f>IF(P52=0,"",IF(BN52=0,"",(BN52/P52)))</f>
        <v>0.375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3</v>
      </c>
      <c r="BX52" s="125">
        <f>IF(P52=0,"",IF(BW52=0,"",(BW52/P52)))</f>
        <v>0.375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0.125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0.21153846153846</v>
      </c>
      <c r="B53" s="347" t="s">
        <v>176</v>
      </c>
      <c r="C53" s="347"/>
      <c r="D53" s="347" t="s">
        <v>165</v>
      </c>
      <c r="E53" s="347" t="s">
        <v>65</v>
      </c>
      <c r="F53" s="347" t="s">
        <v>66</v>
      </c>
      <c r="G53" s="88" t="s">
        <v>177</v>
      </c>
      <c r="H53" s="88" t="s">
        <v>178</v>
      </c>
      <c r="I53" s="88" t="s">
        <v>179</v>
      </c>
      <c r="J53" s="330">
        <v>260000</v>
      </c>
      <c r="K53" s="79">
        <v>0</v>
      </c>
      <c r="L53" s="79">
        <v>0</v>
      </c>
      <c r="M53" s="79">
        <v>0</v>
      </c>
      <c r="N53" s="89">
        <v>10</v>
      </c>
      <c r="O53" s="90">
        <v>0</v>
      </c>
      <c r="P53" s="91">
        <f>N53+O53</f>
        <v>10</v>
      </c>
      <c r="Q53" s="80" t="str">
        <f>IFERROR(P53/M53,"-")</f>
        <v>-</v>
      </c>
      <c r="R53" s="79">
        <v>2</v>
      </c>
      <c r="S53" s="79">
        <v>1</v>
      </c>
      <c r="T53" s="80">
        <f>IFERROR(R53/(P53),"-")</f>
        <v>0.2</v>
      </c>
      <c r="U53" s="336">
        <f>IFERROR(J53/SUM(N53:O57),"-")</f>
        <v>15294.117647059</v>
      </c>
      <c r="V53" s="82">
        <v>3</v>
      </c>
      <c r="W53" s="80">
        <f>IF(P53=0,"-",V53/P53)</f>
        <v>0.3</v>
      </c>
      <c r="X53" s="335">
        <v>55000</v>
      </c>
      <c r="Y53" s="336">
        <f>IFERROR(X53/P53,"-")</f>
        <v>5500</v>
      </c>
      <c r="Z53" s="336">
        <f>IFERROR(X53/V53,"-")</f>
        <v>18333.333333333</v>
      </c>
      <c r="AA53" s="330">
        <f>SUM(X53:X57)-SUM(J53:J57)</f>
        <v>-205000</v>
      </c>
      <c r="AB53" s="83">
        <f>SUM(X53:X57)/SUM(J53:J57)</f>
        <v>0.21153846153846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0.1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4</v>
      </c>
      <c r="BO53" s="118">
        <f>IF(P53=0,"",IF(BN53=0,"",(BN53/P53)))</f>
        <v>0.4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4</v>
      </c>
      <c r="BX53" s="125">
        <f>IF(P53=0,"",IF(BW53=0,"",(BW53/P53)))</f>
        <v>0.4</v>
      </c>
      <c r="BY53" s="126">
        <v>3</v>
      </c>
      <c r="BZ53" s="127">
        <f>IFERROR(BY53/BW53,"-")</f>
        <v>0.75</v>
      </c>
      <c r="CA53" s="128">
        <v>55000</v>
      </c>
      <c r="CB53" s="129">
        <f>IFERROR(CA53/BW53,"-")</f>
        <v>13750</v>
      </c>
      <c r="CC53" s="130"/>
      <c r="CD53" s="130"/>
      <c r="CE53" s="130">
        <v>3</v>
      </c>
      <c r="CF53" s="131">
        <v>1</v>
      </c>
      <c r="CG53" s="132">
        <f>IF(P53=0,"",IF(CF53=0,"",(CF53/P53)))</f>
        <v>0.1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3</v>
      </c>
      <c r="CP53" s="139">
        <v>55000</v>
      </c>
      <c r="CQ53" s="139">
        <v>23000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180</v>
      </c>
      <c r="C54" s="347"/>
      <c r="D54" s="347" t="s">
        <v>181</v>
      </c>
      <c r="E54" s="347" t="s">
        <v>182</v>
      </c>
      <c r="F54" s="347" t="s">
        <v>66</v>
      </c>
      <c r="G54" s="88"/>
      <c r="H54" s="88" t="s">
        <v>178</v>
      </c>
      <c r="I54" s="88"/>
      <c r="J54" s="330"/>
      <c r="K54" s="79">
        <v>0</v>
      </c>
      <c r="L54" s="79">
        <v>0</v>
      </c>
      <c r="M54" s="79">
        <v>0</v>
      </c>
      <c r="N54" s="89">
        <v>2</v>
      </c>
      <c r="O54" s="90">
        <v>0</v>
      </c>
      <c r="P54" s="91">
        <f>N54+O54</f>
        <v>2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>
        <v>1</v>
      </c>
      <c r="CG54" s="132">
        <f>IF(P54=0,"",IF(CF54=0,"",(CF54/P54)))</f>
        <v>0.5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183</v>
      </c>
      <c r="C55" s="347"/>
      <c r="D55" s="347" t="s">
        <v>184</v>
      </c>
      <c r="E55" s="347" t="s">
        <v>185</v>
      </c>
      <c r="F55" s="347" t="s">
        <v>104</v>
      </c>
      <c r="G55" s="88"/>
      <c r="H55" s="88" t="s">
        <v>178</v>
      </c>
      <c r="I55" s="88"/>
      <c r="J55" s="330"/>
      <c r="K55" s="79">
        <v>6</v>
      </c>
      <c r="L55" s="79">
        <v>0</v>
      </c>
      <c r="M55" s="79">
        <v>18</v>
      </c>
      <c r="N55" s="89">
        <v>1</v>
      </c>
      <c r="O55" s="90">
        <v>0</v>
      </c>
      <c r="P55" s="91">
        <f>N55+O55</f>
        <v>1</v>
      </c>
      <c r="Q55" s="80">
        <f>IFERROR(P55/M55,"-")</f>
        <v>0.055555555555556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186</v>
      </c>
      <c r="C56" s="347"/>
      <c r="D56" s="347" t="s">
        <v>187</v>
      </c>
      <c r="E56" s="347" t="s">
        <v>188</v>
      </c>
      <c r="F56" s="347" t="s">
        <v>66</v>
      </c>
      <c r="G56" s="88"/>
      <c r="H56" s="88" t="s">
        <v>178</v>
      </c>
      <c r="I56" s="88"/>
      <c r="J56" s="330"/>
      <c r="K56" s="79">
        <v>0</v>
      </c>
      <c r="L56" s="79">
        <v>0</v>
      </c>
      <c r="M56" s="79">
        <v>0</v>
      </c>
      <c r="N56" s="89">
        <v>1</v>
      </c>
      <c r="O56" s="90">
        <v>0</v>
      </c>
      <c r="P56" s="91">
        <f>N56+O56</f>
        <v>1</v>
      </c>
      <c r="Q56" s="80" t="str">
        <f>IFERROR(P56/M56,"-")</f>
        <v>-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1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189</v>
      </c>
      <c r="C57" s="347"/>
      <c r="D57" s="347" t="s">
        <v>109</v>
      </c>
      <c r="E57" s="347" t="s">
        <v>109</v>
      </c>
      <c r="F57" s="347" t="s">
        <v>71</v>
      </c>
      <c r="G57" s="88"/>
      <c r="H57" s="88"/>
      <c r="I57" s="88"/>
      <c r="J57" s="330"/>
      <c r="K57" s="79">
        <v>37</v>
      </c>
      <c r="L57" s="79">
        <v>20</v>
      </c>
      <c r="M57" s="79">
        <v>15</v>
      </c>
      <c r="N57" s="89">
        <v>3</v>
      </c>
      <c r="O57" s="90">
        <v>0</v>
      </c>
      <c r="P57" s="91">
        <f>N57+O57</f>
        <v>3</v>
      </c>
      <c r="Q57" s="80">
        <f>IFERROR(P57/M57,"-")</f>
        <v>0.2</v>
      </c>
      <c r="R57" s="79">
        <v>1</v>
      </c>
      <c r="S57" s="79">
        <v>0</v>
      </c>
      <c r="T57" s="80">
        <f>IFERROR(R57/(P57),"-")</f>
        <v>0.33333333333333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0.66666666666667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0.33333333333333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347" t="s">
        <v>190</v>
      </c>
      <c r="C58" s="347"/>
      <c r="D58" s="347" t="s">
        <v>191</v>
      </c>
      <c r="E58" s="347" t="s">
        <v>192</v>
      </c>
      <c r="F58" s="347" t="s">
        <v>66</v>
      </c>
      <c r="G58" s="88" t="s">
        <v>193</v>
      </c>
      <c r="H58" s="88" t="s">
        <v>167</v>
      </c>
      <c r="I58" s="88" t="s">
        <v>194</v>
      </c>
      <c r="J58" s="330">
        <v>200000</v>
      </c>
      <c r="K58" s="79">
        <v>0</v>
      </c>
      <c r="L58" s="79">
        <v>0</v>
      </c>
      <c r="M58" s="79">
        <v>0</v>
      </c>
      <c r="N58" s="89">
        <v>1</v>
      </c>
      <c r="O58" s="90">
        <v>0</v>
      </c>
      <c r="P58" s="91">
        <f>N58+O58</f>
        <v>1</v>
      </c>
      <c r="Q58" s="80" t="str">
        <f>IFERROR(P58/M58,"-")</f>
        <v>-</v>
      </c>
      <c r="R58" s="79">
        <v>0</v>
      </c>
      <c r="S58" s="79">
        <v>0</v>
      </c>
      <c r="T58" s="80">
        <f>IFERROR(R58/(P58),"-")</f>
        <v>0</v>
      </c>
      <c r="U58" s="336">
        <f>IFERROR(J58/SUM(N58:O61),"-")</f>
        <v>20000</v>
      </c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>
        <f>SUM(X58:X61)-SUM(J58:J61)</f>
        <v>-200000</v>
      </c>
      <c r="AB58" s="83">
        <f>SUM(X58:X61)/SUM(J58:J61)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195</v>
      </c>
      <c r="C59" s="347"/>
      <c r="D59" s="347" t="s">
        <v>157</v>
      </c>
      <c r="E59" s="347" t="s">
        <v>112</v>
      </c>
      <c r="F59" s="347" t="s">
        <v>66</v>
      </c>
      <c r="G59" s="88"/>
      <c r="H59" s="88" t="s">
        <v>167</v>
      </c>
      <c r="I59" s="88" t="s">
        <v>196</v>
      </c>
      <c r="J59" s="330"/>
      <c r="K59" s="79">
        <v>0</v>
      </c>
      <c r="L59" s="79">
        <v>0</v>
      </c>
      <c r="M59" s="79">
        <v>0</v>
      </c>
      <c r="N59" s="89">
        <v>5</v>
      </c>
      <c r="O59" s="90">
        <v>0</v>
      </c>
      <c r="P59" s="91">
        <f>N59+O59</f>
        <v>5</v>
      </c>
      <c r="Q59" s="80" t="str">
        <f>IFERROR(P59/M59,"-")</f>
        <v>-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>
        <v>1</v>
      </c>
      <c r="AW59" s="105">
        <f>IF(P59=0,"",IF(AV59=0,"",(AV59/P59)))</f>
        <v>0.2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2</v>
      </c>
      <c r="BO59" s="118">
        <f>IF(P59=0,"",IF(BN59=0,"",(BN59/P59)))</f>
        <v>0.4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2</v>
      </c>
      <c r="BX59" s="125">
        <f>IF(P59=0,"",IF(BW59=0,"",(BW59/P59)))</f>
        <v>0.4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197</v>
      </c>
      <c r="C60" s="347"/>
      <c r="D60" s="347" t="s">
        <v>198</v>
      </c>
      <c r="E60" s="347" t="s">
        <v>103</v>
      </c>
      <c r="F60" s="347" t="s">
        <v>104</v>
      </c>
      <c r="G60" s="88"/>
      <c r="H60" s="88" t="s">
        <v>167</v>
      </c>
      <c r="I60" s="88" t="s">
        <v>199</v>
      </c>
      <c r="J60" s="330"/>
      <c r="K60" s="79">
        <v>14</v>
      </c>
      <c r="L60" s="79">
        <v>0</v>
      </c>
      <c r="M60" s="79">
        <v>29</v>
      </c>
      <c r="N60" s="89">
        <v>3</v>
      </c>
      <c r="O60" s="90">
        <v>0</v>
      </c>
      <c r="P60" s="91">
        <f>N60+O60</f>
        <v>3</v>
      </c>
      <c r="Q60" s="80">
        <f>IFERROR(P60/M60,"-")</f>
        <v>0.10344827586207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0.33333333333333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0.66666666666667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200</v>
      </c>
      <c r="C61" s="347"/>
      <c r="D61" s="347" t="s">
        <v>109</v>
      </c>
      <c r="E61" s="347" t="s">
        <v>109</v>
      </c>
      <c r="F61" s="347" t="s">
        <v>71</v>
      </c>
      <c r="G61" s="88"/>
      <c r="H61" s="88"/>
      <c r="I61" s="88"/>
      <c r="J61" s="330"/>
      <c r="K61" s="79">
        <v>23</v>
      </c>
      <c r="L61" s="79">
        <v>13</v>
      </c>
      <c r="M61" s="79">
        <v>12</v>
      </c>
      <c r="N61" s="89">
        <v>1</v>
      </c>
      <c r="O61" s="90">
        <v>0</v>
      </c>
      <c r="P61" s="91">
        <f>N61+O61</f>
        <v>1</v>
      </c>
      <c r="Q61" s="80">
        <f>IFERROR(P61/M61,"-")</f>
        <v>0.083333333333333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>
        <v>1</v>
      </c>
      <c r="BX61" s="125">
        <f>IF(P61=0,"",IF(BW61=0,"",(BW61/P61)))</f>
        <v>1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201</v>
      </c>
      <c r="C62" s="347"/>
      <c r="D62" s="347" t="s">
        <v>106</v>
      </c>
      <c r="E62" s="347" t="s">
        <v>107</v>
      </c>
      <c r="F62" s="347" t="s">
        <v>66</v>
      </c>
      <c r="G62" s="88" t="s">
        <v>166</v>
      </c>
      <c r="H62" s="88" t="s">
        <v>202</v>
      </c>
      <c r="I62" s="348" t="s">
        <v>203</v>
      </c>
      <c r="J62" s="330">
        <v>120000</v>
      </c>
      <c r="K62" s="79">
        <v>0</v>
      </c>
      <c r="L62" s="79">
        <v>0</v>
      </c>
      <c r="M62" s="79">
        <v>0</v>
      </c>
      <c r="N62" s="89">
        <v>4</v>
      </c>
      <c r="O62" s="90">
        <v>0</v>
      </c>
      <c r="P62" s="91">
        <f>N62+O62</f>
        <v>4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>
        <f>IFERROR(J62/SUM(N62:O63),"-")</f>
        <v>20000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-120000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0.75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204</v>
      </c>
      <c r="C63" s="347"/>
      <c r="D63" s="347" t="s">
        <v>106</v>
      </c>
      <c r="E63" s="347" t="s">
        <v>107</v>
      </c>
      <c r="F63" s="347" t="s">
        <v>71</v>
      </c>
      <c r="G63" s="88"/>
      <c r="H63" s="88"/>
      <c r="I63" s="88"/>
      <c r="J63" s="330"/>
      <c r="K63" s="79">
        <v>12</v>
      </c>
      <c r="L63" s="79">
        <v>7</v>
      </c>
      <c r="M63" s="79">
        <v>3</v>
      </c>
      <c r="N63" s="89">
        <v>2</v>
      </c>
      <c r="O63" s="90">
        <v>0</v>
      </c>
      <c r="P63" s="91">
        <f>N63+O63</f>
        <v>2</v>
      </c>
      <c r="Q63" s="80">
        <f>IFERROR(P63/M63,"-")</f>
        <v>0.66666666666667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0.5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0.5</v>
      </c>
      <c r="CH63" s="133"/>
      <c r="CI63" s="134">
        <f>IFERROR(CH63/CF63,"-")</f>
        <v>0</v>
      </c>
      <c r="CJ63" s="135"/>
      <c r="CK63" s="136">
        <f>IFERROR(CJ63/CF63,"-")</f>
        <v>0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205</v>
      </c>
      <c r="C64" s="347"/>
      <c r="D64" s="347" t="s">
        <v>64</v>
      </c>
      <c r="E64" s="347" t="s">
        <v>65</v>
      </c>
      <c r="F64" s="347" t="s">
        <v>66</v>
      </c>
      <c r="G64" s="88" t="s">
        <v>166</v>
      </c>
      <c r="H64" s="88" t="s">
        <v>202</v>
      </c>
      <c r="I64" s="348" t="s">
        <v>206</v>
      </c>
      <c r="J64" s="330">
        <v>120000</v>
      </c>
      <c r="K64" s="79">
        <v>0</v>
      </c>
      <c r="L64" s="79">
        <v>0</v>
      </c>
      <c r="M64" s="79">
        <v>0</v>
      </c>
      <c r="N64" s="89">
        <v>9</v>
      </c>
      <c r="O64" s="90">
        <v>0</v>
      </c>
      <c r="P64" s="91">
        <f>N64+O64</f>
        <v>9</v>
      </c>
      <c r="Q64" s="80" t="str">
        <f>IFERROR(P64/M64,"-")</f>
        <v>-</v>
      </c>
      <c r="R64" s="79">
        <v>0</v>
      </c>
      <c r="S64" s="79">
        <v>2</v>
      </c>
      <c r="T64" s="80">
        <f>IFERROR(R64/(P64),"-")</f>
        <v>0</v>
      </c>
      <c r="U64" s="336">
        <f>IFERROR(J64/SUM(N64:O65),"-")</f>
        <v>13333.333333333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-120000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3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4</v>
      </c>
      <c r="BX64" s="125">
        <f>IF(P64=0,"",IF(BW64=0,"",(BW64/P64)))</f>
        <v>0.44444444444444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>
        <v>2</v>
      </c>
      <c r="CG64" s="132">
        <f>IF(P64=0,"",IF(CF64=0,"",(CF64/P64)))</f>
        <v>0.22222222222222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207</v>
      </c>
      <c r="C65" s="347"/>
      <c r="D65" s="347" t="s">
        <v>64</v>
      </c>
      <c r="E65" s="347" t="s">
        <v>65</v>
      </c>
      <c r="F65" s="347" t="s">
        <v>71</v>
      </c>
      <c r="G65" s="88"/>
      <c r="H65" s="88"/>
      <c r="I65" s="88"/>
      <c r="J65" s="330"/>
      <c r="K65" s="79">
        <v>13</v>
      </c>
      <c r="L65" s="79">
        <v>8</v>
      </c>
      <c r="M65" s="79">
        <v>0</v>
      </c>
      <c r="N65" s="89">
        <v>0</v>
      </c>
      <c r="O65" s="90">
        <v>0</v>
      </c>
      <c r="P65" s="91">
        <f>N65+O65</f>
        <v>0</v>
      </c>
      <c r="Q65" s="80" t="str">
        <f>IFERROR(P65/M65,"-")</f>
        <v>-</v>
      </c>
      <c r="R65" s="79">
        <v>0</v>
      </c>
      <c r="S65" s="79">
        <v>0</v>
      </c>
      <c r="T65" s="80" t="str">
        <f>IFERROR(R65/(P65),"-")</f>
        <v>-</v>
      </c>
      <c r="U65" s="336"/>
      <c r="V65" s="82">
        <v>0</v>
      </c>
      <c r="W65" s="80" t="str">
        <f>IF(P65=0,"-",V65/P65)</f>
        <v>-</v>
      </c>
      <c r="X65" s="335">
        <v>0</v>
      </c>
      <c r="Y65" s="336" t="str">
        <f>IFERROR(X65/P65,"-")</f>
        <v>-</v>
      </c>
      <c r="Z65" s="336" t="str">
        <f>IFERROR(X65/V65,"-")</f>
        <v>-</v>
      </c>
      <c r="AA65" s="33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0.02</v>
      </c>
      <c r="B66" s="347" t="s">
        <v>208</v>
      </c>
      <c r="C66" s="347"/>
      <c r="D66" s="347" t="s">
        <v>76</v>
      </c>
      <c r="E66" s="347" t="s">
        <v>77</v>
      </c>
      <c r="F66" s="347" t="s">
        <v>66</v>
      </c>
      <c r="G66" s="88" t="s">
        <v>67</v>
      </c>
      <c r="H66" s="88" t="s">
        <v>209</v>
      </c>
      <c r="I66" s="349" t="s">
        <v>210</v>
      </c>
      <c r="J66" s="330">
        <v>150000</v>
      </c>
      <c r="K66" s="79">
        <v>0</v>
      </c>
      <c r="L66" s="79">
        <v>0</v>
      </c>
      <c r="M66" s="79">
        <v>0</v>
      </c>
      <c r="N66" s="89">
        <v>9</v>
      </c>
      <c r="O66" s="90">
        <v>0</v>
      </c>
      <c r="P66" s="91">
        <f>N66+O66</f>
        <v>9</v>
      </c>
      <c r="Q66" s="80" t="str">
        <f>IFERROR(P66/M66,"-")</f>
        <v>-</v>
      </c>
      <c r="R66" s="79">
        <v>0</v>
      </c>
      <c r="S66" s="79">
        <v>0</v>
      </c>
      <c r="T66" s="80">
        <f>IFERROR(R66/(P66),"-")</f>
        <v>0</v>
      </c>
      <c r="U66" s="336">
        <f>IFERROR(J66/SUM(N66:O67),"-")</f>
        <v>15000</v>
      </c>
      <c r="V66" s="82">
        <v>1</v>
      </c>
      <c r="W66" s="80">
        <f>IF(P66=0,"-",V66/P66)</f>
        <v>0.11111111111111</v>
      </c>
      <c r="X66" s="335">
        <v>3000</v>
      </c>
      <c r="Y66" s="336">
        <f>IFERROR(X66/P66,"-")</f>
        <v>333.33333333333</v>
      </c>
      <c r="Z66" s="336">
        <f>IFERROR(X66/V66,"-")</f>
        <v>3000</v>
      </c>
      <c r="AA66" s="330">
        <f>SUM(X66:X67)-SUM(J66:J67)</f>
        <v>-147000</v>
      </c>
      <c r="AB66" s="83">
        <f>SUM(X66:X67)/SUM(J66:J67)</f>
        <v>0.02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0.11111111111111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5</v>
      </c>
      <c r="BO66" s="118">
        <f>IF(P66=0,"",IF(BN66=0,"",(BN66/P66)))</f>
        <v>0.55555555555556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3</v>
      </c>
      <c r="BX66" s="125">
        <f>IF(P66=0,"",IF(BW66=0,"",(BW66/P66)))</f>
        <v>0.33333333333333</v>
      </c>
      <c r="BY66" s="126">
        <v>1</v>
      </c>
      <c r="BZ66" s="127">
        <f>IFERROR(BY66/BW66,"-")</f>
        <v>0.33333333333333</v>
      </c>
      <c r="CA66" s="128">
        <v>3000</v>
      </c>
      <c r="CB66" s="129">
        <f>IFERROR(CA66/BW66,"-")</f>
        <v>1000</v>
      </c>
      <c r="CC66" s="130">
        <v>1</v>
      </c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1</v>
      </c>
      <c r="CP66" s="139">
        <v>3000</v>
      </c>
      <c r="CQ66" s="139">
        <v>3000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211</v>
      </c>
      <c r="C67" s="347"/>
      <c r="D67" s="347" t="s">
        <v>76</v>
      </c>
      <c r="E67" s="347" t="s">
        <v>77</v>
      </c>
      <c r="F67" s="347" t="s">
        <v>71</v>
      </c>
      <c r="G67" s="88"/>
      <c r="H67" s="88"/>
      <c r="I67" s="88"/>
      <c r="J67" s="330"/>
      <c r="K67" s="79">
        <v>7</v>
      </c>
      <c r="L67" s="79">
        <v>5</v>
      </c>
      <c r="M67" s="79">
        <v>0</v>
      </c>
      <c r="N67" s="89">
        <v>1</v>
      </c>
      <c r="O67" s="90">
        <v>0</v>
      </c>
      <c r="P67" s="91">
        <f>N67+O67</f>
        <v>1</v>
      </c>
      <c r="Q67" s="80" t="str">
        <f>IFERROR(P67/M67,"-")</f>
        <v>-</v>
      </c>
      <c r="R67" s="79">
        <v>1</v>
      </c>
      <c r="S67" s="79">
        <v>0</v>
      </c>
      <c r="T67" s="80">
        <f>IFERROR(R67/(P67),"-")</f>
        <v>1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>
        <v>1</v>
      </c>
      <c r="CG67" s="132">
        <f>IF(P67=0,"",IF(CF67=0,"",(CF67/P67)))</f>
        <v>1</v>
      </c>
      <c r="CH67" s="133">
        <v>1</v>
      </c>
      <c r="CI67" s="134">
        <f>IFERROR(CH67/CF67,"-")</f>
        <v>1</v>
      </c>
      <c r="CJ67" s="135">
        <v>10000</v>
      </c>
      <c r="CK67" s="136">
        <f>IFERROR(CJ67/CF67,"-")</f>
        <v>10000</v>
      </c>
      <c r="CL67" s="137"/>
      <c r="CM67" s="137">
        <v>1</v>
      </c>
      <c r="CN67" s="137"/>
      <c r="CO67" s="138">
        <v>0</v>
      </c>
      <c r="CP67" s="139">
        <v>0</v>
      </c>
      <c r="CQ67" s="139">
        <v>10000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347" t="s">
        <v>212</v>
      </c>
      <c r="C68" s="347"/>
      <c r="D68" s="347" t="s">
        <v>213</v>
      </c>
      <c r="E68" s="347" t="s">
        <v>188</v>
      </c>
      <c r="F68" s="347" t="s">
        <v>66</v>
      </c>
      <c r="G68" s="88" t="s">
        <v>83</v>
      </c>
      <c r="H68" s="88" t="s">
        <v>209</v>
      </c>
      <c r="I68" s="348" t="s">
        <v>203</v>
      </c>
      <c r="J68" s="330">
        <v>150000</v>
      </c>
      <c r="K68" s="79">
        <v>0</v>
      </c>
      <c r="L68" s="79">
        <v>0</v>
      </c>
      <c r="M68" s="79">
        <v>0</v>
      </c>
      <c r="N68" s="89">
        <v>4</v>
      </c>
      <c r="O68" s="90">
        <v>0</v>
      </c>
      <c r="P68" s="91">
        <f>N68+O68</f>
        <v>4</v>
      </c>
      <c r="Q68" s="80" t="str">
        <f>IFERROR(P68/M68,"-")</f>
        <v>-</v>
      </c>
      <c r="R68" s="79">
        <v>0</v>
      </c>
      <c r="S68" s="79">
        <v>1</v>
      </c>
      <c r="T68" s="80">
        <f>IFERROR(R68/(P68),"-")</f>
        <v>0</v>
      </c>
      <c r="U68" s="336">
        <f>IFERROR(J68/SUM(N68:O69),"-")</f>
        <v>37500</v>
      </c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>
        <f>SUM(X68:X69)-SUM(J68:J69)</f>
        <v>-150000</v>
      </c>
      <c r="AB68" s="83">
        <f>SUM(X68:X69)/SUM(J68:J69)</f>
        <v>0</v>
      </c>
      <c r="AC68" s="77"/>
      <c r="AD68" s="92">
        <v>1</v>
      </c>
      <c r="AE68" s="93">
        <f>IF(P68=0,"",IF(AD68=0,"",(AD68/P68)))</f>
        <v>0.25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0.25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2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214</v>
      </c>
      <c r="C69" s="347"/>
      <c r="D69" s="347" t="s">
        <v>213</v>
      </c>
      <c r="E69" s="347" t="s">
        <v>188</v>
      </c>
      <c r="F69" s="347" t="s">
        <v>71</v>
      </c>
      <c r="G69" s="88"/>
      <c r="H69" s="88"/>
      <c r="I69" s="88"/>
      <c r="J69" s="330"/>
      <c r="K69" s="79">
        <v>2</v>
      </c>
      <c r="L69" s="79">
        <v>1</v>
      </c>
      <c r="M69" s="79">
        <v>2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347" t="s">
        <v>215</v>
      </c>
      <c r="C70" s="347"/>
      <c r="D70" s="347" t="s">
        <v>92</v>
      </c>
      <c r="E70" s="347" t="s">
        <v>93</v>
      </c>
      <c r="F70" s="347" t="s">
        <v>66</v>
      </c>
      <c r="G70" s="88" t="s">
        <v>216</v>
      </c>
      <c r="H70" s="88" t="s">
        <v>217</v>
      </c>
      <c r="I70" s="88" t="s">
        <v>218</v>
      </c>
      <c r="J70" s="330">
        <v>40000</v>
      </c>
      <c r="K70" s="79">
        <v>0</v>
      </c>
      <c r="L70" s="79">
        <v>0</v>
      </c>
      <c r="M70" s="79">
        <v>0</v>
      </c>
      <c r="N70" s="89">
        <v>2</v>
      </c>
      <c r="O70" s="90">
        <v>0</v>
      </c>
      <c r="P70" s="91">
        <f>N70+O70</f>
        <v>2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336">
        <f>IFERROR(J70/SUM(N70:O71),"-")</f>
        <v>20000</v>
      </c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>
        <f>SUM(X70:X71)-SUM(J70:J71)</f>
        <v>-40000</v>
      </c>
      <c r="AB70" s="83">
        <f>SUM(X70:X71)/SUM(J70:J71)</f>
        <v>0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0.5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0.5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219</v>
      </c>
      <c r="C71" s="347"/>
      <c r="D71" s="347" t="s">
        <v>92</v>
      </c>
      <c r="E71" s="347" t="s">
        <v>93</v>
      </c>
      <c r="F71" s="347" t="s">
        <v>71</v>
      </c>
      <c r="G71" s="88"/>
      <c r="H71" s="88"/>
      <c r="I71" s="88"/>
      <c r="J71" s="330"/>
      <c r="K71" s="79">
        <v>6</v>
      </c>
      <c r="L71" s="79">
        <v>3</v>
      </c>
      <c r="M71" s="79">
        <v>0</v>
      </c>
      <c r="N71" s="89">
        <v>0</v>
      </c>
      <c r="O71" s="90">
        <v>0</v>
      </c>
      <c r="P71" s="91">
        <f>N71+O71</f>
        <v>0</v>
      </c>
      <c r="Q71" s="80" t="str">
        <f>IFERROR(P71/M71,"-")</f>
        <v>-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347" t="s">
        <v>220</v>
      </c>
      <c r="C72" s="347"/>
      <c r="D72" s="347" t="s">
        <v>221</v>
      </c>
      <c r="E72" s="347" t="s">
        <v>222</v>
      </c>
      <c r="F72" s="347" t="s">
        <v>66</v>
      </c>
      <c r="G72" s="88" t="s">
        <v>149</v>
      </c>
      <c r="H72" s="88" t="s">
        <v>223</v>
      </c>
      <c r="I72" s="349" t="s">
        <v>224</v>
      </c>
      <c r="J72" s="330">
        <v>80000</v>
      </c>
      <c r="K72" s="79">
        <v>0</v>
      </c>
      <c r="L72" s="79">
        <v>0</v>
      </c>
      <c r="M72" s="79">
        <v>0</v>
      </c>
      <c r="N72" s="89">
        <v>0</v>
      </c>
      <c r="O72" s="90">
        <v>0</v>
      </c>
      <c r="P72" s="91">
        <f>N72+O72</f>
        <v>0</v>
      </c>
      <c r="Q72" s="80" t="str">
        <f>IFERROR(P72/M72,"-")</f>
        <v>-</v>
      </c>
      <c r="R72" s="79">
        <v>0</v>
      </c>
      <c r="S72" s="79">
        <v>0</v>
      </c>
      <c r="T72" s="80" t="str">
        <f>IFERROR(R72/(P72),"-")</f>
        <v>-</v>
      </c>
      <c r="U72" s="336">
        <f>IFERROR(J72/SUM(N72:O76),"-")</f>
        <v>20000</v>
      </c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>
        <f>SUM(X72:X76)-SUM(J72:J76)</f>
        <v>-80000</v>
      </c>
      <c r="AB72" s="83">
        <f>SUM(X72:X76)/SUM(J72:J76)</f>
        <v>0</v>
      </c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225</v>
      </c>
      <c r="C73" s="347"/>
      <c r="D73" s="347" t="s">
        <v>221</v>
      </c>
      <c r="E73" s="347" t="s">
        <v>226</v>
      </c>
      <c r="F73" s="347" t="s">
        <v>66</v>
      </c>
      <c r="G73" s="88" t="s">
        <v>149</v>
      </c>
      <c r="H73" s="88" t="s">
        <v>223</v>
      </c>
      <c r="I73" s="349" t="s">
        <v>227</v>
      </c>
      <c r="J73" s="330"/>
      <c r="K73" s="79">
        <v>0</v>
      </c>
      <c r="L73" s="79">
        <v>0</v>
      </c>
      <c r="M73" s="79">
        <v>0</v>
      </c>
      <c r="N73" s="89">
        <v>3</v>
      </c>
      <c r="O73" s="90">
        <v>0</v>
      </c>
      <c r="P73" s="91">
        <f>N73+O73</f>
        <v>3</v>
      </c>
      <c r="Q73" s="80" t="str">
        <f>IFERROR(P73/M73,"-")</f>
        <v>-</v>
      </c>
      <c r="R73" s="79">
        <v>0</v>
      </c>
      <c r="S73" s="79">
        <v>0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1</v>
      </c>
      <c r="AW73" s="105">
        <f>IF(P73=0,"",IF(AV73=0,"",(AV73/P73)))</f>
        <v>0.33333333333333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2</v>
      </c>
      <c r="BO73" s="118">
        <f>IF(P73=0,"",IF(BN73=0,"",(BN73/P73)))</f>
        <v>0.66666666666667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228</v>
      </c>
      <c r="C74" s="347"/>
      <c r="D74" s="347" t="s">
        <v>221</v>
      </c>
      <c r="E74" s="347" t="s">
        <v>229</v>
      </c>
      <c r="F74" s="347" t="s">
        <v>66</v>
      </c>
      <c r="G74" s="88" t="s">
        <v>149</v>
      </c>
      <c r="H74" s="88" t="s">
        <v>223</v>
      </c>
      <c r="I74" s="349" t="s">
        <v>210</v>
      </c>
      <c r="J74" s="330"/>
      <c r="K74" s="79">
        <v>0</v>
      </c>
      <c r="L74" s="79">
        <v>0</v>
      </c>
      <c r="M74" s="79">
        <v>0</v>
      </c>
      <c r="N74" s="89">
        <v>0</v>
      </c>
      <c r="O74" s="90">
        <v>0</v>
      </c>
      <c r="P74" s="91">
        <f>N74+O74</f>
        <v>0</v>
      </c>
      <c r="Q74" s="80" t="str">
        <f>IFERROR(P74/M74,"-")</f>
        <v>-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230</v>
      </c>
      <c r="C75" s="347"/>
      <c r="D75" s="347" t="s">
        <v>221</v>
      </c>
      <c r="E75" s="347" t="s">
        <v>231</v>
      </c>
      <c r="F75" s="347" t="s">
        <v>66</v>
      </c>
      <c r="G75" s="88" t="s">
        <v>149</v>
      </c>
      <c r="H75" s="88" t="s">
        <v>223</v>
      </c>
      <c r="I75" s="349" t="s">
        <v>232</v>
      </c>
      <c r="J75" s="330"/>
      <c r="K75" s="79">
        <v>0</v>
      </c>
      <c r="L75" s="79">
        <v>0</v>
      </c>
      <c r="M75" s="79">
        <v>0</v>
      </c>
      <c r="N75" s="89">
        <v>0</v>
      </c>
      <c r="O75" s="90">
        <v>0</v>
      </c>
      <c r="P75" s="91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233</v>
      </c>
      <c r="C76" s="347"/>
      <c r="D76" s="347" t="s">
        <v>109</v>
      </c>
      <c r="E76" s="347" t="s">
        <v>109</v>
      </c>
      <c r="F76" s="347" t="s">
        <v>71</v>
      </c>
      <c r="G76" s="88" t="s">
        <v>234</v>
      </c>
      <c r="H76" s="88"/>
      <c r="I76" s="88"/>
      <c r="J76" s="330"/>
      <c r="K76" s="79">
        <v>4</v>
      </c>
      <c r="L76" s="79">
        <v>3</v>
      </c>
      <c r="M76" s="79">
        <v>4</v>
      </c>
      <c r="N76" s="89">
        <v>1</v>
      </c>
      <c r="O76" s="90">
        <v>0</v>
      </c>
      <c r="P76" s="91">
        <f>N76+O76</f>
        <v>1</v>
      </c>
      <c r="Q76" s="80">
        <f>IFERROR(P76/M76,"-")</f>
        <v>0.25</v>
      </c>
      <c r="R76" s="79">
        <v>0</v>
      </c>
      <c r="S76" s="79">
        <v>0</v>
      </c>
      <c r="T76" s="80">
        <f>IFERROR(R76/(P76),"-")</f>
        <v>0</v>
      </c>
      <c r="U76" s="336"/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30"/>
      <c r="B77" s="85"/>
      <c r="C77" s="86"/>
      <c r="D77" s="86"/>
      <c r="E77" s="86"/>
      <c r="F77" s="87"/>
      <c r="G77" s="88"/>
      <c r="H77" s="88"/>
      <c r="I77" s="88"/>
      <c r="J77" s="331"/>
      <c r="K77" s="34"/>
      <c r="L77" s="34"/>
      <c r="M77" s="31"/>
      <c r="N77" s="23"/>
      <c r="O77" s="23"/>
      <c r="P77" s="23"/>
      <c r="Q77" s="32"/>
      <c r="R77" s="32"/>
      <c r="S77" s="23"/>
      <c r="T77" s="32"/>
      <c r="U77" s="337"/>
      <c r="V77" s="25"/>
      <c r="W77" s="25"/>
      <c r="X77" s="337"/>
      <c r="Y77" s="337"/>
      <c r="Z77" s="337"/>
      <c r="AA77" s="337"/>
      <c r="AB77" s="33"/>
      <c r="AC77" s="57"/>
      <c r="AD77" s="61"/>
      <c r="AE77" s="62"/>
      <c r="AF77" s="61"/>
      <c r="AG77" s="65"/>
      <c r="AH77" s="66"/>
      <c r="AI77" s="67"/>
      <c r="AJ77" s="68"/>
      <c r="AK77" s="68"/>
      <c r="AL77" s="68"/>
      <c r="AM77" s="61"/>
      <c r="AN77" s="62"/>
      <c r="AO77" s="61"/>
      <c r="AP77" s="65"/>
      <c r="AQ77" s="66"/>
      <c r="AR77" s="67"/>
      <c r="AS77" s="68"/>
      <c r="AT77" s="68"/>
      <c r="AU77" s="68"/>
      <c r="AV77" s="61"/>
      <c r="AW77" s="62"/>
      <c r="AX77" s="61"/>
      <c r="AY77" s="65"/>
      <c r="AZ77" s="66"/>
      <c r="BA77" s="67"/>
      <c r="BB77" s="68"/>
      <c r="BC77" s="68"/>
      <c r="BD77" s="68"/>
      <c r="BE77" s="61"/>
      <c r="BF77" s="62"/>
      <c r="BG77" s="61"/>
      <c r="BH77" s="65"/>
      <c r="BI77" s="66"/>
      <c r="BJ77" s="67"/>
      <c r="BK77" s="68"/>
      <c r="BL77" s="68"/>
      <c r="BM77" s="68"/>
      <c r="BN77" s="63"/>
      <c r="BO77" s="64"/>
      <c r="BP77" s="61"/>
      <c r="BQ77" s="65"/>
      <c r="BR77" s="66"/>
      <c r="BS77" s="67"/>
      <c r="BT77" s="68"/>
      <c r="BU77" s="68"/>
      <c r="BV77" s="68"/>
      <c r="BW77" s="63"/>
      <c r="BX77" s="64"/>
      <c r="BY77" s="61"/>
      <c r="BZ77" s="65"/>
      <c r="CA77" s="66"/>
      <c r="CB77" s="67"/>
      <c r="CC77" s="68"/>
      <c r="CD77" s="68"/>
      <c r="CE77" s="68"/>
      <c r="CF77" s="63"/>
      <c r="CG77" s="64"/>
      <c r="CH77" s="61"/>
      <c r="CI77" s="65"/>
      <c r="CJ77" s="66"/>
      <c r="CK77" s="67"/>
      <c r="CL77" s="68"/>
      <c r="CM77" s="68"/>
      <c r="CN77" s="68"/>
      <c r="CO77" s="69"/>
      <c r="CP77" s="66"/>
      <c r="CQ77" s="66"/>
      <c r="CR77" s="66"/>
      <c r="CS77" s="70"/>
    </row>
    <row r="78" spans="1:98">
      <c r="A78" s="30"/>
      <c r="B78" s="37"/>
      <c r="C78" s="21"/>
      <c r="D78" s="21"/>
      <c r="E78" s="21"/>
      <c r="F78" s="22"/>
      <c r="G78" s="36"/>
      <c r="H78" s="36"/>
      <c r="I78" s="73"/>
      <c r="J78" s="332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9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19">
        <f>AB79</f>
        <v>0.32713559322034</v>
      </c>
      <c r="B79" s="39"/>
      <c r="C79" s="39"/>
      <c r="D79" s="39"/>
      <c r="E79" s="39"/>
      <c r="F79" s="39"/>
      <c r="G79" s="40" t="s">
        <v>235</v>
      </c>
      <c r="H79" s="40"/>
      <c r="I79" s="40"/>
      <c r="J79" s="333">
        <f>SUM(J6:J78)</f>
        <v>2950000</v>
      </c>
      <c r="K79" s="41">
        <f>SUM(K6:K78)</f>
        <v>558</v>
      </c>
      <c r="L79" s="41">
        <f>SUM(L6:L78)</f>
        <v>274</v>
      </c>
      <c r="M79" s="41">
        <f>SUM(M6:M78)</f>
        <v>383</v>
      </c>
      <c r="N79" s="41">
        <f>SUM(N6:N78)</f>
        <v>276</v>
      </c>
      <c r="O79" s="41">
        <f>SUM(O6:O78)</f>
        <v>1</v>
      </c>
      <c r="P79" s="41">
        <f>SUM(P6:P78)</f>
        <v>277</v>
      </c>
      <c r="Q79" s="42">
        <f>IFERROR(P79/M79,"-")</f>
        <v>0.72323759791123</v>
      </c>
      <c r="R79" s="76">
        <f>SUM(R6:R78)</f>
        <v>36</v>
      </c>
      <c r="S79" s="76">
        <f>SUM(S6:S78)</f>
        <v>29</v>
      </c>
      <c r="T79" s="42">
        <f>IFERROR(R79/P79,"-")</f>
        <v>0.12996389891697</v>
      </c>
      <c r="U79" s="338">
        <f>IFERROR(J79/P79,"-")</f>
        <v>10649.819494585</v>
      </c>
      <c r="V79" s="44">
        <f>SUM(V6:V78)</f>
        <v>25</v>
      </c>
      <c r="W79" s="42">
        <f>IFERROR(V79/P79,"-")</f>
        <v>0.090252707581227</v>
      </c>
      <c r="X79" s="333">
        <f>SUM(X6:X78)</f>
        <v>965050</v>
      </c>
      <c r="Y79" s="333">
        <f>IFERROR(X79/P79,"-")</f>
        <v>3483.9350180505</v>
      </c>
      <c r="Z79" s="333">
        <f>IFERROR(X79/V79,"-")</f>
        <v>38602</v>
      </c>
      <c r="AA79" s="333">
        <f>X79-J79</f>
        <v>-1984950</v>
      </c>
      <c r="AB79" s="45">
        <f>X79/J79</f>
        <v>0.32713559322034</v>
      </c>
      <c r="AC79" s="58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7"/>
    <mergeCell ref="J53:J57"/>
    <mergeCell ref="U53:U57"/>
    <mergeCell ref="AA53:AA57"/>
    <mergeCell ref="AB53:AB57"/>
    <mergeCell ref="A58:A61"/>
    <mergeCell ref="J58:J61"/>
    <mergeCell ref="U58:U61"/>
    <mergeCell ref="AA58:AA61"/>
    <mergeCell ref="AB58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6"/>
    <mergeCell ref="J72:J76"/>
    <mergeCell ref="U72:U76"/>
    <mergeCell ref="AA72:AA76"/>
    <mergeCell ref="AB72:AB7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0.086486486486486</v>
      </c>
      <c r="B6" s="347" t="s">
        <v>237</v>
      </c>
      <c r="C6" s="347" t="s">
        <v>238</v>
      </c>
      <c r="D6" s="347" t="s">
        <v>239</v>
      </c>
      <c r="E6" s="347" t="s">
        <v>240</v>
      </c>
      <c r="F6" s="347" t="s">
        <v>66</v>
      </c>
      <c r="G6" s="88" t="s">
        <v>241</v>
      </c>
      <c r="H6" s="88" t="s">
        <v>242</v>
      </c>
      <c r="I6" s="88" t="s">
        <v>243</v>
      </c>
      <c r="J6" s="330">
        <v>370000</v>
      </c>
      <c r="K6" s="79">
        <v>0</v>
      </c>
      <c r="L6" s="79">
        <v>0</v>
      </c>
      <c r="M6" s="79">
        <v>0</v>
      </c>
      <c r="N6" s="89">
        <v>35</v>
      </c>
      <c r="O6" s="90">
        <v>0</v>
      </c>
      <c r="P6" s="91">
        <f>N6+O6</f>
        <v>35</v>
      </c>
      <c r="Q6" s="80" t="str">
        <f>IFERROR(P6/M6,"-")</f>
        <v>-</v>
      </c>
      <c r="R6" s="79">
        <v>3</v>
      </c>
      <c r="S6" s="79">
        <v>4</v>
      </c>
      <c r="T6" s="80">
        <f>IFERROR(R6/(P6),"-")</f>
        <v>0.085714285714286</v>
      </c>
      <c r="U6" s="336">
        <f>IFERROR(J6/SUM(N6:O7),"-")</f>
        <v>9250</v>
      </c>
      <c r="V6" s="82">
        <v>2</v>
      </c>
      <c r="W6" s="80">
        <f>IF(P6=0,"-",V6/P6)</f>
        <v>0.057142857142857</v>
      </c>
      <c r="X6" s="335">
        <v>18000</v>
      </c>
      <c r="Y6" s="336">
        <f>IFERROR(X6/P6,"-")</f>
        <v>514.28571428571</v>
      </c>
      <c r="Z6" s="336">
        <f>IFERROR(X6/V6,"-")</f>
        <v>9000</v>
      </c>
      <c r="AA6" s="330">
        <f>SUM(X6:X7)-SUM(J6:J7)</f>
        <v>-338000</v>
      </c>
      <c r="AB6" s="83">
        <f>SUM(X6:X7)/SUM(J6:J7)</f>
        <v>0.086486486486486</v>
      </c>
      <c r="AC6" s="77"/>
      <c r="AD6" s="92">
        <v>4</v>
      </c>
      <c r="AE6" s="93">
        <f>IF(P6=0,"",IF(AD6=0,"",(AD6/P6)))</f>
        <v>0.11428571428571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15</v>
      </c>
      <c r="AN6" s="99">
        <f>IF(P6=0,"",IF(AM6=0,"",(AM6/P6)))</f>
        <v>0.42857142857143</v>
      </c>
      <c r="AO6" s="98">
        <v>1</v>
      </c>
      <c r="AP6" s="100">
        <f>IFERROR(AO6/AM6,"-")</f>
        <v>0.066666666666667</v>
      </c>
      <c r="AQ6" s="101">
        <v>15000</v>
      </c>
      <c r="AR6" s="102">
        <f>IFERROR(AQ6/AM6,"-")</f>
        <v>1000</v>
      </c>
      <c r="AS6" s="103">
        <v>1</v>
      </c>
      <c r="AT6" s="103"/>
      <c r="AU6" s="103"/>
      <c r="AV6" s="104">
        <v>2</v>
      </c>
      <c r="AW6" s="105">
        <f>IF(P6=0,"",IF(AV6=0,"",(AV6/P6)))</f>
        <v>0.057142857142857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0.2</v>
      </c>
      <c r="BG6" s="110">
        <v>1</v>
      </c>
      <c r="BH6" s="112">
        <f>IFERROR(BG6/BE6,"-")</f>
        <v>0.14285714285714</v>
      </c>
      <c r="BI6" s="113">
        <v>3000</v>
      </c>
      <c r="BJ6" s="114">
        <f>IFERROR(BI6/BE6,"-")</f>
        <v>428.57142857143</v>
      </c>
      <c r="BK6" s="115">
        <v>1</v>
      </c>
      <c r="BL6" s="115"/>
      <c r="BM6" s="115"/>
      <c r="BN6" s="117">
        <v>3</v>
      </c>
      <c r="BO6" s="118">
        <f>IF(P6=0,"",IF(BN6=0,"",(BN6/P6)))</f>
        <v>0.085714285714286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0.085714285714286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0.028571428571429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18000</v>
      </c>
      <c r="CQ6" s="139">
        <v>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244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42</v>
      </c>
      <c r="L7" s="79">
        <v>23</v>
      </c>
      <c r="M7" s="79">
        <v>12</v>
      </c>
      <c r="N7" s="89">
        <v>5</v>
      </c>
      <c r="O7" s="90">
        <v>0</v>
      </c>
      <c r="P7" s="91">
        <f>N7+O7</f>
        <v>5</v>
      </c>
      <c r="Q7" s="80">
        <f>IFERROR(P7/M7,"-")</f>
        <v>0.41666666666667</v>
      </c>
      <c r="R7" s="79">
        <v>3</v>
      </c>
      <c r="S7" s="79">
        <v>1</v>
      </c>
      <c r="T7" s="80">
        <f>IFERROR(R7/(P7),"-")</f>
        <v>0.6</v>
      </c>
      <c r="U7" s="336"/>
      <c r="V7" s="82">
        <v>1</v>
      </c>
      <c r="W7" s="80">
        <f>IF(P7=0,"-",V7/P7)</f>
        <v>0.2</v>
      </c>
      <c r="X7" s="335">
        <v>14000</v>
      </c>
      <c r="Y7" s="336">
        <f>IFERROR(X7/P7,"-")</f>
        <v>2800</v>
      </c>
      <c r="Z7" s="336">
        <f>IFERROR(X7/V7,"-")</f>
        <v>14000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>
        <v>1</v>
      </c>
      <c r="BQ7" s="120">
        <f>IFERROR(BP7/BN7,"-")</f>
        <v>1</v>
      </c>
      <c r="BR7" s="121">
        <v>14000</v>
      </c>
      <c r="BS7" s="122">
        <f>IFERROR(BR7/BN7,"-")</f>
        <v>14000</v>
      </c>
      <c r="BT7" s="123"/>
      <c r="BU7" s="123"/>
      <c r="BV7" s="123">
        <v>1</v>
      </c>
      <c r="BW7" s="124">
        <v>3</v>
      </c>
      <c r="BX7" s="125">
        <f>IF(P7=0,"",IF(BW7=0,"",(BW7/P7)))</f>
        <v>0.6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14000</v>
      </c>
      <c r="CQ7" s="139">
        <v>14000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0.072</v>
      </c>
      <c r="B8" s="347" t="s">
        <v>245</v>
      </c>
      <c r="C8" s="347" t="s">
        <v>246</v>
      </c>
      <c r="D8" s="347" t="s">
        <v>247</v>
      </c>
      <c r="E8" s="347"/>
      <c r="F8" s="347" t="s">
        <v>66</v>
      </c>
      <c r="G8" s="88" t="s">
        <v>248</v>
      </c>
      <c r="H8" s="88" t="s">
        <v>249</v>
      </c>
      <c r="I8" s="88" t="s">
        <v>250</v>
      </c>
      <c r="J8" s="330">
        <v>125000</v>
      </c>
      <c r="K8" s="79">
        <v>0</v>
      </c>
      <c r="L8" s="79">
        <v>0</v>
      </c>
      <c r="M8" s="79">
        <v>0</v>
      </c>
      <c r="N8" s="89">
        <v>8</v>
      </c>
      <c r="O8" s="90">
        <v>0</v>
      </c>
      <c r="P8" s="91">
        <f>N8+O8</f>
        <v>8</v>
      </c>
      <c r="Q8" s="80" t="str">
        <f>IFERROR(P8/M8,"-")</f>
        <v>-</v>
      </c>
      <c r="R8" s="79">
        <v>0</v>
      </c>
      <c r="S8" s="79">
        <v>3</v>
      </c>
      <c r="T8" s="80">
        <f>IFERROR(R8/(P8),"-")</f>
        <v>0</v>
      </c>
      <c r="U8" s="336">
        <f>IFERROR(J8/SUM(N8:O9),"-")</f>
        <v>13888.888888889</v>
      </c>
      <c r="V8" s="82">
        <v>1</v>
      </c>
      <c r="W8" s="80">
        <f>IF(P8=0,"-",V8/P8)</f>
        <v>0.125</v>
      </c>
      <c r="X8" s="335">
        <v>9000</v>
      </c>
      <c r="Y8" s="336">
        <f>IFERROR(X8/P8,"-")</f>
        <v>1125</v>
      </c>
      <c r="Z8" s="336">
        <f>IFERROR(X8/V8,"-")</f>
        <v>9000</v>
      </c>
      <c r="AA8" s="330">
        <f>SUM(X8:X9)-SUM(J8:J9)</f>
        <v>-116000</v>
      </c>
      <c r="AB8" s="83">
        <f>SUM(X8:X9)/SUM(J8:J9)</f>
        <v>0.072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0.375</v>
      </c>
      <c r="BG8" s="110">
        <v>1</v>
      </c>
      <c r="BH8" s="112">
        <f>IFERROR(BG8/BE8,"-")</f>
        <v>0.33333333333333</v>
      </c>
      <c r="BI8" s="113">
        <v>9000</v>
      </c>
      <c r="BJ8" s="114">
        <f>IFERROR(BI8/BE8,"-")</f>
        <v>3000</v>
      </c>
      <c r="BK8" s="115"/>
      <c r="BL8" s="115"/>
      <c r="BM8" s="115">
        <v>1</v>
      </c>
      <c r="BN8" s="117">
        <v>3</v>
      </c>
      <c r="BO8" s="118">
        <f>IF(P8=0,"",IF(BN8=0,"",(BN8/P8)))</f>
        <v>0.375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9000</v>
      </c>
      <c r="CQ8" s="139">
        <v>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251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25</v>
      </c>
      <c r="L9" s="79">
        <v>14</v>
      </c>
      <c r="M9" s="79">
        <v>26</v>
      </c>
      <c r="N9" s="89">
        <v>1</v>
      </c>
      <c r="O9" s="90">
        <v>0</v>
      </c>
      <c r="P9" s="91">
        <f>N9+O9</f>
        <v>1</v>
      </c>
      <c r="Q9" s="80">
        <f>IFERROR(P9/M9,"-")</f>
        <v>0.038461538461538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1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1.32</v>
      </c>
      <c r="B10" s="347" t="s">
        <v>252</v>
      </c>
      <c r="C10" s="347" t="s">
        <v>253</v>
      </c>
      <c r="D10" s="347" t="s">
        <v>254</v>
      </c>
      <c r="E10" s="347"/>
      <c r="F10" s="347" t="s">
        <v>66</v>
      </c>
      <c r="G10" s="88" t="s">
        <v>255</v>
      </c>
      <c r="H10" s="88" t="s">
        <v>256</v>
      </c>
      <c r="I10" s="88" t="s">
        <v>257</v>
      </c>
      <c r="J10" s="330">
        <v>75000</v>
      </c>
      <c r="K10" s="79">
        <v>0</v>
      </c>
      <c r="L10" s="79">
        <v>0</v>
      </c>
      <c r="M10" s="79">
        <v>0</v>
      </c>
      <c r="N10" s="89">
        <v>18</v>
      </c>
      <c r="O10" s="90">
        <v>0</v>
      </c>
      <c r="P10" s="91">
        <f>N10+O10</f>
        <v>18</v>
      </c>
      <c r="Q10" s="80" t="str">
        <f>IFERROR(P10/M10,"-")</f>
        <v>-</v>
      </c>
      <c r="R10" s="79">
        <v>10</v>
      </c>
      <c r="S10" s="79">
        <v>1</v>
      </c>
      <c r="T10" s="80">
        <f>IFERROR(R10/(P10),"-")</f>
        <v>0.55555555555556</v>
      </c>
      <c r="U10" s="336">
        <f>IFERROR(J10/SUM(N10:O11),"-")</f>
        <v>2500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24000</v>
      </c>
      <c r="AB10" s="83">
        <f>SUM(X10:X11)/SUM(J10:J11)</f>
        <v>1.32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0.16666666666667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0.055555555555556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0.27777777777778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3</v>
      </c>
      <c r="BX10" s="125">
        <f>IF(P10=0,"",IF(BW10=0,"",(BW10/P10)))</f>
        <v>0.16666666666667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258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53</v>
      </c>
      <c r="L11" s="79">
        <v>30</v>
      </c>
      <c r="M11" s="79">
        <v>27</v>
      </c>
      <c r="N11" s="89">
        <v>12</v>
      </c>
      <c r="O11" s="90">
        <v>0</v>
      </c>
      <c r="P11" s="91">
        <f>N11+O11</f>
        <v>12</v>
      </c>
      <c r="Q11" s="80">
        <f>IFERROR(P11/M11,"-")</f>
        <v>0.44444444444444</v>
      </c>
      <c r="R11" s="79">
        <v>12</v>
      </c>
      <c r="S11" s="79">
        <v>0</v>
      </c>
      <c r="T11" s="80">
        <f>IFERROR(R11/(P11),"-")</f>
        <v>1</v>
      </c>
      <c r="U11" s="336"/>
      <c r="V11" s="82">
        <v>3</v>
      </c>
      <c r="W11" s="80">
        <f>IF(P11=0,"-",V11/P11)</f>
        <v>0.25</v>
      </c>
      <c r="X11" s="335">
        <v>99000</v>
      </c>
      <c r="Y11" s="336">
        <f>IFERROR(X11/P11,"-")</f>
        <v>8250</v>
      </c>
      <c r="Z11" s="336">
        <f>IFERROR(X11/V11,"-")</f>
        <v>33000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0.25</v>
      </c>
      <c r="BG11" s="110">
        <v>2</v>
      </c>
      <c r="BH11" s="112">
        <f>IFERROR(BG11/BE11,"-")</f>
        <v>0.66666666666667</v>
      </c>
      <c r="BI11" s="113">
        <v>83000</v>
      </c>
      <c r="BJ11" s="114">
        <f>IFERROR(BI11/BE11,"-")</f>
        <v>27666.666666667</v>
      </c>
      <c r="BK11" s="115">
        <v>1</v>
      </c>
      <c r="BL11" s="115"/>
      <c r="BM11" s="115">
        <v>1</v>
      </c>
      <c r="BN11" s="117">
        <v>4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5</v>
      </c>
      <c r="BX11" s="125">
        <f>IF(P11=0,"",IF(BW11=0,"",(BW11/P11)))</f>
        <v>0.41666666666667</v>
      </c>
      <c r="BY11" s="126">
        <v>1</v>
      </c>
      <c r="BZ11" s="127">
        <f>IFERROR(BY11/BW11,"-")</f>
        <v>0.2</v>
      </c>
      <c r="CA11" s="128">
        <v>16000</v>
      </c>
      <c r="CB11" s="129">
        <f>IFERROR(CA11/BW11,"-")</f>
        <v>3200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99000</v>
      </c>
      <c r="CQ11" s="139">
        <v>53000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2.0153846153846</v>
      </c>
      <c r="B12" s="347" t="s">
        <v>259</v>
      </c>
      <c r="C12" s="347" t="s">
        <v>260</v>
      </c>
      <c r="D12" s="347" t="s">
        <v>254</v>
      </c>
      <c r="E12" s="347"/>
      <c r="F12" s="347" t="s">
        <v>66</v>
      </c>
      <c r="G12" s="88" t="s">
        <v>261</v>
      </c>
      <c r="H12" s="88" t="s">
        <v>256</v>
      </c>
      <c r="I12" s="88" t="s">
        <v>262</v>
      </c>
      <c r="J12" s="330">
        <v>65000</v>
      </c>
      <c r="K12" s="79">
        <v>0</v>
      </c>
      <c r="L12" s="79">
        <v>0</v>
      </c>
      <c r="M12" s="79">
        <v>0</v>
      </c>
      <c r="N12" s="89">
        <v>11</v>
      </c>
      <c r="O12" s="90">
        <v>0</v>
      </c>
      <c r="P12" s="91">
        <f>N12+O12</f>
        <v>11</v>
      </c>
      <c r="Q12" s="80" t="str">
        <f>IFERROR(P12/M12,"-")</f>
        <v>-</v>
      </c>
      <c r="R12" s="79">
        <v>4</v>
      </c>
      <c r="S12" s="79">
        <v>2</v>
      </c>
      <c r="T12" s="80">
        <f>IFERROR(R12/(P12),"-")</f>
        <v>0.36363636363636</v>
      </c>
      <c r="U12" s="336">
        <f>IFERROR(J12/SUM(N12:O13),"-")</f>
        <v>4333.3333333333</v>
      </c>
      <c r="V12" s="82">
        <v>4</v>
      </c>
      <c r="W12" s="80">
        <f>IF(P12=0,"-",V12/P12)</f>
        <v>0.36363636363636</v>
      </c>
      <c r="X12" s="335">
        <v>125000</v>
      </c>
      <c r="Y12" s="336">
        <f>IFERROR(X12/P12,"-")</f>
        <v>11363.636363636</v>
      </c>
      <c r="Z12" s="336">
        <f>IFERROR(X12/V12,"-")</f>
        <v>31250</v>
      </c>
      <c r="AA12" s="330">
        <f>SUM(X12:X13)-SUM(J12:J13)</f>
        <v>66000</v>
      </c>
      <c r="AB12" s="83">
        <f>SUM(X12:X13)/SUM(J12:J13)</f>
        <v>2.0153846153846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3</v>
      </c>
      <c r="AN12" s="99">
        <f>IF(P12=0,"",IF(AM12=0,"",(AM12/P12)))</f>
        <v>0.27272727272727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0.18181818181818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0.18181818181818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0.18181818181818</v>
      </c>
      <c r="BP12" s="119">
        <v>2</v>
      </c>
      <c r="BQ12" s="120">
        <f>IFERROR(BP12/BN12,"-")</f>
        <v>1</v>
      </c>
      <c r="BR12" s="121">
        <v>9000</v>
      </c>
      <c r="BS12" s="122">
        <f>IFERROR(BR12/BN12,"-")</f>
        <v>4500</v>
      </c>
      <c r="BT12" s="123">
        <v>1</v>
      </c>
      <c r="BU12" s="123">
        <v>1</v>
      </c>
      <c r="BV12" s="123"/>
      <c r="BW12" s="124">
        <v>1</v>
      </c>
      <c r="BX12" s="125">
        <f>IF(P12=0,"",IF(BW12=0,"",(BW12/P12)))</f>
        <v>0.090909090909091</v>
      </c>
      <c r="BY12" s="126">
        <v>1</v>
      </c>
      <c r="BZ12" s="127">
        <f>IFERROR(BY12/BW12,"-")</f>
        <v>1</v>
      </c>
      <c r="CA12" s="128">
        <v>83000</v>
      </c>
      <c r="CB12" s="129">
        <f>IFERROR(CA12/BW12,"-")</f>
        <v>83000</v>
      </c>
      <c r="CC12" s="130"/>
      <c r="CD12" s="130"/>
      <c r="CE12" s="130">
        <v>1</v>
      </c>
      <c r="CF12" s="131">
        <v>1</v>
      </c>
      <c r="CG12" s="132">
        <f>IF(P12=0,"",IF(CF12=0,"",(CF12/P12)))</f>
        <v>0.090909090909091</v>
      </c>
      <c r="CH12" s="133">
        <v>1</v>
      </c>
      <c r="CI12" s="134">
        <f>IFERROR(CH12/CF12,"-")</f>
        <v>1</v>
      </c>
      <c r="CJ12" s="135">
        <v>33000</v>
      </c>
      <c r="CK12" s="136">
        <f>IFERROR(CJ12/CF12,"-")</f>
        <v>33000</v>
      </c>
      <c r="CL12" s="137"/>
      <c r="CM12" s="137"/>
      <c r="CN12" s="137">
        <v>1</v>
      </c>
      <c r="CO12" s="138">
        <v>4</v>
      </c>
      <c r="CP12" s="139">
        <v>125000</v>
      </c>
      <c r="CQ12" s="139">
        <v>83000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263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37</v>
      </c>
      <c r="L13" s="79">
        <v>19</v>
      </c>
      <c r="M13" s="79">
        <v>7</v>
      </c>
      <c r="N13" s="89">
        <v>4</v>
      </c>
      <c r="O13" s="90">
        <v>0</v>
      </c>
      <c r="P13" s="91">
        <f>N13+O13</f>
        <v>4</v>
      </c>
      <c r="Q13" s="80">
        <f>IFERROR(P13/M13,"-")</f>
        <v>0.57142857142857</v>
      </c>
      <c r="R13" s="79">
        <v>2</v>
      </c>
      <c r="S13" s="79">
        <v>1</v>
      </c>
      <c r="T13" s="80">
        <f>IFERROR(R13/(P13),"-")</f>
        <v>0.5</v>
      </c>
      <c r="U13" s="336"/>
      <c r="V13" s="82">
        <v>1</v>
      </c>
      <c r="W13" s="80">
        <f>IF(P13=0,"-",V13/P13)</f>
        <v>0.25</v>
      </c>
      <c r="X13" s="335">
        <v>6000</v>
      </c>
      <c r="Y13" s="336">
        <f>IFERROR(X13/P13,"-")</f>
        <v>1500</v>
      </c>
      <c r="Z13" s="336">
        <f>IFERROR(X13/V13,"-")</f>
        <v>6000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>
        <v>1</v>
      </c>
      <c r="BQ13" s="120">
        <f>IFERROR(BP13/BN13,"-")</f>
        <v>0.5</v>
      </c>
      <c r="BR13" s="121">
        <v>6000</v>
      </c>
      <c r="BS13" s="122">
        <f>IFERROR(BR13/BN13,"-")</f>
        <v>3000</v>
      </c>
      <c r="BT13" s="123"/>
      <c r="BU13" s="123">
        <v>1</v>
      </c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6000</v>
      </c>
      <c r="CQ13" s="139">
        <v>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0.42677165354331</v>
      </c>
      <c r="B16" s="39"/>
      <c r="C16" s="39"/>
      <c r="D16" s="39"/>
      <c r="E16" s="39"/>
      <c r="F16" s="39"/>
      <c r="G16" s="40" t="s">
        <v>264</v>
      </c>
      <c r="H16" s="40"/>
      <c r="I16" s="40"/>
      <c r="J16" s="333">
        <f>SUM(J6:J15)</f>
        <v>635000</v>
      </c>
      <c r="K16" s="41">
        <f>SUM(K6:K15)</f>
        <v>157</v>
      </c>
      <c r="L16" s="41">
        <f>SUM(L6:L15)</f>
        <v>86</v>
      </c>
      <c r="M16" s="41">
        <f>SUM(M6:M15)</f>
        <v>72</v>
      </c>
      <c r="N16" s="41">
        <f>SUM(N6:N15)</f>
        <v>94</v>
      </c>
      <c r="O16" s="41">
        <f>SUM(O6:O15)</f>
        <v>0</v>
      </c>
      <c r="P16" s="41">
        <f>SUM(P6:P15)</f>
        <v>94</v>
      </c>
      <c r="Q16" s="42">
        <f>IFERROR(P16/M16,"-")</f>
        <v>1.3055555555556</v>
      </c>
      <c r="R16" s="76">
        <f>SUM(R6:R15)</f>
        <v>34</v>
      </c>
      <c r="S16" s="76">
        <f>SUM(S6:S15)</f>
        <v>12</v>
      </c>
      <c r="T16" s="42">
        <f>IFERROR(R16/P16,"-")</f>
        <v>0.36170212765957</v>
      </c>
      <c r="U16" s="338">
        <f>IFERROR(J16/P16,"-")</f>
        <v>6755.3191489362</v>
      </c>
      <c r="V16" s="44">
        <f>SUM(V6:V15)</f>
        <v>12</v>
      </c>
      <c r="W16" s="42">
        <f>IFERROR(V16/P16,"-")</f>
        <v>0.12765957446809</v>
      </c>
      <c r="X16" s="333">
        <f>SUM(X6:X15)</f>
        <v>271000</v>
      </c>
      <c r="Y16" s="333">
        <f>IFERROR(X16/P16,"-")</f>
        <v>2882.9787234043</v>
      </c>
      <c r="Z16" s="333">
        <f>IFERROR(X16/V16,"-")</f>
        <v>22583.333333333</v>
      </c>
      <c r="AA16" s="333">
        <f>X16-J16</f>
        <v>-364000</v>
      </c>
      <c r="AB16" s="45">
        <f>X16/J16</f>
        <v>0.42677165354331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265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266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267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269</v>
      </c>
      <c r="C6" s="347"/>
      <c r="D6" s="347" t="s">
        <v>104</v>
      </c>
      <c r="E6" s="175" t="s">
        <v>270</v>
      </c>
      <c r="F6" s="175" t="s">
        <v>271</v>
      </c>
      <c r="G6" s="340">
        <v>0</v>
      </c>
      <c r="H6" s="340">
        <v>1500</v>
      </c>
      <c r="I6" s="176">
        <v>1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272</v>
      </c>
      <c r="C7" s="347"/>
      <c r="D7" s="347" t="s">
        <v>104</v>
      </c>
      <c r="E7" s="175" t="s">
        <v>273</v>
      </c>
      <c r="F7" s="175" t="s">
        <v>271</v>
      </c>
      <c r="G7" s="340">
        <v>0</v>
      </c>
      <c r="H7" s="340">
        <v>1500</v>
      </c>
      <c r="I7" s="176">
        <v>0</v>
      </c>
      <c r="J7" s="176">
        <v>0</v>
      </c>
      <c r="K7" s="176">
        <v>3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274</v>
      </c>
      <c r="F10" s="251"/>
      <c r="G10" s="343">
        <f>SUM(G6:G9)</f>
        <v>0</v>
      </c>
      <c r="H10" s="343"/>
      <c r="I10" s="250">
        <f>SUM(I6:I9)</f>
        <v>1</v>
      </c>
      <c r="J10" s="250">
        <f>SUM(J6:J9)</f>
        <v>0</v>
      </c>
      <c r="K10" s="250">
        <f>SUM(K6:K9)</f>
        <v>6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275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266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276</v>
      </c>
      <c r="C6" s="347" t="s">
        <v>277</v>
      </c>
      <c r="D6" s="347" t="s">
        <v>278</v>
      </c>
      <c r="E6" s="175" t="s">
        <v>279</v>
      </c>
      <c r="F6" s="175" t="s">
        <v>271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1.1647412068121</v>
      </c>
      <c r="B7" s="347" t="s">
        <v>280</v>
      </c>
      <c r="C7" s="347" t="s">
        <v>277</v>
      </c>
      <c r="D7" s="347" t="s">
        <v>278</v>
      </c>
      <c r="E7" s="175" t="s">
        <v>281</v>
      </c>
      <c r="F7" s="175" t="s">
        <v>271</v>
      </c>
      <c r="G7" s="340">
        <v>6764185</v>
      </c>
      <c r="H7" s="176">
        <v>6351</v>
      </c>
      <c r="I7" s="176">
        <v>0</v>
      </c>
      <c r="J7" s="176">
        <v>282808</v>
      </c>
      <c r="K7" s="177">
        <v>2130</v>
      </c>
      <c r="L7" s="179">
        <f>IFERROR(K7/J7,"-")</f>
        <v>0.0075316115527142</v>
      </c>
      <c r="M7" s="176">
        <v>322</v>
      </c>
      <c r="N7" s="176">
        <v>727</v>
      </c>
      <c r="O7" s="179">
        <f>IFERROR(M7/(K7),"-")</f>
        <v>0.15117370892019</v>
      </c>
      <c r="P7" s="180">
        <f>IFERROR(G7/SUM(K7:K7),"-")</f>
        <v>3175.6737089202</v>
      </c>
      <c r="Q7" s="181">
        <v>239</v>
      </c>
      <c r="R7" s="179">
        <f>IF(K7=0,"-",Q7/K7)</f>
        <v>0.11220657276995</v>
      </c>
      <c r="S7" s="345">
        <v>7878525</v>
      </c>
      <c r="T7" s="346">
        <f>IFERROR(S7/K7,"-")</f>
        <v>3698.838028169</v>
      </c>
      <c r="U7" s="346">
        <f>IFERROR(S7/Q7,"-")</f>
        <v>32964.539748954</v>
      </c>
      <c r="V7" s="340">
        <f>SUM(S7:S7)-SUM(G7:G7)</f>
        <v>1114340</v>
      </c>
      <c r="W7" s="183">
        <f>SUM(S7:S7)/SUM(G7:G7)</f>
        <v>1.1647412068121</v>
      </c>
      <c r="Y7" s="184">
        <v>2</v>
      </c>
      <c r="Z7" s="185">
        <f>IF(K7=0,"",IF(Y7=0,"",(Y7/K7)))</f>
        <v>0.00093896713615023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8</v>
      </c>
      <c r="AI7" s="191">
        <f>IF(K7=0,"",IF(AH7=0,"",(AH7/K7)))</f>
        <v>0.0037558685446009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12</v>
      </c>
      <c r="AR7" s="197">
        <f>IF(K7=0,"",IF(AQ7=0,"",(AQ7/K7)))</f>
        <v>0.0056338028169014</v>
      </c>
      <c r="AS7" s="196">
        <v>2</v>
      </c>
      <c r="AT7" s="198">
        <f>IFERROR(AS7/AQ7,"-")</f>
        <v>0.16666666666667</v>
      </c>
      <c r="AU7" s="199">
        <v>8000</v>
      </c>
      <c r="AV7" s="200">
        <f>IFERROR(AU7/AQ7,"-")</f>
        <v>666.66666666667</v>
      </c>
      <c r="AW7" s="201">
        <v>2</v>
      </c>
      <c r="AX7" s="201"/>
      <c r="AY7" s="201"/>
      <c r="AZ7" s="202">
        <v>106</v>
      </c>
      <c r="BA7" s="203">
        <f>IF(K7=0,"",IF(AZ7=0,"",(AZ7/K7)))</f>
        <v>0.049765258215962</v>
      </c>
      <c r="BB7" s="202">
        <v>11</v>
      </c>
      <c r="BC7" s="204">
        <f>IFERROR(BB7/AZ7,"-")</f>
        <v>0.10377358490566</v>
      </c>
      <c r="BD7" s="205">
        <v>145000</v>
      </c>
      <c r="BE7" s="206">
        <f>IFERROR(BD7/AZ7,"-")</f>
        <v>1367.9245283019</v>
      </c>
      <c r="BF7" s="207">
        <v>5</v>
      </c>
      <c r="BG7" s="207">
        <v>3</v>
      </c>
      <c r="BH7" s="207">
        <v>3</v>
      </c>
      <c r="BI7" s="208">
        <v>1337</v>
      </c>
      <c r="BJ7" s="209">
        <f>IF(K7=0,"",IF(BI7=0,"",(BI7/K7)))</f>
        <v>0.62769953051643</v>
      </c>
      <c r="BK7" s="210">
        <v>118</v>
      </c>
      <c r="BL7" s="211">
        <f>IFERROR(BK7/BI7,"-")</f>
        <v>0.088257292445774</v>
      </c>
      <c r="BM7" s="212">
        <v>2529460</v>
      </c>
      <c r="BN7" s="213">
        <f>IFERROR(BM7/BI7,"-")</f>
        <v>1891.8922961855</v>
      </c>
      <c r="BO7" s="214">
        <v>53</v>
      </c>
      <c r="BP7" s="214">
        <v>22</v>
      </c>
      <c r="BQ7" s="214">
        <v>43</v>
      </c>
      <c r="BR7" s="215">
        <v>544</v>
      </c>
      <c r="BS7" s="216">
        <f>IF(K7=0,"",IF(BR7=0,"",(BR7/K7)))</f>
        <v>0.25539906103286</v>
      </c>
      <c r="BT7" s="217">
        <v>89</v>
      </c>
      <c r="BU7" s="218">
        <f>IFERROR(BT7/BR7,"-")</f>
        <v>0.16360294117647</v>
      </c>
      <c r="BV7" s="219">
        <v>4146185</v>
      </c>
      <c r="BW7" s="220">
        <f>IFERROR(BV7/BR7,"-")</f>
        <v>7621.6636029412</v>
      </c>
      <c r="BX7" s="221">
        <v>31</v>
      </c>
      <c r="BY7" s="221">
        <v>16</v>
      </c>
      <c r="BZ7" s="221">
        <v>42</v>
      </c>
      <c r="CA7" s="222">
        <v>121</v>
      </c>
      <c r="CB7" s="223">
        <f>IF(K7=0,"",IF(CA7=0,"",(CA7/K7)))</f>
        <v>0.056807511737089</v>
      </c>
      <c r="CC7" s="224">
        <v>19</v>
      </c>
      <c r="CD7" s="225">
        <f>IFERROR(CC7/CA7,"-")</f>
        <v>0.15702479338843</v>
      </c>
      <c r="CE7" s="226">
        <v>1049880</v>
      </c>
      <c r="CF7" s="227">
        <f>IFERROR(CE7/CA7,"-")</f>
        <v>8676.694214876</v>
      </c>
      <c r="CG7" s="228">
        <v>6</v>
      </c>
      <c r="CH7" s="228">
        <v>2</v>
      </c>
      <c r="CI7" s="228">
        <v>11</v>
      </c>
      <c r="CJ7" s="229">
        <v>239</v>
      </c>
      <c r="CK7" s="230">
        <v>7878525</v>
      </c>
      <c r="CL7" s="230">
        <v>1250000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0.65265659856053</v>
      </c>
      <c r="B8" s="347" t="s">
        <v>282</v>
      </c>
      <c r="C8" s="347" t="s">
        <v>277</v>
      </c>
      <c r="D8" s="347" t="s">
        <v>278</v>
      </c>
      <c r="E8" s="175" t="s">
        <v>283</v>
      </c>
      <c r="F8" s="175" t="s">
        <v>271</v>
      </c>
      <c r="G8" s="340">
        <v>1916812</v>
      </c>
      <c r="H8" s="176">
        <v>1541</v>
      </c>
      <c r="I8" s="176">
        <v>0</v>
      </c>
      <c r="J8" s="176">
        <v>37949</v>
      </c>
      <c r="K8" s="177">
        <v>716</v>
      </c>
      <c r="L8" s="179">
        <f>IFERROR(K8/J8,"-")</f>
        <v>0.018867427336689</v>
      </c>
      <c r="M8" s="176">
        <v>52</v>
      </c>
      <c r="N8" s="176">
        <v>269</v>
      </c>
      <c r="O8" s="179">
        <f>IFERROR(M8/(K8),"-")</f>
        <v>0.072625698324022</v>
      </c>
      <c r="P8" s="180">
        <f>IFERROR(G8/SUM(K8:K8),"-")</f>
        <v>2677.1117318436</v>
      </c>
      <c r="Q8" s="181">
        <v>68</v>
      </c>
      <c r="R8" s="179">
        <f>IF(K8=0,"-",Q8/K8)</f>
        <v>0.094972067039106</v>
      </c>
      <c r="S8" s="345">
        <v>1251020</v>
      </c>
      <c r="T8" s="346">
        <f>IFERROR(S8/K8,"-")</f>
        <v>1747.2346368715</v>
      </c>
      <c r="U8" s="346">
        <f>IFERROR(S8/Q8,"-")</f>
        <v>18397.352941176</v>
      </c>
      <c r="V8" s="340">
        <f>SUM(S8:S8)-SUM(G8:G8)</f>
        <v>-665792</v>
      </c>
      <c r="W8" s="183">
        <f>SUM(S8:S8)/SUM(G8:G8)</f>
        <v>0.65265659856053</v>
      </c>
      <c r="Y8" s="184">
        <v>36</v>
      </c>
      <c r="Z8" s="185">
        <f>IF(K8=0,"",IF(Y8=0,"",(Y8/K8)))</f>
        <v>0.050279329608939</v>
      </c>
      <c r="AA8" s="184">
        <v>1</v>
      </c>
      <c r="AB8" s="186">
        <f>IFERROR(AA8/Y8,"-")</f>
        <v>0.027777777777778</v>
      </c>
      <c r="AC8" s="187">
        <v>20000</v>
      </c>
      <c r="AD8" s="188">
        <f>IFERROR(AC8/Y8,"-")</f>
        <v>555.55555555556</v>
      </c>
      <c r="AE8" s="189"/>
      <c r="AF8" s="189"/>
      <c r="AG8" s="189">
        <v>1</v>
      </c>
      <c r="AH8" s="190">
        <v>122</v>
      </c>
      <c r="AI8" s="191">
        <f>IF(K8=0,"",IF(AH8=0,"",(AH8/K8)))</f>
        <v>0.17039106145251</v>
      </c>
      <c r="AJ8" s="190">
        <v>7</v>
      </c>
      <c r="AK8" s="192">
        <f>IFERROR(AJ8/AH8,"-")</f>
        <v>0.057377049180328</v>
      </c>
      <c r="AL8" s="193">
        <v>92850</v>
      </c>
      <c r="AM8" s="194">
        <f>IFERROR(AL8/AH8,"-")</f>
        <v>761.06557377049</v>
      </c>
      <c r="AN8" s="195">
        <v>2</v>
      </c>
      <c r="AO8" s="195">
        <v>2</v>
      </c>
      <c r="AP8" s="195">
        <v>3</v>
      </c>
      <c r="AQ8" s="196">
        <v>93</v>
      </c>
      <c r="AR8" s="197">
        <f>IF(K8=0,"",IF(AQ8=0,"",(AQ8/K8)))</f>
        <v>0.12988826815642</v>
      </c>
      <c r="AS8" s="196">
        <v>4</v>
      </c>
      <c r="AT8" s="198">
        <f>IFERROR(AS8/AQ8,"-")</f>
        <v>0.043010752688172</v>
      </c>
      <c r="AU8" s="199">
        <v>110300</v>
      </c>
      <c r="AV8" s="200">
        <f>IFERROR(AU8/AQ8,"-")</f>
        <v>1186.0215053763</v>
      </c>
      <c r="AW8" s="201">
        <v>3</v>
      </c>
      <c r="AX8" s="201"/>
      <c r="AY8" s="201">
        <v>1</v>
      </c>
      <c r="AZ8" s="202">
        <v>162</v>
      </c>
      <c r="BA8" s="203">
        <f>IF(K8=0,"",IF(AZ8=0,"",(AZ8/K8)))</f>
        <v>0.22625698324022</v>
      </c>
      <c r="BB8" s="202">
        <v>10</v>
      </c>
      <c r="BC8" s="204">
        <f>IFERROR(BB8/AZ8,"-")</f>
        <v>0.061728395061728</v>
      </c>
      <c r="BD8" s="205">
        <v>83700</v>
      </c>
      <c r="BE8" s="206">
        <f>IFERROR(BD8/AZ8,"-")</f>
        <v>516.66666666667</v>
      </c>
      <c r="BF8" s="207">
        <v>5</v>
      </c>
      <c r="BG8" s="207">
        <v>2</v>
      </c>
      <c r="BH8" s="207">
        <v>3</v>
      </c>
      <c r="BI8" s="208">
        <v>199</v>
      </c>
      <c r="BJ8" s="209">
        <f>IF(K8=0,"",IF(BI8=0,"",(BI8/K8)))</f>
        <v>0.27793296089385</v>
      </c>
      <c r="BK8" s="210">
        <v>21</v>
      </c>
      <c r="BL8" s="211">
        <f>IFERROR(BK8/BI8,"-")</f>
        <v>0.10552763819095</v>
      </c>
      <c r="BM8" s="212">
        <v>326000</v>
      </c>
      <c r="BN8" s="213">
        <f>IFERROR(BM8/BI8,"-")</f>
        <v>1638.1909547739</v>
      </c>
      <c r="BO8" s="214">
        <v>11</v>
      </c>
      <c r="BP8" s="214">
        <v>3</v>
      </c>
      <c r="BQ8" s="214">
        <v>7</v>
      </c>
      <c r="BR8" s="215">
        <v>75</v>
      </c>
      <c r="BS8" s="216">
        <f>IF(K8=0,"",IF(BR8=0,"",(BR8/K8)))</f>
        <v>0.10474860335196</v>
      </c>
      <c r="BT8" s="217">
        <v>18</v>
      </c>
      <c r="BU8" s="218">
        <f>IFERROR(BT8/BR8,"-")</f>
        <v>0.24</v>
      </c>
      <c r="BV8" s="219">
        <v>420170</v>
      </c>
      <c r="BW8" s="220">
        <f>IFERROR(BV8/BR8,"-")</f>
        <v>5602.2666666667</v>
      </c>
      <c r="BX8" s="221">
        <v>5</v>
      </c>
      <c r="BY8" s="221">
        <v>3</v>
      </c>
      <c r="BZ8" s="221">
        <v>10</v>
      </c>
      <c r="CA8" s="222">
        <v>29</v>
      </c>
      <c r="CB8" s="223">
        <f>IF(K8=0,"",IF(CA8=0,"",(CA8/K8)))</f>
        <v>0.040502793296089</v>
      </c>
      <c r="CC8" s="224">
        <v>7</v>
      </c>
      <c r="CD8" s="225">
        <f>IFERROR(CC8/CA8,"-")</f>
        <v>0.24137931034483</v>
      </c>
      <c r="CE8" s="226">
        <v>198000</v>
      </c>
      <c r="CF8" s="227">
        <f>IFERROR(CE8/CA8,"-")</f>
        <v>6827.5862068966</v>
      </c>
      <c r="CG8" s="228">
        <v>1</v>
      </c>
      <c r="CH8" s="228">
        <v>2</v>
      </c>
      <c r="CI8" s="228">
        <v>4</v>
      </c>
      <c r="CJ8" s="229">
        <v>68</v>
      </c>
      <c r="CK8" s="230">
        <v>1251020</v>
      </c>
      <c r="CL8" s="230">
        <v>116000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284</v>
      </c>
      <c r="C9" s="347" t="s">
        <v>277</v>
      </c>
      <c r="D9" s="347" t="s">
        <v>278</v>
      </c>
      <c r="E9" s="175" t="s">
        <v>285</v>
      </c>
      <c r="F9" s="175" t="s">
        <v>271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286</v>
      </c>
      <c r="F12" s="251"/>
      <c r="G12" s="343">
        <f>SUM(G6:G11)</f>
        <v>8680997</v>
      </c>
      <c r="H12" s="250">
        <f>SUM(H6:H11)</f>
        <v>7892</v>
      </c>
      <c r="I12" s="250">
        <f>SUM(I6:I11)</f>
        <v>0</v>
      </c>
      <c r="J12" s="250">
        <f>SUM(J6:J11)</f>
        <v>320757</v>
      </c>
      <c r="K12" s="250">
        <f>SUM(K6:K11)</f>
        <v>2846</v>
      </c>
      <c r="L12" s="252">
        <f>IFERROR(K12/J12,"-")</f>
        <v>0.008872760376235</v>
      </c>
      <c r="M12" s="253">
        <f>SUM(M6:M11)</f>
        <v>374</v>
      </c>
      <c r="N12" s="253">
        <f>SUM(N6:N11)</f>
        <v>996</v>
      </c>
      <c r="O12" s="252">
        <f>IFERROR(M12/K12,"-")</f>
        <v>0.13141250878426</v>
      </c>
      <c r="P12" s="254">
        <f>IFERROR(G12/K12,"-")</f>
        <v>3050.24490513</v>
      </c>
      <c r="Q12" s="255">
        <f>SUM(Q6:Q11)</f>
        <v>307</v>
      </c>
      <c r="R12" s="252">
        <f>IFERROR(Q12/K12,"-")</f>
        <v>0.10787069571328</v>
      </c>
      <c r="S12" s="343">
        <f>SUM(S6:S11)</f>
        <v>9129545</v>
      </c>
      <c r="T12" s="343">
        <f>IFERROR(S12/K12,"-")</f>
        <v>3207.8513703443</v>
      </c>
      <c r="U12" s="343">
        <f>IFERROR(S12/Q12,"-")</f>
        <v>29737.931596091</v>
      </c>
      <c r="V12" s="343">
        <f>S12-G12</f>
        <v>448548</v>
      </c>
      <c r="W12" s="256">
        <f>S12/G12</f>
        <v>1.051670101948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