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<sst xmlns="http://schemas.openxmlformats.org/spreadsheetml/2006/main" uniqueCount="293">
  <si>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</si>
  <si>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</si>
  <si>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</si>
  <si>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</si>
  <si>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</si>
  <si>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</si>
  <si>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</si>
  <si>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</si>
  <si>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</si>
  <si>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</si>
  <si>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</si>
  <si>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</si>
  <si>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</si>
  <si>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</si>
  <si>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</si>
  <si>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</si>
  <si>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</si>
  <si>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</si>
  <si>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</si>
  <si>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</si>
  <si>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</si>
  <si>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</si>
  <si>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</si>
  <si>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</si>
  <si>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</si>
  <si>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</si>
  <si>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</si>
  <si>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</si>
  <si>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09月</t>
  </si>
  <si>
    <t>ヘスティア</t>
  </si>
  <si>
    <t>最終更新日</t>
  </si>
  <si>
    <t>11月06日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</si>
  <si>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</si>
  <si>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</si>
  <si>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</si>
  <si>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</si>
  <si>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</si>
  <si>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</si>
  <si>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</si>
  <si>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</si>
  <si>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</si>
  <si>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</si>
  <si>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</si>
  <si>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</si>
  <si>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</si>
  <si>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</si>
  <si>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</si>
  <si>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</si>
  <si>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</si>
  <si>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</si>
  <si>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</si>
  <si>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</si>
  <si>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</si>
  <si>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</si>
  <si>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</si>
  <si>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</si>
  <si>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</si>
  <si>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</si>
  <si>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</si>
  <si>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</si>
  <si>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</si>
  <si>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</si>
  <si>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</si>
  <si>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</si>
  <si>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ln_ink513</t>
  </si>
  <si>
    <t>デリヘル版3(LINEver)（藤井レイラ）</t>
  </si>
  <si>
    <t>LINEで出会いリクルート70歳まで応募可</t>
  </si>
  <si>
    <t>line</t>
  </si>
  <si>
    <t>サンスポ関東</t>
  </si>
  <si>
    <t>全5段つかみ15段</t>
  </si>
  <si>
    <t>1～15日</t>
  </si>
  <si>
    <t>ic3611</t>
  </si>
  <si>
    <t>空電</t>
  </si>
  <si>
    <t>ln_ink514</t>
  </si>
  <si>
    <t>半5段つかみ15段</t>
  </si>
  <si>
    <t>ic3612</t>
  </si>
  <si>
    <t>ln_ink515</t>
  </si>
  <si>
    <t>老人ホーム版(LINEver)（晶エリー）</t>
  </si>
  <si>
    <t>お相手待ちの女性が出ました(LINEver)</t>
  </si>
  <si>
    <t>16～31日</t>
  </si>
  <si>
    <t>ic3613</t>
  </si>
  <si>
    <t>ln_ink516</t>
  </si>
  <si>
    <t>ic3614</t>
  </si>
  <si>
    <t>ln_ink517</t>
  </si>
  <si>
    <t>サンスポ関西</t>
  </si>
  <si>
    <t>ic3615</t>
  </si>
  <si>
    <t>ln_ink518</t>
  </si>
  <si>
    <t>ic3616</t>
  </si>
  <si>
    <t>ln_ink519</t>
  </si>
  <si>
    <t>ic3617</t>
  </si>
  <si>
    <t>ln_ink520</t>
  </si>
  <si>
    <t>ic3618</t>
  </si>
  <si>
    <t>ln_ink521</t>
  </si>
  <si>
    <t>精力剤版(LINEver)（藤井レイラ）</t>
  </si>
  <si>
    <t>50代でもグイグイ</t>
  </si>
  <si>
    <t>デイリースポーツ関西</t>
  </si>
  <si>
    <t>全5段・半5段つかみスライド</t>
  </si>
  <si>
    <t>9/1～</t>
  </si>
  <si>
    <t>ln_ink522</t>
  </si>
  <si>
    <t>雑誌版SPA(LINEver)（晶エリー）</t>
  </si>
  <si>
    <t>え?LINEでこんなに出会えんのダメ元で始めたはずが</t>
  </si>
  <si>
    <t>ln_ink523</t>
  </si>
  <si>
    <t>右女9版(ヘスティア)(LINEver)（藤井レイラ）</t>
  </si>
  <si>
    <t>学生いませんギャルもいません熟女熟女熟女熟女(LINEver)</t>
  </si>
  <si>
    <t>ln_ink524</t>
  </si>
  <si>
    <t>携帯版(LINEver)（高宮菜々子）</t>
  </si>
  <si>
    <t>手間いらずのオヤジ向け出会い場！(LINEver)</t>
  </si>
  <si>
    <t>ln_ink525</t>
  </si>
  <si>
    <t>デリヘル版3(LINEver)（高宮菜々子）</t>
  </si>
  <si>
    <t>ic3619</t>
  </si>
  <si>
    <t>(空電共通)</t>
  </si>
  <si>
    <t>ln_ink526</t>
  </si>
  <si>
    <t>雑誌版SPA(LINEver)（藤井レイラ）</t>
  </si>
  <si>
    <t>「過剰なサービスが自慢です」素人熟女の出会いを暴露」(LINEver)</t>
  </si>
  <si>
    <t>スポニチ西部</t>
  </si>
  <si>
    <t>全5段つかみ20段保証</t>
  </si>
  <si>
    <t>20段保証</t>
  </si>
  <si>
    <t>ln_ink527</t>
  </si>
  <si>
    <t>雑誌版SPA(LINEver)（高宮菜々子）</t>
  </si>
  <si>
    <t>マカより効果的エロい熟女が誘ってくる魅力的なサイト</t>
  </si>
  <si>
    <t>ln_ink528</t>
  </si>
  <si>
    <t>女優大版１(LINEver)（藤井レイラ）</t>
  </si>
  <si>
    <t>出会い探しは</t>
  </si>
  <si>
    <t>ln_ink529</t>
  </si>
  <si>
    <t>直接LINE交換版(LINEver)（晶エリー）</t>
  </si>
  <si>
    <t>熟女とLＩＮＥで出会いができる</t>
  </si>
  <si>
    <t>ic3620</t>
  </si>
  <si>
    <t>ln_ink530</t>
  </si>
  <si>
    <t>再婚&amp;理解者版(LINEver)（高宮菜々子）</t>
  </si>
  <si>
    <t>再婚&amp;理解者(LINEver)</t>
  </si>
  <si>
    <t>スポーツ報知関西</t>
  </si>
  <si>
    <t>全5段つかみ4回</t>
  </si>
  <si>
    <t>ln_ink531</t>
  </si>
  <si>
    <t>ln_ink532</t>
  </si>
  <si>
    <t>ln_ink533</t>
  </si>
  <si>
    <t>DVDパッケージ＿ストーリー版(LINEver)（藤井レイラ）</t>
  </si>
  <si>
    <t>え美熟女が(LINEver)</t>
  </si>
  <si>
    <t>ic3621</t>
  </si>
  <si>
    <t>ln_ink534</t>
  </si>
  <si>
    <t>東スポ (4C終面全5段)</t>
  </si>
  <si>
    <t>4C終面全5段</t>
  </si>
  <si>
    <t>9月14日(木)</t>
  </si>
  <si>
    <t>ln_ink535</t>
  </si>
  <si>
    <t>中京スポーツ (4C終面全5段)</t>
  </si>
  <si>
    <t>9月07日(木)</t>
  </si>
  <si>
    <t>ln_ink536</t>
  </si>
  <si>
    <t>大スポ (4C終面全5段)</t>
  </si>
  <si>
    <t>ln_ink537</t>
  </si>
  <si>
    <t>九スポ (4C終面全5段)</t>
  </si>
  <si>
    <t>9月08日(金)</t>
  </si>
  <si>
    <t>ic3622</t>
  </si>
  <si>
    <t>空電 (共通)</t>
  </si>
  <si>
    <t>ln_ink538</t>
  </si>
  <si>
    <t>枯れ専女子版（LINEver)（藤井レイラ）</t>
  </si>
  <si>
    <t>日本の出会い系番付第1位に推薦します</t>
  </si>
  <si>
    <t>9月21日(木)</t>
  </si>
  <si>
    <t>ln_ink539</t>
  </si>
  <si>
    <t>ランキング版(LINEver)（複数）</t>
  </si>
  <si>
    <t>月間逆指名ランキング</t>
  </si>
  <si>
    <t>ln_ink540</t>
  </si>
  <si>
    <t>ln_ink541</t>
  </si>
  <si>
    <t>9月23日(土)</t>
  </si>
  <si>
    <t>ic3623</t>
  </si>
  <si>
    <t>ln_ink542</t>
  </si>
  <si>
    <t>いろいろな疑問版(LINEver)（晶エリー・藤井レイラ）</t>
  </si>
  <si>
    <t>登録すればわかります</t>
  </si>
  <si>
    <t>スポニチ関東</t>
  </si>
  <si>
    <t>半2段つかみ20段保証</t>
  </si>
  <si>
    <t>ln_ink543</t>
  </si>
  <si>
    <t>ln_ink544</t>
  </si>
  <si>
    <t>ln_ink545</t>
  </si>
  <si>
    <t>ic3624</t>
  </si>
  <si>
    <t>ln_ink546</t>
  </si>
  <si>
    <t>ニッカン西部</t>
  </si>
  <si>
    <t>1～10日</t>
  </si>
  <si>
    <t>ln_ink547</t>
  </si>
  <si>
    <t>11～20日</t>
  </si>
  <si>
    <t>ln_ink548</t>
  </si>
  <si>
    <t>21～31日</t>
  </si>
  <si>
    <t>ic3625</t>
  </si>
  <si>
    <t>ln_ink549</t>
  </si>
  <si>
    <t>9月03日(日)</t>
  </si>
  <si>
    <t>ic3626</t>
  </si>
  <si>
    <t>ln_ink550</t>
  </si>
  <si>
    <t>全5段</t>
  </si>
  <si>
    <t>9月09日(土)</t>
  </si>
  <si>
    <t>ic3627</t>
  </si>
  <si>
    <t>ln_ink551</t>
  </si>
  <si>
    <t>ic3628</t>
  </si>
  <si>
    <t>ln_ink552</t>
  </si>
  <si>
    <t>1C終面全5段</t>
  </si>
  <si>
    <t>ic3629</t>
  </si>
  <si>
    <t>ln_ink553</t>
  </si>
  <si>
    <t>9月30日(土)</t>
  </si>
  <si>
    <t>ic3630</t>
  </si>
  <si>
    <t>ln_ink554</t>
  </si>
  <si>
    <t>記事(ノーマル)(LINEver)（）</t>
  </si>
  <si>
    <t>デイリー39白濁液を求めて熟女が登録中。溜まってるオジサンなら即会いチャンス。</t>
  </si>
  <si>
    <t>4C記事枠</t>
  </si>
  <si>
    <t>ln_ink555</t>
  </si>
  <si>
    <t>記事(黄)(LINEver)（）</t>
  </si>
  <si>
    <t>デイリー40「パパ活を求めないサイトです」熟年男女専門なので安心してください。</t>
  </si>
  <si>
    <t>9月10日(日)</t>
  </si>
  <si>
    <t>ln_ink556</t>
  </si>
  <si>
    <t>記事(赤)(LINEver)（）</t>
  </si>
  <si>
    <t>239初期費用ナシ！更新料ナシ！昭和世代でLINEが使えれば自由に出会えます。</t>
  </si>
  <si>
    <t>9月17日(日)</t>
  </si>
  <si>
    <t>ln_ink557</t>
  </si>
  <si>
    <t>記事(青)(LINEver)（）</t>
  </si>
  <si>
    <t>24060歳からできるLINEの出会い。親切なサポート付きで高齢者でも安心。</t>
  </si>
  <si>
    <t>9月24日(日)</t>
  </si>
  <si>
    <t>ic3631</t>
  </si>
  <si>
    <t>共通</t>
  </si>
  <si>
    <t>新聞 TOTAL</t>
  </si>
  <si>
    <t>●雑誌 広告</t>
  </si>
  <si>
    <t>ln_ink511</t>
  </si>
  <si>
    <t>日本ジャーナル出版</t>
  </si>
  <si>
    <t>女性多数版(LINEver)（藤井レイラ子）</t>
  </si>
  <si>
    <t>助けてください！男性会員が足りません</t>
  </si>
  <si>
    <t>週刊実話</t>
  </si>
  <si>
    <t>表4</t>
  </si>
  <si>
    <t>9月28日(木)</t>
  </si>
  <si>
    <t>za246</t>
  </si>
  <si>
    <t>ln_ink512</t>
  </si>
  <si>
    <t>リイド社</t>
  </si>
  <si>
    <t>LINEで繋がる恋愛・結婚版(LINEver)（高宮菜々子）</t>
  </si>
  <si>
    <t>恋愛経験が少なくても女性と出会える</t>
  </si>
  <si>
    <t>コミック乱</t>
  </si>
  <si>
    <t>1C2P</t>
  </si>
  <si>
    <t>9月27日(水)</t>
  </si>
  <si>
    <t>za247</t>
  </si>
  <si>
    <t>ln_adn026</t>
  </si>
  <si>
    <t>大洋図書</t>
  </si>
  <si>
    <t>2Pスポーツ新聞_v01_ヘスティア(高宮菜々子さん)_LINE版</t>
  </si>
  <si>
    <t>ナックルズ極ベスト</t>
  </si>
  <si>
    <t>9月13日(水)</t>
  </si>
  <si>
    <t>ad835</t>
  </si>
  <si>
    <t>ln_adn027</t>
  </si>
  <si>
    <t>文友舎</t>
  </si>
  <si>
    <t>5P風俗ヘスティア(高宮菜々子さん)_LINE版</t>
  </si>
  <si>
    <t>EXCITING MAX!HIGH-GRADE</t>
  </si>
  <si>
    <t>1C5P</t>
  </si>
  <si>
    <t>ad836</t>
  </si>
  <si>
    <t>ln_adn028</t>
  </si>
  <si>
    <t>実話ナックルズ ウルトラ</t>
  </si>
  <si>
    <t>9月29日(金)</t>
  </si>
  <si>
    <t>ad837</t>
  </si>
  <si>
    <t>ln_rpn004</t>
  </si>
  <si>
    <t>おまとめパック</t>
  </si>
  <si>
    <t>9月01日(金)</t>
  </si>
  <si>
    <t>ln_rpn005</t>
  </si>
  <si>
    <t>ln_rpn006</t>
  </si>
  <si>
    <t>rp004</t>
  </si>
  <si>
    <t>rp005</t>
  </si>
  <si>
    <t>rp006</t>
  </si>
  <si>
    <t>雑誌 TOTAL</t>
  </si>
  <si>
    <t>●DVD 広告</t>
  </si>
  <si>
    <t>pa620</t>
  </si>
  <si>
    <t>三和出版</t>
  </si>
  <si>
    <t>DVD漫画きよし</t>
  </si>
  <si>
    <t>A4、CVS日版PB</t>
  </si>
  <si>
    <t>lp07</t>
  </si>
  <si>
    <t>人妻日和</t>
  </si>
  <si>
    <t>DVD袋表4C</t>
  </si>
  <si>
    <t>pa621</t>
  </si>
  <si>
    <t>pa622</t>
  </si>
  <si>
    <t>DVD4コマ-ヘスティア</t>
  </si>
  <si>
    <t>A4変形、CVSフル、860円、10万部</t>
  </si>
  <si>
    <t>MEN'S DVD</t>
  </si>
  <si>
    <t>pa623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</si>
  <si>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</si>
  <si>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</si>
  <si>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</si>
  <si>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</si>
  <si>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</si>
  <si>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</si>
  <si>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</si>
  <si>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9/1～9/30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</si>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</sst>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66</v>
      </c>
      <c r="D6" s="330">
        <v>2930000</v>
      </c>
      <c r="E6" s="79">
        <v>453</v>
      </c>
      <c r="F6" s="79">
        <v>246</v>
      </c>
      <c r="G6" s="79">
        <v>500</v>
      </c>
      <c r="H6" s="89">
        <v>257</v>
      </c>
      <c r="I6" s="90">
        <v>0</v>
      </c>
      <c r="J6" s="143">
        <f>H6+I6</f>
        <v>257</v>
      </c>
      <c r="K6" s="80">
        <f>IFERROR(J6/G6,"-")</f>
        <v>0.514</v>
      </c>
      <c r="L6" s="79">
        <v>21</v>
      </c>
      <c r="M6" s="79">
        <v>34</v>
      </c>
      <c r="N6" s="80">
        <f>IFERROR(L6/J6,"-")</f>
        <v>0.081712062256809</v>
      </c>
      <c r="O6" s="81">
        <f>IFERROR(D6/J6,"-")</f>
        <v>11400.778210117</v>
      </c>
      <c r="P6" s="82">
        <v>25</v>
      </c>
      <c r="Q6" s="80">
        <f>IFERROR(P6/J6,"-")</f>
        <v>0.09727626459144</v>
      </c>
      <c r="R6" s="335">
        <v>1579000</v>
      </c>
      <c r="S6" s="336">
        <f>IFERROR(R6/J6,"-")</f>
        <v>6143.9688715953</v>
      </c>
      <c r="T6" s="336">
        <f>IFERROR(R6/P6,"-")</f>
        <v>63160</v>
      </c>
      <c r="U6" s="330">
        <f>IFERROR(R6-D6,"-")</f>
        <v>-1351000</v>
      </c>
      <c r="V6" s="83">
        <f>R6/D6</f>
        <v>0.53890784982935</v>
      </c>
      <c r="W6" s="77"/>
      <c r="X6" s="142"/>
    </row>
    <row r="7" spans="1:24">
      <c r="A7" s="78"/>
      <c r="B7" s="84" t="s">
        <v>24</v>
      </c>
      <c r="C7" s="84">
        <v>16</v>
      </c>
      <c r="D7" s="330">
        <v>1145000</v>
      </c>
      <c r="E7" s="79">
        <v>506</v>
      </c>
      <c r="F7" s="79">
        <v>202</v>
      </c>
      <c r="G7" s="79">
        <v>146</v>
      </c>
      <c r="H7" s="89">
        <v>294</v>
      </c>
      <c r="I7" s="90">
        <v>2</v>
      </c>
      <c r="J7" s="143">
        <f>H7+I7</f>
        <v>296</v>
      </c>
      <c r="K7" s="80">
        <f>IFERROR(J7/G7,"-")</f>
        <v>2.027397260274</v>
      </c>
      <c r="L7" s="79">
        <v>43</v>
      </c>
      <c r="M7" s="79">
        <v>32</v>
      </c>
      <c r="N7" s="80">
        <f>IFERROR(L7/J7,"-")</f>
        <v>0.14527027027027</v>
      </c>
      <c r="O7" s="81">
        <f>IFERROR(D7/J7,"-")</f>
        <v>3868.2432432432</v>
      </c>
      <c r="P7" s="82">
        <v>23</v>
      </c>
      <c r="Q7" s="80">
        <f>IFERROR(P7/J7,"-")</f>
        <v>0.077702702702703</v>
      </c>
      <c r="R7" s="335">
        <v>404200</v>
      </c>
      <c r="S7" s="336">
        <f>IFERROR(R7/J7,"-")</f>
        <v>1365.5405405405</v>
      </c>
      <c r="T7" s="336">
        <f>IFERROR(R7/P7,"-")</f>
        <v>17573.913043478</v>
      </c>
      <c r="U7" s="330">
        <f>IFERROR(R7-D7,"-")</f>
        <v>-740800</v>
      </c>
      <c r="V7" s="83">
        <f>R7/D7</f>
        <v>0.35301310043668</v>
      </c>
      <c r="W7" s="77"/>
      <c r="X7" s="142"/>
    </row>
    <row r="8" spans="1:24">
      <c r="A8" s="78"/>
      <c r="B8" s="84" t="s">
        <v>25</v>
      </c>
      <c r="C8" s="84">
        <v>4</v>
      </c>
      <c r="D8" s="330">
        <v>250000</v>
      </c>
      <c r="E8" s="79">
        <v>371</v>
      </c>
      <c r="F8" s="79">
        <v>196</v>
      </c>
      <c r="G8" s="79">
        <v>577</v>
      </c>
      <c r="H8" s="89">
        <v>118</v>
      </c>
      <c r="I8" s="90">
        <v>2</v>
      </c>
      <c r="J8" s="143">
        <f>H8+I8</f>
        <v>120</v>
      </c>
      <c r="K8" s="80">
        <f>IFERROR(J8/G8,"-")</f>
        <v>0.20797227036395</v>
      </c>
      <c r="L8" s="79">
        <v>20</v>
      </c>
      <c r="M8" s="79">
        <v>23</v>
      </c>
      <c r="N8" s="80">
        <f>IFERROR(L8/J8,"-")</f>
        <v>0.16666666666667</v>
      </c>
      <c r="O8" s="81">
        <f>IFERROR(D8/J8,"-")</f>
        <v>2083.3333333333</v>
      </c>
      <c r="P8" s="82">
        <v>5</v>
      </c>
      <c r="Q8" s="80">
        <f>IFERROR(P8/J8,"-")</f>
        <v>0.041666666666667</v>
      </c>
      <c r="R8" s="335">
        <v>39000</v>
      </c>
      <c r="S8" s="336">
        <f>IFERROR(R8/J8,"-")</f>
        <v>325</v>
      </c>
      <c r="T8" s="336">
        <f>IFERROR(R8/P8,"-")</f>
        <v>7800</v>
      </c>
      <c r="U8" s="330">
        <f>IFERROR(R8-D8,"-")</f>
        <v>-211000</v>
      </c>
      <c r="V8" s="83">
        <f>R8/D8</f>
        <v>0.156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6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10539834</v>
      </c>
      <c r="E10" s="79">
        <v>9554</v>
      </c>
      <c r="F10" s="79">
        <v>0</v>
      </c>
      <c r="G10" s="79">
        <v>388592</v>
      </c>
      <c r="H10" s="89">
        <v>3411</v>
      </c>
      <c r="I10" s="90">
        <v>192</v>
      </c>
      <c r="J10" s="143">
        <f>H10+I10</f>
        <v>3603</v>
      </c>
      <c r="K10" s="80">
        <f>IFERROR(J10/G10,"-")</f>
        <v>0.0092719356034092</v>
      </c>
      <c r="L10" s="79">
        <v>359</v>
      </c>
      <c r="M10" s="79">
        <v>1242</v>
      </c>
      <c r="N10" s="80">
        <f>IFERROR(L10/J10,"-")</f>
        <v>0.099639189564252</v>
      </c>
      <c r="O10" s="81">
        <f>IFERROR(D10/J10,"-")</f>
        <v>2925.2939217319</v>
      </c>
      <c r="P10" s="82">
        <v>448</v>
      </c>
      <c r="Q10" s="80">
        <f>IFERROR(P10/J10,"-")</f>
        <v>0.12434082708854</v>
      </c>
      <c r="R10" s="335">
        <v>13960150</v>
      </c>
      <c r="S10" s="336">
        <f>IFERROR(R10/J10,"-")</f>
        <v>3874.5906189287</v>
      </c>
      <c r="T10" s="336">
        <f>IFERROR(R10/P10,"-")</f>
        <v>31161.049107143</v>
      </c>
      <c r="U10" s="330">
        <f>IFERROR(R10-D10,"-")</f>
        <v>3420316</v>
      </c>
      <c r="V10" s="83">
        <f>R10/D10</f>
        <v>1.3245132703229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14864834</v>
      </c>
      <c r="E13" s="41">
        <f>SUM(E6:E11)</f>
        <v>10884</v>
      </c>
      <c r="F13" s="41">
        <f>SUM(F6:F11)</f>
        <v>644</v>
      </c>
      <c r="G13" s="41">
        <f>SUM(G6:G11)</f>
        <v>389821</v>
      </c>
      <c r="H13" s="41">
        <f>SUM(H6:H11)</f>
        <v>4080</v>
      </c>
      <c r="I13" s="41">
        <f>SUM(I6:I11)</f>
        <v>196</v>
      </c>
      <c r="J13" s="41">
        <f>SUM(J6:J11)</f>
        <v>4276</v>
      </c>
      <c r="K13" s="42">
        <f>IFERROR(J13/G13,"-")</f>
        <v>0.010969137116779</v>
      </c>
      <c r="L13" s="76">
        <f>SUM(L6:L11)</f>
        <v>443</v>
      </c>
      <c r="M13" s="76">
        <f>SUM(M6:M11)</f>
        <v>1331</v>
      </c>
      <c r="N13" s="42">
        <f>IFERROR(L13/J13,"-")</f>
        <v>0.10360149672591</v>
      </c>
      <c r="O13" s="43">
        <f>IFERROR(D13/J13,"-")</f>
        <v>3476.3409728718</v>
      </c>
      <c r="P13" s="44">
        <f>SUM(P6:P11)</f>
        <v>501</v>
      </c>
      <c r="Q13" s="42">
        <f>IFERROR(P13/J13,"-")</f>
        <v>0.11716557530402</v>
      </c>
      <c r="R13" s="333">
        <f>SUM(R6:R11)</f>
        <v>15982350</v>
      </c>
      <c r="S13" s="333">
        <f>IFERROR(R13/J13,"-")</f>
        <v>3737.687090739</v>
      </c>
      <c r="T13" s="333">
        <f>IFERROR(R13/P13,"-")</f>
        <v>31900.898203593</v>
      </c>
      <c r="U13" s="333">
        <f>SUM(U6:U11)</f>
        <v>1117516</v>
      </c>
      <c r="V13" s="45">
        <f>IFERROR(R13/D13,"-")</f>
        <v>1.0751785051888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3.7647058823529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340000</v>
      </c>
      <c r="K6" s="79">
        <v>0</v>
      </c>
      <c r="L6" s="79">
        <v>0</v>
      </c>
      <c r="M6" s="79">
        <v>0</v>
      </c>
      <c r="N6" s="89">
        <v>11</v>
      </c>
      <c r="O6" s="90">
        <v>0</v>
      </c>
      <c r="P6" s="91">
        <f>N6+O6</f>
        <v>11</v>
      </c>
      <c r="Q6" s="80" t="str">
        <f>IFERROR(P6/M6,"-")</f>
        <v>-</v>
      </c>
      <c r="R6" s="79">
        <v>2</v>
      </c>
      <c r="S6" s="79">
        <v>3</v>
      </c>
      <c r="T6" s="80">
        <f>IFERROR(R6/(P6),"-")</f>
        <v>0.18181818181818</v>
      </c>
      <c r="U6" s="336">
        <f>IFERROR(J6/SUM(N6:O21),"-")</f>
        <v>4788.7323943662</v>
      </c>
      <c r="V6" s="82">
        <v>1</v>
      </c>
      <c r="W6" s="80">
        <f>IF(P6=0,"-",V6/P6)</f>
        <v>0.090909090909091</v>
      </c>
      <c r="X6" s="335">
        <v>193000</v>
      </c>
      <c r="Y6" s="336">
        <f>IFERROR(X6/P6,"-")</f>
        <v>17545.454545455</v>
      </c>
      <c r="Z6" s="336">
        <f>IFERROR(X6/V6,"-")</f>
        <v>193000</v>
      </c>
      <c r="AA6" s="330">
        <f>SUM(X6:X21)-SUM(J6:J21)</f>
        <v>940000</v>
      </c>
      <c r="AB6" s="83">
        <f>SUM(X6:X21)/SUM(J6:J21)</f>
        <v>3.7647058823529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0.090909090909091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0.36363636363636</v>
      </c>
      <c r="BP6" s="119">
        <v>1</v>
      </c>
      <c r="BQ6" s="120">
        <f>IFERROR(BP6/BN6,"-")</f>
        <v>0.25</v>
      </c>
      <c r="BR6" s="121">
        <v>198000</v>
      </c>
      <c r="BS6" s="122">
        <f>IFERROR(BR6/BN6,"-")</f>
        <v>49500</v>
      </c>
      <c r="BT6" s="123"/>
      <c r="BU6" s="123"/>
      <c r="BV6" s="123">
        <v>1</v>
      </c>
      <c r="BW6" s="124">
        <v>4</v>
      </c>
      <c r="BX6" s="125">
        <f>IF(P6=0,"",IF(BW6=0,"",(BW6/P6)))</f>
        <v>0.36363636363636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2</v>
      </c>
      <c r="CG6" s="132">
        <f>IF(P6=0,"",IF(CF6=0,"",(CF6/P6)))</f>
        <v>0.18181818181818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1</v>
      </c>
      <c r="CP6" s="139">
        <v>193000</v>
      </c>
      <c r="CQ6" s="139">
        <v>198000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38</v>
      </c>
      <c r="L7" s="79">
        <v>21</v>
      </c>
      <c r="M7" s="79">
        <v>11</v>
      </c>
      <c r="N7" s="89">
        <v>1</v>
      </c>
      <c r="O7" s="90">
        <v>0</v>
      </c>
      <c r="P7" s="91">
        <f>N7+O7</f>
        <v>1</v>
      </c>
      <c r="Q7" s="80">
        <f>IFERROR(P7/M7,"-")</f>
        <v>0.090909090909091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68</v>
      </c>
      <c r="H8" s="88" t="s">
        <v>74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72</v>
      </c>
      <c r="G9" s="88"/>
      <c r="H9" s="88"/>
      <c r="I9" s="88"/>
      <c r="J9" s="330"/>
      <c r="K9" s="79">
        <v>1</v>
      </c>
      <c r="L9" s="79">
        <v>1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77</v>
      </c>
      <c r="E10" s="347" t="s">
        <v>78</v>
      </c>
      <c r="F10" s="347" t="s">
        <v>67</v>
      </c>
      <c r="G10" s="88" t="s">
        <v>68</v>
      </c>
      <c r="H10" s="88" t="s">
        <v>69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13</v>
      </c>
      <c r="O10" s="90">
        <v>0</v>
      </c>
      <c r="P10" s="91">
        <f>N10+O10</f>
        <v>13</v>
      </c>
      <c r="Q10" s="80" t="str">
        <f>IFERROR(P10/M10,"-")</f>
        <v>-</v>
      </c>
      <c r="R10" s="79">
        <v>2</v>
      </c>
      <c r="S10" s="79">
        <v>1</v>
      </c>
      <c r="T10" s="80">
        <f>IFERROR(R10/(P10),"-")</f>
        <v>0.15384615384615</v>
      </c>
      <c r="U10" s="336"/>
      <c r="V10" s="82">
        <v>1</v>
      </c>
      <c r="W10" s="80">
        <f>IF(P10=0,"-",V10/P10)</f>
        <v>0.076923076923077</v>
      </c>
      <c r="X10" s="335">
        <v>45000</v>
      </c>
      <c r="Y10" s="336">
        <f>IFERROR(X10/P10,"-")</f>
        <v>3461.5384615385</v>
      </c>
      <c r="Z10" s="336">
        <f>IFERROR(X10/V10,"-")</f>
        <v>45000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0.076923076923077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3</v>
      </c>
      <c r="BF10" s="111">
        <f>IF(P10=0,"",IF(BE10=0,"",(BE10/P10)))</f>
        <v>0.23076923076923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5</v>
      </c>
      <c r="BO10" s="118">
        <f>IF(P10=0,"",IF(BN10=0,"",(BN10/P10)))</f>
        <v>0.38461538461538</v>
      </c>
      <c r="BP10" s="119">
        <v>1</v>
      </c>
      <c r="BQ10" s="120">
        <f>IFERROR(BP10/BN10,"-")</f>
        <v>0.2</v>
      </c>
      <c r="BR10" s="121">
        <v>45000</v>
      </c>
      <c r="BS10" s="122">
        <f>IFERROR(BR10/BN10,"-")</f>
        <v>9000</v>
      </c>
      <c r="BT10" s="123"/>
      <c r="BU10" s="123"/>
      <c r="BV10" s="123">
        <v>1</v>
      </c>
      <c r="BW10" s="124">
        <v>1</v>
      </c>
      <c r="BX10" s="125">
        <f>IF(P10=0,"",IF(BW10=0,"",(BW10/P10)))</f>
        <v>0.076923076923077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3</v>
      </c>
      <c r="CG10" s="132">
        <f>IF(P10=0,"",IF(CF10=0,"",(CF10/P10)))</f>
        <v>0.23076923076923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1</v>
      </c>
      <c r="CP10" s="139">
        <v>45000</v>
      </c>
      <c r="CQ10" s="139">
        <v>45000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77</v>
      </c>
      <c r="E11" s="347" t="s">
        <v>78</v>
      </c>
      <c r="F11" s="347" t="s">
        <v>72</v>
      </c>
      <c r="G11" s="88"/>
      <c r="H11" s="88"/>
      <c r="I11" s="88"/>
      <c r="J11" s="330"/>
      <c r="K11" s="79">
        <v>44</v>
      </c>
      <c r="L11" s="79">
        <v>15</v>
      </c>
      <c r="M11" s="79">
        <v>21</v>
      </c>
      <c r="N11" s="89">
        <v>2</v>
      </c>
      <c r="O11" s="90">
        <v>0</v>
      </c>
      <c r="P11" s="91">
        <f>N11+O11</f>
        <v>2</v>
      </c>
      <c r="Q11" s="80">
        <f>IFERROR(P11/M11,"-")</f>
        <v>0.095238095238095</v>
      </c>
      <c r="R11" s="79">
        <v>1</v>
      </c>
      <c r="S11" s="79">
        <v>0</v>
      </c>
      <c r="T11" s="80">
        <f>IFERROR(R11/(P11),"-")</f>
        <v>0.5</v>
      </c>
      <c r="U11" s="336"/>
      <c r="V11" s="82">
        <v>1</v>
      </c>
      <c r="W11" s="80">
        <f>IF(P11=0,"-",V11/P11)</f>
        <v>0.5</v>
      </c>
      <c r="X11" s="335">
        <v>32000</v>
      </c>
      <c r="Y11" s="336">
        <f>IFERROR(X11/P11,"-")</f>
        <v>16000</v>
      </c>
      <c r="Z11" s="336">
        <f>IFERROR(X11/V11,"-")</f>
        <v>32000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0.5</v>
      </c>
      <c r="BY11" s="126">
        <v>1</v>
      </c>
      <c r="BZ11" s="127">
        <f>IFERROR(BY11/BW11,"-")</f>
        <v>1</v>
      </c>
      <c r="CA11" s="128">
        <v>32000</v>
      </c>
      <c r="CB11" s="129">
        <f>IFERROR(CA11/BW11,"-")</f>
        <v>32000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32000</v>
      </c>
      <c r="CQ11" s="139">
        <v>32000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77</v>
      </c>
      <c r="E12" s="347" t="s">
        <v>78</v>
      </c>
      <c r="F12" s="347" t="s">
        <v>67</v>
      </c>
      <c r="G12" s="88" t="s">
        <v>68</v>
      </c>
      <c r="H12" s="88" t="s">
        <v>74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77</v>
      </c>
      <c r="E13" s="347" t="s">
        <v>78</v>
      </c>
      <c r="F13" s="347" t="s">
        <v>72</v>
      </c>
      <c r="G13" s="88"/>
      <c r="H13" s="88"/>
      <c r="I13" s="88"/>
      <c r="J13" s="330"/>
      <c r="K13" s="79">
        <v>3</v>
      </c>
      <c r="L13" s="79">
        <v>2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65</v>
      </c>
      <c r="E14" s="347" t="s">
        <v>66</v>
      </c>
      <c r="F14" s="347" t="s">
        <v>67</v>
      </c>
      <c r="G14" s="88" t="s">
        <v>84</v>
      </c>
      <c r="H14" s="88" t="s">
        <v>69</v>
      </c>
      <c r="I14" s="88" t="s">
        <v>70</v>
      </c>
      <c r="J14" s="330"/>
      <c r="K14" s="79">
        <v>0</v>
      </c>
      <c r="L14" s="79">
        <v>0</v>
      </c>
      <c r="M14" s="79">
        <v>0</v>
      </c>
      <c r="N14" s="89">
        <v>13</v>
      </c>
      <c r="O14" s="90">
        <v>0</v>
      </c>
      <c r="P14" s="91">
        <f>N14+O14</f>
        <v>13</v>
      </c>
      <c r="Q14" s="80" t="str">
        <f>IFERROR(P14/M14,"-")</f>
        <v>-</v>
      </c>
      <c r="R14" s="79">
        <v>0</v>
      </c>
      <c r="S14" s="79">
        <v>2</v>
      </c>
      <c r="T14" s="80">
        <f>IFERROR(R14/(P14),"-")</f>
        <v>0</v>
      </c>
      <c r="U14" s="336"/>
      <c r="V14" s="82">
        <v>1</v>
      </c>
      <c r="W14" s="80">
        <f>IF(P14=0,"-",V14/P14)</f>
        <v>0.076923076923077</v>
      </c>
      <c r="X14" s="335">
        <v>3000</v>
      </c>
      <c r="Y14" s="336">
        <f>IFERROR(X14/P14,"-")</f>
        <v>230.76923076923</v>
      </c>
      <c r="Z14" s="336">
        <f>IFERROR(X14/V14,"-")</f>
        <v>3000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0.076923076923077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7</v>
      </c>
      <c r="BO14" s="118">
        <f>IF(P14=0,"",IF(BN14=0,"",(BN14/P14)))</f>
        <v>0.53846153846154</v>
      </c>
      <c r="BP14" s="119">
        <v>1</v>
      </c>
      <c r="BQ14" s="120">
        <f>IFERROR(BP14/BN14,"-")</f>
        <v>0.14285714285714</v>
      </c>
      <c r="BR14" s="121">
        <v>3000</v>
      </c>
      <c r="BS14" s="122">
        <f>IFERROR(BR14/BN14,"-")</f>
        <v>428.57142857143</v>
      </c>
      <c r="BT14" s="123">
        <v>1</v>
      </c>
      <c r="BU14" s="123"/>
      <c r="BV14" s="123"/>
      <c r="BW14" s="124">
        <v>2</v>
      </c>
      <c r="BX14" s="125">
        <f>IF(P14=0,"",IF(BW14=0,"",(BW14/P14)))</f>
        <v>0.15384615384615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3</v>
      </c>
      <c r="CG14" s="132">
        <f>IF(P14=0,"",IF(CF14=0,"",(CF14/P14)))</f>
        <v>0.23076923076923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3000</v>
      </c>
      <c r="CQ14" s="139">
        <v>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85</v>
      </c>
      <c r="C15" s="347"/>
      <c r="D15" s="347" t="s">
        <v>65</v>
      </c>
      <c r="E15" s="347" t="s">
        <v>66</v>
      </c>
      <c r="F15" s="347" t="s">
        <v>72</v>
      </c>
      <c r="G15" s="88"/>
      <c r="H15" s="88"/>
      <c r="I15" s="88"/>
      <c r="J15" s="330"/>
      <c r="K15" s="79">
        <v>44</v>
      </c>
      <c r="L15" s="79">
        <v>24</v>
      </c>
      <c r="M15" s="79">
        <v>19</v>
      </c>
      <c r="N15" s="89">
        <v>6</v>
      </c>
      <c r="O15" s="90">
        <v>0</v>
      </c>
      <c r="P15" s="91">
        <f>N15+O15</f>
        <v>6</v>
      </c>
      <c r="Q15" s="80">
        <f>IFERROR(P15/M15,"-")</f>
        <v>0.31578947368421</v>
      </c>
      <c r="R15" s="79">
        <v>3</v>
      </c>
      <c r="S15" s="79">
        <v>1</v>
      </c>
      <c r="T15" s="80">
        <f>IFERROR(R15/(P15),"-")</f>
        <v>0.5</v>
      </c>
      <c r="U15" s="336"/>
      <c r="V15" s="82">
        <v>2</v>
      </c>
      <c r="W15" s="80">
        <f>IF(P15=0,"-",V15/P15)</f>
        <v>0.33333333333333</v>
      </c>
      <c r="X15" s="335">
        <v>416000</v>
      </c>
      <c r="Y15" s="336">
        <f>IFERROR(X15/P15,"-")</f>
        <v>69333.333333333</v>
      </c>
      <c r="Z15" s="336">
        <f>IFERROR(X15/V15,"-")</f>
        <v>208000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0.16666666666667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2</v>
      </c>
      <c r="BX15" s="125">
        <f>IF(P15=0,"",IF(BW15=0,"",(BW15/P15)))</f>
        <v>0.33333333333333</v>
      </c>
      <c r="BY15" s="126">
        <v>1</v>
      </c>
      <c r="BZ15" s="127">
        <f>IFERROR(BY15/BW15,"-")</f>
        <v>0.5</v>
      </c>
      <c r="CA15" s="128">
        <v>81000</v>
      </c>
      <c r="CB15" s="129">
        <f>IFERROR(CA15/BW15,"-")</f>
        <v>40500</v>
      </c>
      <c r="CC15" s="130"/>
      <c r="CD15" s="130"/>
      <c r="CE15" s="130">
        <v>1</v>
      </c>
      <c r="CF15" s="131">
        <v>3</v>
      </c>
      <c r="CG15" s="132">
        <f>IF(P15=0,"",IF(CF15=0,"",(CF15/P15)))</f>
        <v>0.5</v>
      </c>
      <c r="CH15" s="133">
        <v>2</v>
      </c>
      <c r="CI15" s="134">
        <f>IFERROR(CH15/CF15,"-")</f>
        <v>0.66666666666667</v>
      </c>
      <c r="CJ15" s="135">
        <v>355000</v>
      </c>
      <c r="CK15" s="136">
        <f>IFERROR(CJ15/CF15,"-")</f>
        <v>118333.33333333</v>
      </c>
      <c r="CL15" s="137"/>
      <c r="CM15" s="137"/>
      <c r="CN15" s="137">
        <v>2</v>
      </c>
      <c r="CO15" s="138">
        <v>2</v>
      </c>
      <c r="CP15" s="139">
        <v>416000</v>
      </c>
      <c r="CQ15" s="139">
        <v>335000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347" t="s">
        <v>86</v>
      </c>
      <c r="C16" s="347"/>
      <c r="D16" s="347" t="s">
        <v>65</v>
      </c>
      <c r="E16" s="347" t="s">
        <v>66</v>
      </c>
      <c r="F16" s="347" t="s">
        <v>67</v>
      </c>
      <c r="G16" s="88" t="s">
        <v>84</v>
      </c>
      <c r="H16" s="88" t="s">
        <v>74</v>
      </c>
      <c r="I16" s="88"/>
      <c r="J16" s="330"/>
      <c r="K16" s="79">
        <v>0</v>
      </c>
      <c r="L16" s="79">
        <v>0</v>
      </c>
      <c r="M16" s="79">
        <v>0</v>
      </c>
      <c r="N16" s="89">
        <v>8</v>
      </c>
      <c r="O16" s="90">
        <v>0</v>
      </c>
      <c r="P16" s="91">
        <f>N16+O16</f>
        <v>8</v>
      </c>
      <c r="Q16" s="80" t="str">
        <f>IFERROR(P16/M16,"-")</f>
        <v>-</v>
      </c>
      <c r="R16" s="79">
        <v>1</v>
      </c>
      <c r="S16" s="79">
        <v>0</v>
      </c>
      <c r="T16" s="80">
        <f>IFERROR(R16/(P16),"-")</f>
        <v>0.125</v>
      </c>
      <c r="U16" s="336"/>
      <c r="V16" s="82">
        <v>2</v>
      </c>
      <c r="W16" s="80">
        <f>IF(P16=0,"-",V16/P16)</f>
        <v>0.25</v>
      </c>
      <c r="X16" s="335">
        <v>70000</v>
      </c>
      <c r="Y16" s="336">
        <f>IFERROR(X16/P16,"-")</f>
        <v>8750</v>
      </c>
      <c r="Z16" s="336">
        <f>IFERROR(X16/V16,"-")</f>
        <v>35000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4</v>
      </c>
      <c r="BO16" s="118">
        <f>IF(P16=0,"",IF(BN16=0,"",(BN16/P16)))</f>
        <v>0.5</v>
      </c>
      <c r="BP16" s="119">
        <v>1</v>
      </c>
      <c r="BQ16" s="120">
        <f>IFERROR(BP16/BN16,"-")</f>
        <v>0.25</v>
      </c>
      <c r="BR16" s="121">
        <v>10000</v>
      </c>
      <c r="BS16" s="122">
        <f>IFERROR(BR16/BN16,"-")</f>
        <v>2500</v>
      </c>
      <c r="BT16" s="123">
        <v>1</v>
      </c>
      <c r="BU16" s="123"/>
      <c r="BV16" s="123"/>
      <c r="BW16" s="124">
        <v>3</v>
      </c>
      <c r="BX16" s="125">
        <f>IF(P16=0,"",IF(BW16=0,"",(BW16/P16)))</f>
        <v>0.375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1</v>
      </c>
      <c r="CG16" s="132">
        <f>IF(P16=0,"",IF(CF16=0,"",(CF16/P16)))</f>
        <v>0.125</v>
      </c>
      <c r="CH16" s="133">
        <v>1</v>
      </c>
      <c r="CI16" s="134">
        <f>IFERROR(CH16/CF16,"-")</f>
        <v>1</v>
      </c>
      <c r="CJ16" s="135">
        <v>60000</v>
      </c>
      <c r="CK16" s="136">
        <f>IFERROR(CJ16/CF16,"-")</f>
        <v>60000</v>
      </c>
      <c r="CL16" s="137"/>
      <c r="CM16" s="137"/>
      <c r="CN16" s="137">
        <v>1</v>
      </c>
      <c r="CO16" s="138">
        <v>2</v>
      </c>
      <c r="CP16" s="139">
        <v>70000</v>
      </c>
      <c r="CQ16" s="139">
        <v>60000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87</v>
      </c>
      <c r="C17" s="347"/>
      <c r="D17" s="347" t="s">
        <v>65</v>
      </c>
      <c r="E17" s="347" t="s">
        <v>66</v>
      </c>
      <c r="F17" s="347" t="s">
        <v>72</v>
      </c>
      <c r="G17" s="88"/>
      <c r="H17" s="88"/>
      <c r="I17" s="88"/>
      <c r="J17" s="330"/>
      <c r="K17" s="79">
        <v>6</v>
      </c>
      <c r="L17" s="79">
        <v>5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88</v>
      </c>
      <c r="C18" s="347"/>
      <c r="D18" s="347" t="s">
        <v>77</v>
      </c>
      <c r="E18" s="347" t="s">
        <v>78</v>
      </c>
      <c r="F18" s="347" t="s">
        <v>67</v>
      </c>
      <c r="G18" s="88" t="s">
        <v>84</v>
      </c>
      <c r="H18" s="88" t="s">
        <v>69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3</v>
      </c>
      <c r="O18" s="90">
        <v>0</v>
      </c>
      <c r="P18" s="91">
        <f>N18+O18</f>
        <v>3</v>
      </c>
      <c r="Q18" s="80" t="str">
        <f>IFERROR(P18/M18,"-")</f>
        <v>-</v>
      </c>
      <c r="R18" s="79">
        <v>0</v>
      </c>
      <c r="S18" s="79">
        <v>0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0.33333333333333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2</v>
      </c>
      <c r="BO18" s="118">
        <f>IF(P18=0,"",IF(BN18=0,"",(BN18/P18)))</f>
        <v>0.66666666666667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89</v>
      </c>
      <c r="C19" s="347"/>
      <c r="D19" s="347" t="s">
        <v>77</v>
      </c>
      <c r="E19" s="347" t="s">
        <v>78</v>
      </c>
      <c r="F19" s="347" t="s">
        <v>72</v>
      </c>
      <c r="G19" s="88"/>
      <c r="H19" s="88"/>
      <c r="I19" s="88"/>
      <c r="J19" s="330"/>
      <c r="K19" s="79">
        <v>21</v>
      </c>
      <c r="L19" s="79">
        <v>14</v>
      </c>
      <c r="M19" s="79">
        <v>2</v>
      </c>
      <c r="N19" s="89">
        <v>2</v>
      </c>
      <c r="O19" s="90">
        <v>0</v>
      </c>
      <c r="P19" s="91">
        <f>N19+O19</f>
        <v>2</v>
      </c>
      <c r="Q19" s="80">
        <f>IFERROR(P19/M19,"-")</f>
        <v>1</v>
      </c>
      <c r="R19" s="79">
        <v>2</v>
      </c>
      <c r="S19" s="79">
        <v>0</v>
      </c>
      <c r="T19" s="80">
        <f>IFERROR(R19/(P19),"-")</f>
        <v>1</v>
      </c>
      <c r="U19" s="336"/>
      <c r="V19" s="82">
        <v>0</v>
      </c>
      <c r="W19" s="80">
        <f>IF(P19=0,"-",V19/P19)</f>
        <v>0</v>
      </c>
      <c r="X19" s="335">
        <v>20000</v>
      </c>
      <c r="Y19" s="336">
        <f>IFERROR(X19/P19,"-")</f>
        <v>10000</v>
      </c>
      <c r="Z19" s="336" t="str">
        <f>IFERROR(X19/V19,"-")</f>
        <v>-</v>
      </c>
      <c r="AA19" s="330"/>
      <c r="AB19" s="83"/>
      <c r="AC19" s="77"/>
      <c r="AD19" s="92">
        <v>1</v>
      </c>
      <c r="AE19" s="93">
        <f>IF(P19=0,"",IF(AD19=0,"",(AD19/P19)))</f>
        <v>0.5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0.5</v>
      </c>
      <c r="CH19" s="133">
        <v>1</v>
      </c>
      <c r="CI19" s="134">
        <f>IFERROR(CH19/CF19,"-")</f>
        <v>1</v>
      </c>
      <c r="CJ19" s="135">
        <v>1149500</v>
      </c>
      <c r="CK19" s="136">
        <f>IFERROR(CJ19/CF19,"-")</f>
        <v>1149500</v>
      </c>
      <c r="CL19" s="137"/>
      <c r="CM19" s="137"/>
      <c r="CN19" s="137">
        <v>1</v>
      </c>
      <c r="CO19" s="138">
        <v>0</v>
      </c>
      <c r="CP19" s="139">
        <v>20000</v>
      </c>
      <c r="CQ19" s="139">
        <v>1149500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/>
      <c r="B20" s="347" t="s">
        <v>90</v>
      </c>
      <c r="C20" s="347"/>
      <c r="D20" s="347" t="s">
        <v>77</v>
      </c>
      <c r="E20" s="347" t="s">
        <v>78</v>
      </c>
      <c r="F20" s="347" t="s">
        <v>67</v>
      </c>
      <c r="G20" s="88" t="s">
        <v>84</v>
      </c>
      <c r="H20" s="88" t="s">
        <v>74</v>
      </c>
      <c r="I20" s="88"/>
      <c r="J20" s="330"/>
      <c r="K20" s="79">
        <v>0</v>
      </c>
      <c r="L20" s="79">
        <v>0</v>
      </c>
      <c r="M20" s="79">
        <v>0</v>
      </c>
      <c r="N20" s="89">
        <v>8</v>
      </c>
      <c r="O20" s="90">
        <v>0</v>
      </c>
      <c r="P20" s="91">
        <f>N20+O20</f>
        <v>8</v>
      </c>
      <c r="Q20" s="80" t="str">
        <f>IFERROR(P20/M20,"-")</f>
        <v>-</v>
      </c>
      <c r="R20" s="79">
        <v>0</v>
      </c>
      <c r="S20" s="79">
        <v>1</v>
      </c>
      <c r="T20" s="80">
        <f>IFERROR(R20/(P20),"-")</f>
        <v>0</v>
      </c>
      <c r="U20" s="336"/>
      <c r="V20" s="82">
        <v>1</v>
      </c>
      <c r="W20" s="80">
        <f>IF(P20=0,"-",V20/P20)</f>
        <v>0.125</v>
      </c>
      <c r="X20" s="335">
        <v>56000</v>
      </c>
      <c r="Y20" s="336">
        <f>IFERROR(X20/P20,"-")</f>
        <v>7000</v>
      </c>
      <c r="Z20" s="336">
        <f>IFERROR(X20/V20,"-")</f>
        <v>56000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0.125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3</v>
      </c>
      <c r="BO20" s="118">
        <f>IF(P20=0,"",IF(BN20=0,"",(BN20/P20)))</f>
        <v>0.375</v>
      </c>
      <c r="BP20" s="119">
        <v>1</v>
      </c>
      <c r="BQ20" s="120">
        <f>IFERROR(BP20/BN20,"-")</f>
        <v>0.33333333333333</v>
      </c>
      <c r="BR20" s="121">
        <v>56000</v>
      </c>
      <c r="BS20" s="122">
        <f>IFERROR(BR20/BN20,"-")</f>
        <v>18666.666666667</v>
      </c>
      <c r="BT20" s="123"/>
      <c r="BU20" s="123"/>
      <c r="BV20" s="123">
        <v>1</v>
      </c>
      <c r="BW20" s="124">
        <v>3</v>
      </c>
      <c r="BX20" s="125">
        <f>IF(P20=0,"",IF(BW20=0,"",(BW20/P20)))</f>
        <v>0.375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1</v>
      </c>
      <c r="CG20" s="132">
        <f>IF(P20=0,"",IF(CF20=0,"",(CF20/P20)))</f>
        <v>0.125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1</v>
      </c>
      <c r="CP20" s="139">
        <v>56000</v>
      </c>
      <c r="CQ20" s="139">
        <v>56000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91</v>
      </c>
      <c r="C21" s="347"/>
      <c r="D21" s="347" t="s">
        <v>77</v>
      </c>
      <c r="E21" s="347" t="s">
        <v>78</v>
      </c>
      <c r="F21" s="347" t="s">
        <v>72</v>
      </c>
      <c r="G21" s="88"/>
      <c r="H21" s="88"/>
      <c r="I21" s="88"/>
      <c r="J21" s="330"/>
      <c r="K21" s="79">
        <v>13</v>
      </c>
      <c r="L21" s="79">
        <v>11</v>
      </c>
      <c r="M21" s="79">
        <v>1</v>
      </c>
      <c r="N21" s="89">
        <v>4</v>
      </c>
      <c r="O21" s="90">
        <v>0</v>
      </c>
      <c r="P21" s="91">
        <f>N21+O21</f>
        <v>4</v>
      </c>
      <c r="Q21" s="80">
        <f>IFERROR(P21/M21,"-")</f>
        <v>4</v>
      </c>
      <c r="R21" s="79">
        <v>1</v>
      </c>
      <c r="S21" s="79">
        <v>0</v>
      </c>
      <c r="T21" s="80">
        <f>IFERROR(R21/(P21),"-")</f>
        <v>0.25</v>
      </c>
      <c r="U21" s="336"/>
      <c r="V21" s="82">
        <v>1</v>
      </c>
      <c r="W21" s="80">
        <f>IF(P21=0,"-",V21/P21)</f>
        <v>0.25</v>
      </c>
      <c r="X21" s="335">
        <v>445000</v>
      </c>
      <c r="Y21" s="336">
        <f>IFERROR(X21/P21,"-")</f>
        <v>111250</v>
      </c>
      <c r="Z21" s="336">
        <f>IFERROR(X21/V21,"-")</f>
        <v>445000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0.25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0.25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</v>
      </c>
      <c r="BO21" s="118">
        <f>IF(P21=0,"",IF(BN21=0,"",(BN21/P21)))</f>
        <v>0.25</v>
      </c>
      <c r="BP21" s="119">
        <v>1</v>
      </c>
      <c r="BQ21" s="120">
        <f>IFERROR(BP21/BN21,"-")</f>
        <v>1</v>
      </c>
      <c r="BR21" s="121">
        <v>445000</v>
      </c>
      <c r="BS21" s="122">
        <f>IFERROR(BR21/BN21,"-")</f>
        <v>445000</v>
      </c>
      <c r="BT21" s="123"/>
      <c r="BU21" s="123"/>
      <c r="BV21" s="123">
        <v>1</v>
      </c>
      <c r="BW21" s="124">
        <v>1</v>
      </c>
      <c r="BX21" s="125">
        <f>IF(P21=0,"",IF(BW21=0,"",(BW21/P21)))</f>
        <v>0.25</v>
      </c>
      <c r="BY21" s="126">
        <v>1</v>
      </c>
      <c r="BZ21" s="127">
        <f>IFERROR(BY21/BW21,"-")</f>
        <v>1</v>
      </c>
      <c r="CA21" s="128">
        <v>210000</v>
      </c>
      <c r="CB21" s="129">
        <f>IFERROR(CA21/BW21,"-")</f>
        <v>210000</v>
      </c>
      <c r="CC21" s="130"/>
      <c r="CD21" s="130"/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445000</v>
      </c>
      <c r="CQ21" s="139">
        <v>445000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0.22222222222222</v>
      </c>
      <c r="B22" s="347" t="s">
        <v>92</v>
      </c>
      <c r="C22" s="347"/>
      <c r="D22" s="347" t="s">
        <v>93</v>
      </c>
      <c r="E22" s="347" t="s">
        <v>94</v>
      </c>
      <c r="F22" s="347" t="s">
        <v>67</v>
      </c>
      <c r="G22" s="88" t="s">
        <v>95</v>
      </c>
      <c r="H22" s="88" t="s">
        <v>96</v>
      </c>
      <c r="I22" s="88" t="s">
        <v>97</v>
      </c>
      <c r="J22" s="330">
        <v>360000</v>
      </c>
      <c r="K22" s="79">
        <v>0</v>
      </c>
      <c r="L22" s="79">
        <v>0</v>
      </c>
      <c r="M22" s="79">
        <v>0</v>
      </c>
      <c r="N22" s="89">
        <v>2</v>
      </c>
      <c r="O22" s="90">
        <v>0</v>
      </c>
      <c r="P22" s="91">
        <f>N22+O22</f>
        <v>2</v>
      </c>
      <c r="Q22" s="80" t="str">
        <f>IFERROR(P22/M22,"-")</f>
        <v>-</v>
      </c>
      <c r="R22" s="79">
        <v>1</v>
      </c>
      <c r="S22" s="79">
        <v>0</v>
      </c>
      <c r="T22" s="80">
        <f>IFERROR(R22/(P22),"-")</f>
        <v>0.5</v>
      </c>
      <c r="U22" s="336">
        <f>IFERROR(J22/SUM(N22:O27),"-")</f>
        <v>10000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SUM(X22:X27)-SUM(J22:J27)</f>
        <v>-280000</v>
      </c>
      <c r="AB22" s="83">
        <f>SUM(X22:X27)/SUM(J22:J27)</f>
        <v>0.22222222222222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2</v>
      </c>
      <c r="BX22" s="125">
        <f>IF(P22=0,"",IF(BW22=0,"",(BW22/P22)))</f>
        <v>1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98</v>
      </c>
      <c r="C23" s="347"/>
      <c r="D23" s="347" t="s">
        <v>99</v>
      </c>
      <c r="E23" s="347" t="s">
        <v>100</v>
      </c>
      <c r="F23" s="347" t="s">
        <v>67</v>
      </c>
      <c r="G23" s="88"/>
      <c r="H23" s="88" t="s">
        <v>96</v>
      </c>
      <c r="I23" s="88"/>
      <c r="J23" s="330"/>
      <c r="K23" s="79">
        <v>0</v>
      </c>
      <c r="L23" s="79">
        <v>0</v>
      </c>
      <c r="M23" s="79">
        <v>0</v>
      </c>
      <c r="N23" s="89">
        <v>8</v>
      </c>
      <c r="O23" s="90">
        <v>0</v>
      </c>
      <c r="P23" s="91">
        <f>N23+O23</f>
        <v>8</v>
      </c>
      <c r="Q23" s="80" t="str">
        <f>IFERROR(P23/M23,"-")</f>
        <v>-</v>
      </c>
      <c r="R23" s="79">
        <v>0</v>
      </c>
      <c r="S23" s="79">
        <v>1</v>
      </c>
      <c r="T23" s="80">
        <f>IFERROR(R23/(P23),"-")</f>
        <v>0</v>
      </c>
      <c r="U23" s="336"/>
      <c r="V23" s="82">
        <v>1</v>
      </c>
      <c r="W23" s="80">
        <f>IF(P23=0,"-",V23/P23)</f>
        <v>0.125</v>
      </c>
      <c r="X23" s="335">
        <v>10000</v>
      </c>
      <c r="Y23" s="336">
        <f>IFERROR(X23/P23,"-")</f>
        <v>1250</v>
      </c>
      <c r="Z23" s="336">
        <f>IFERROR(X23/V23,"-")</f>
        <v>10000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0.125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4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2</v>
      </c>
      <c r="BX23" s="125">
        <f>IF(P23=0,"",IF(BW23=0,"",(BW23/P23)))</f>
        <v>0.25</v>
      </c>
      <c r="BY23" s="126">
        <v>1</v>
      </c>
      <c r="BZ23" s="127">
        <f>IFERROR(BY23/BW23,"-")</f>
        <v>0.5</v>
      </c>
      <c r="CA23" s="128">
        <v>10000</v>
      </c>
      <c r="CB23" s="129">
        <f>IFERROR(CA23/BW23,"-")</f>
        <v>5000</v>
      </c>
      <c r="CC23" s="130"/>
      <c r="CD23" s="130">
        <v>1</v>
      </c>
      <c r="CE23" s="130"/>
      <c r="CF23" s="131">
        <v>1</v>
      </c>
      <c r="CG23" s="132">
        <f>IF(P23=0,"",IF(CF23=0,"",(CF23/P23)))</f>
        <v>0.125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1</v>
      </c>
      <c r="CP23" s="139">
        <v>10000</v>
      </c>
      <c r="CQ23" s="139">
        <v>10000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101</v>
      </c>
      <c r="C24" s="347"/>
      <c r="D24" s="347" t="s">
        <v>102</v>
      </c>
      <c r="E24" s="347" t="s">
        <v>103</v>
      </c>
      <c r="F24" s="347" t="s">
        <v>67</v>
      </c>
      <c r="G24" s="88"/>
      <c r="H24" s="88" t="s">
        <v>96</v>
      </c>
      <c r="I24" s="88"/>
      <c r="J24" s="330"/>
      <c r="K24" s="79">
        <v>0</v>
      </c>
      <c r="L24" s="79">
        <v>0</v>
      </c>
      <c r="M24" s="79">
        <v>0</v>
      </c>
      <c r="N24" s="89">
        <v>9</v>
      </c>
      <c r="O24" s="90">
        <v>0</v>
      </c>
      <c r="P24" s="91">
        <f>N24+O24</f>
        <v>9</v>
      </c>
      <c r="Q24" s="80" t="str">
        <f>IFERROR(P24/M24,"-")</f>
        <v>-</v>
      </c>
      <c r="R24" s="79">
        <v>1</v>
      </c>
      <c r="S24" s="79">
        <v>1</v>
      </c>
      <c r="T24" s="80">
        <f>IFERROR(R24/(P24),"-")</f>
        <v>0.11111111111111</v>
      </c>
      <c r="U24" s="336"/>
      <c r="V24" s="82">
        <v>1</v>
      </c>
      <c r="W24" s="80">
        <f>IF(P24=0,"-",V24/P24)</f>
        <v>0.11111111111111</v>
      </c>
      <c r="X24" s="335">
        <v>37000</v>
      </c>
      <c r="Y24" s="336">
        <f>IFERROR(X24/P24,"-")</f>
        <v>4111.1111111111</v>
      </c>
      <c r="Z24" s="336">
        <f>IFERROR(X24/V24,"-")</f>
        <v>37000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0.11111111111111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5</v>
      </c>
      <c r="BO24" s="118">
        <f>IF(P24=0,"",IF(BN24=0,"",(BN24/P24)))</f>
        <v>0.55555555555556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3</v>
      </c>
      <c r="BX24" s="125">
        <f>IF(P24=0,"",IF(BW24=0,"",(BW24/P24)))</f>
        <v>0.33333333333333</v>
      </c>
      <c r="BY24" s="126">
        <v>1</v>
      </c>
      <c r="BZ24" s="127">
        <f>IFERROR(BY24/BW24,"-")</f>
        <v>0.33333333333333</v>
      </c>
      <c r="CA24" s="128">
        <v>37000</v>
      </c>
      <c r="CB24" s="129">
        <f>IFERROR(CA24/BW24,"-")</f>
        <v>12333.333333333</v>
      </c>
      <c r="CC24" s="130"/>
      <c r="CD24" s="130"/>
      <c r="CE24" s="130">
        <v>1</v>
      </c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37000</v>
      </c>
      <c r="CQ24" s="139">
        <v>37000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104</v>
      </c>
      <c r="C25" s="347"/>
      <c r="D25" s="347" t="s">
        <v>105</v>
      </c>
      <c r="E25" s="347" t="s">
        <v>106</v>
      </c>
      <c r="F25" s="347" t="s">
        <v>67</v>
      </c>
      <c r="G25" s="88"/>
      <c r="H25" s="88" t="s">
        <v>96</v>
      </c>
      <c r="I25" s="88"/>
      <c r="J25" s="330"/>
      <c r="K25" s="79">
        <v>0</v>
      </c>
      <c r="L25" s="79">
        <v>0</v>
      </c>
      <c r="M25" s="79">
        <v>0</v>
      </c>
      <c r="N25" s="89">
        <v>9</v>
      </c>
      <c r="O25" s="90">
        <v>0</v>
      </c>
      <c r="P25" s="91">
        <f>N25+O25</f>
        <v>9</v>
      </c>
      <c r="Q25" s="80" t="str">
        <f>IFERROR(P25/M25,"-")</f>
        <v>-</v>
      </c>
      <c r="R25" s="79">
        <v>1</v>
      </c>
      <c r="S25" s="79">
        <v>0</v>
      </c>
      <c r="T25" s="80">
        <f>IFERROR(R25/(P25),"-")</f>
        <v>0.11111111111111</v>
      </c>
      <c r="U25" s="336"/>
      <c r="V25" s="82">
        <v>1</v>
      </c>
      <c r="W25" s="80">
        <f>IF(P25=0,"-",V25/P25)</f>
        <v>0.11111111111111</v>
      </c>
      <c r="X25" s="335">
        <v>30000</v>
      </c>
      <c r="Y25" s="336">
        <f>IFERROR(X25/P25,"-")</f>
        <v>3333.3333333333</v>
      </c>
      <c r="Z25" s="336">
        <f>IFERROR(X25/V25,"-")</f>
        <v>30000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2</v>
      </c>
      <c r="BF25" s="111">
        <f>IF(P25=0,"",IF(BE25=0,"",(BE25/P25)))</f>
        <v>0.22222222222222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3</v>
      </c>
      <c r="BO25" s="118">
        <f>IF(P25=0,"",IF(BN25=0,"",(BN25/P25)))</f>
        <v>0.33333333333333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3</v>
      </c>
      <c r="BX25" s="125">
        <f>IF(P25=0,"",IF(BW25=0,"",(BW25/P25)))</f>
        <v>0.33333333333333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>
        <v>1</v>
      </c>
      <c r="CG25" s="132">
        <f>IF(P25=0,"",IF(CF25=0,"",(CF25/P25)))</f>
        <v>0.11111111111111</v>
      </c>
      <c r="CH25" s="133">
        <v>1</v>
      </c>
      <c r="CI25" s="134">
        <f>IFERROR(CH25/CF25,"-")</f>
        <v>1</v>
      </c>
      <c r="CJ25" s="135">
        <v>30000</v>
      </c>
      <c r="CK25" s="136">
        <f>IFERROR(CJ25/CF25,"-")</f>
        <v>30000</v>
      </c>
      <c r="CL25" s="137"/>
      <c r="CM25" s="137"/>
      <c r="CN25" s="137">
        <v>1</v>
      </c>
      <c r="CO25" s="138">
        <v>1</v>
      </c>
      <c r="CP25" s="139">
        <v>30000</v>
      </c>
      <c r="CQ25" s="139">
        <v>30000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107</v>
      </c>
      <c r="C26" s="347"/>
      <c r="D26" s="347" t="s">
        <v>108</v>
      </c>
      <c r="E26" s="347" t="s">
        <v>66</v>
      </c>
      <c r="F26" s="347" t="s">
        <v>67</v>
      </c>
      <c r="G26" s="88"/>
      <c r="H26" s="88" t="s">
        <v>96</v>
      </c>
      <c r="I26" s="88"/>
      <c r="J26" s="330"/>
      <c r="K26" s="79">
        <v>0</v>
      </c>
      <c r="L26" s="79">
        <v>0</v>
      </c>
      <c r="M26" s="79">
        <v>0</v>
      </c>
      <c r="N26" s="89">
        <v>3</v>
      </c>
      <c r="O26" s="90">
        <v>0</v>
      </c>
      <c r="P26" s="91">
        <f>N26+O26</f>
        <v>3</v>
      </c>
      <c r="Q26" s="80" t="str">
        <f>IFERROR(P26/M26,"-")</f>
        <v>-</v>
      </c>
      <c r="R26" s="79">
        <v>0</v>
      </c>
      <c r="S26" s="79">
        <v>0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3</v>
      </c>
      <c r="BX26" s="125">
        <f>IF(P26=0,"",IF(BW26=0,"",(BW26/P26)))</f>
        <v>1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109</v>
      </c>
      <c r="C27" s="347"/>
      <c r="D27" s="347" t="s">
        <v>110</v>
      </c>
      <c r="E27" s="347" t="s">
        <v>110</v>
      </c>
      <c r="F27" s="347" t="s">
        <v>72</v>
      </c>
      <c r="G27" s="88"/>
      <c r="H27" s="88"/>
      <c r="I27" s="88"/>
      <c r="J27" s="330"/>
      <c r="K27" s="79">
        <v>33</v>
      </c>
      <c r="L27" s="79">
        <v>24</v>
      </c>
      <c r="M27" s="79">
        <v>11</v>
      </c>
      <c r="N27" s="89">
        <v>5</v>
      </c>
      <c r="O27" s="90">
        <v>0</v>
      </c>
      <c r="P27" s="91">
        <f>N27+O27</f>
        <v>5</v>
      </c>
      <c r="Q27" s="80">
        <f>IFERROR(P27/M27,"-")</f>
        <v>0.45454545454545</v>
      </c>
      <c r="R27" s="79">
        <v>0</v>
      </c>
      <c r="S27" s="79">
        <v>0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3000</v>
      </c>
      <c r="Y27" s="336">
        <f>IFERROR(X27/P27,"-")</f>
        <v>600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0.2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0.4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2</v>
      </c>
      <c r="BX27" s="125">
        <f>IF(P27=0,"",IF(BW27=0,"",(BW27/P27)))</f>
        <v>0.4</v>
      </c>
      <c r="BY27" s="126">
        <v>1</v>
      </c>
      <c r="BZ27" s="127">
        <f>IFERROR(BY27/BW27,"-")</f>
        <v>0.5</v>
      </c>
      <c r="CA27" s="128">
        <v>9000</v>
      </c>
      <c r="CB27" s="129">
        <f>IFERROR(CA27/BW27,"-")</f>
        <v>4500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3000</v>
      </c>
      <c r="CQ27" s="139">
        <v>9000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</v>
      </c>
      <c r="B28" s="347" t="s">
        <v>111</v>
      </c>
      <c r="C28" s="347"/>
      <c r="D28" s="347" t="s">
        <v>112</v>
      </c>
      <c r="E28" s="347" t="s">
        <v>113</v>
      </c>
      <c r="F28" s="347" t="s">
        <v>67</v>
      </c>
      <c r="G28" s="88" t="s">
        <v>114</v>
      </c>
      <c r="H28" s="88" t="s">
        <v>115</v>
      </c>
      <c r="I28" s="88" t="s">
        <v>116</v>
      </c>
      <c r="J28" s="330">
        <v>300000</v>
      </c>
      <c r="K28" s="79">
        <v>0</v>
      </c>
      <c r="L28" s="79">
        <v>0</v>
      </c>
      <c r="M28" s="79">
        <v>1</v>
      </c>
      <c r="N28" s="89">
        <v>3</v>
      </c>
      <c r="O28" s="90">
        <v>0</v>
      </c>
      <c r="P28" s="91">
        <f>N28+O28</f>
        <v>3</v>
      </c>
      <c r="Q28" s="80">
        <f>IFERROR(P28/M28,"-")</f>
        <v>3</v>
      </c>
      <c r="R28" s="79">
        <v>0</v>
      </c>
      <c r="S28" s="79">
        <v>0</v>
      </c>
      <c r="T28" s="80">
        <f>IFERROR(R28/(P28),"-")</f>
        <v>0</v>
      </c>
      <c r="U28" s="336">
        <f>IFERROR(J28/SUM(N28:O32),"-")</f>
        <v>27272.727272727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SUM(X28:X32)-SUM(J28:J32)</f>
        <v>-300000</v>
      </c>
      <c r="AB28" s="83">
        <f>SUM(X28:X32)/SUM(J28:J32)</f>
        <v>0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3</v>
      </c>
      <c r="BO28" s="118">
        <f>IF(P28=0,"",IF(BN28=0,"",(BN28/P28)))</f>
        <v>1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117</v>
      </c>
      <c r="C29" s="347"/>
      <c r="D29" s="347" t="s">
        <v>118</v>
      </c>
      <c r="E29" s="347" t="s">
        <v>119</v>
      </c>
      <c r="F29" s="347" t="s">
        <v>67</v>
      </c>
      <c r="G29" s="88"/>
      <c r="H29" s="88" t="s">
        <v>115</v>
      </c>
      <c r="I29" s="88"/>
      <c r="J29" s="330"/>
      <c r="K29" s="79">
        <v>0</v>
      </c>
      <c r="L29" s="79">
        <v>0</v>
      </c>
      <c r="M29" s="79">
        <v>0</v>
      </c>
      <c r="N29" s="89">
        <v>1</v>
      </c>
      <c r="O29" s="90">
        <v>0</v>
      </c>
      <c r="P29" s="91">
        <f>N29+O29</f>
        <v>1</v>
      </c>
      <c r="Q29" s="80" t="str">
        <f>IFERROR(P29/M29,"-")</f>
        <v>-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1</v>
      </c>
      <c r="BX29" s="125">
        <f>IF(P29=0,"",IF(BW29=0,"",(BW29/P29)))</f>
        <v>1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120</v>
      </c>
      <c r="C30" s="347"/>
      <c r="D30" s="347" t="s">
        <v>121</v>
      </c>
      <c r="E30" s="347" t="s">
        <v>122</v>
      </c>
      <c r="F30" s="347" t="s">
        <v>67</v>
      </c>
      <c r="G30" s="88"/>
      <c r="H30" s="88" t="s">
        <v>115</v>
      </c>
      <c r="I30" s="88"/>
      <c r="J30" s="330"/>
      <c r="K30" s="79">
        <v>0</v>
      </c>
      <c r="L30" s="79">
        <v>0</v>
      </c>
      <c r="M30" s="79">
        <v>0</v>
      </c>
      <c r="N30" s="89">
        <v>1</v>
      </c>
      <c r="O30" s="90">
        <v>0</v>
      </c>
      <c r="P30" s="91">
        <f>N30+O30</f>
        <v>1</v>
      </c>
      <c r="Q30" s="80" t="str">
        <f>IFERROR(P30/M30,"-")</f>
        <v>-</v>
      </c>
      <c r="R30" s="79">
        <v>0</v>
      </c>
      <c r="S30" s="79">
        <v>0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>
        <v>1</v>
      </c>
      <c r="CG30" s="132">
        <f>IF(P30=0,"",IF(CF30=0,"",(CF30/P30)))</f>
        <v>1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123</v>
      </c>
      <c r="C31" s="347"/>
      <c r="D31" s="347" t="s">
        <v>124</v>
      </c>
      <c r="E31" s="347" t="s">
        <v>125</v>
      </c>
      <c r="F31" s="347" t="s">
        <v>67</v>
      </c>
      <c r="G31" s="88"/>
      <c r="H31" s="88" t="s">
        <v>115</v>
      </c>
      <c r="I31" s="88"/>
      <c r="J31" s="330"/>
      <c r="K31" s="79">
        <v>0</v>
      </c>
      <c r="L31" s="79">
        <v>0</v>
      </c>
      <c r="M31" s="79">
        <v>0</v>
      </c>
      <c r="N31" s="89">
        <v>5</v>
      </c>
      <c r="O31" s="90">
        <v>0</v>
      </c>
      <c r="P31" s="91">
        <f>N31+O31</f>
        <v>5</v>
      </c>
      <c r="Q31" s="80" t="str">
        <f>IFERROR(P31/M31,"-")</f>
        <v>-</v>
      </c>
      <c r="R31" s="79">
        <v>0</v>
      </c>
      <c r="S31" s="79">
        <v>2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>
        <v>1</v>
      </c>
      <c r="AE31" s="93">
        <f>IF(P31=0,"",IF(AD31=0,"",(AD31/P31)))</f>
        <v>0.2</v>
      </c>
      <c r="AF31" s="92"/>
      <c r="AG31" s="94">
        <f>IFERROR(AF31/AD31,"-")</f>
        <v>0</v>
      </c>
      <c r="AH31" s="95"/>
      <c r="AI31" s="96">
        <f>IFERROR(AH31/AD31,"-")</f>
        <v>0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0.2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0.2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2</v>
      </c>
      <c r="BX31" s="125">
        <f>IF(P31=0,"",IF(BW31=0,"",(BW31/P31)))</f>
        <v>0.4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126</v>
      </c>
      <c r="C32" s="347"/>
      <c r="D32" s="347" t="s">
        <v>110</v>
      </c>
      <c r="E32" s="347" t="s">
        <v>110</v>
      </c>
      <c r="F32" s="347" t="s">
        <v>72</v>
      </c>
      <c r="G32" s="88"/>
      <c r="H32" s="88"/>
      <c r="I32" s="88"/>
      <c r="J32" s="330"/>
      <c r="K32" s="79">
        <v>51</v>
      </c>
      <c r="L32" s="79">
        <v>17</v>
      </c>
      <c r="M32" s="79">
        <v>394</v>
      </c>
      <c r="N32" s="89">
        <v>1</v>
      </c>
      <c r="O32" s="90">
        <v>0</v>
      </c>
      <c r="P32" s="91">
        <f>N32+O32</f>
        <v>1</v>
      </c>
      <c r="Q32" s="80">
        <f>IFERROR(P32/M32,"-")</f>
        <v>0.0025380710659898</v>
      </c>
      <c r="R32" s="79">
        <v>0</v>
      </c>
      <c r="S32" s="79">
        <v>0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1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0.039285714285714</v>
      </c>
      <c r="B33" s="347" t="s">
        <v>127</v>
      </c>
      <c r="C33" s="347"/>
      <c r="D33" s="347" t="s">
        <v>128</v>
      </c>
      <c r="E33" s="347" t="s">
        <v>129</v>
      </c>
      <c r="F33" s="347" t="s">
        <v>67</v>
      </c>
      <c r="G33" s="88" t="s">
        <v>130</v>
      </c>
      <c r="H33" s="88" t="s">
        <v>131</v>
      </c>
      <c r="I33" s="88"/>
      <c r="J33" s="330">
        <v>280000</v>
      </c>
      <c r="K33" s="79">
        <v>0</v>
      </c>
      <c r="L33" s="79">
        <v>0</v>
      </c>
      <c r="M33" s="79">
        <v>0</v>
      </c>
      <c r="N33" s="89">
        <v>0</v>
      </c>
      <c r="O33" s="90">
        <v>0</v>
      </c>
      <c r="P33" s="91">
        <f>N33+O33</f>
        <v>0</v>
      </c>
      <c r="Q33" s="80" t="str">
        <f>IFERROR(P33/M33,"-")</f>
        <v>-</v>
      </c>
      <c r="R33" s="79">
        <v>0</v>
      </c>
      <c r="S33" s="79">
        <v>0</v>
      </c>
      <c r="T33" s="80" t="str">
        <f>IFERROR(R33/(P33),"-")</f>
        <v>-</v>
      </c>
      <c r="U33" s="336">
        <f>IFERROR(J33/SUM(N33:O37),"-")</f>
        <v>25454.545454545</v>
      </c>
      <c r="V33" s="82">
        <v>0</v>
      </c>
      <c r="W33" s="80" t="str">
        <f>IF(P33=0,"-",V33/P33)</f>
        <v>-</v>
      </c>
      <c r="X33" s="335">
        <v>0</v>
      </c>
      <c r="Y33" s="336" t="str">
        <f>IFERROR(X33/P33,"-")</f>
        <v>-</v>
      </c>
      <c r="Z33" s="336" t="str">
        <f>IFERROR(X33/V33,"-")</f>
        <v>-</v>
      </c>
      <c r="AA33" s="330">
        <f>SUM(X33:X37)-SUM(J33:J37)</f>
        <v>-269000</v>
      </c>
      <c r="AB33" s="83">
        <f>SUM(X33:X37)/SUM(J33:J37)</f>
        <v>0.039285714285714</v>
      </c>
      <c r="AC33" s="77"/>
      <c r="AD33" s="92"/>
      <c r="AE33" s="93" t="str">
        <f>IF(P33=0,"",IF(AD33=0,"",(AD33/P33)))</f>
        <v/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 t="str">
        <f>IF(P33=0,"",IF(AM33=0,"",(AM33/P33)))</f>
        <v/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 t="str">
        <f>IF(P33=0,"",IF(AV33=0,"",(AV33/P33)))</f>
        <v/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 t="str">
        <f>IF(P33=0,"",IF(BE33=0,"",(BE33/P33)))</f>
        <v/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 t="str">
        <f>IF(P33=0,"",IF(BN33=0,"",(BN33/P33)))</f>
        <v/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 t="str">
        <f>IF(P33=0,"",IF(BW33=0,"",(BW33/P33)))</f>
        <v/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 t="str">
        <f>IF(P33=0,"",IF(CF33=0,"",(CF33/P33)))</f>
        <v/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132</v>
      </c>
      <c r="C34" s="347"/>
      <c r="D34" s="347" t="s">
        <v>99</v>
      </c>
      <c r="E34" s="347" t="s">
        <v>100</v>
      </c>
      <c r="F34" s="347" t="s">
        <v>67</v>
      </c>
      <c r="G34" s="88"/>
      <c r="H34" s="88" t="s">
        <v>131</v>
      </c>
      <c r="I34" s="88"/>
      <c r="J34" s="330"/>
      <c r="K34" s="79">
        <v>0</v>
      </c>
      <c r="L34" s="79">
        <v>0</v>
      </c>
      <c r="M34" s="79">
        <v>0</v>
      </c>
      <c r="N34" s="89">
        <v>3</v>
      </c>
      <c r="O34" s="90">
        <v>0</v>
      </c>
      <c r="P34" s="91">
        <f>N34+O34</f>
        <v>3</v>
      </c>
      <c r="Q34" s="80" t="str">
        <f>IFERROR(P34/M34,"-")</f>
        <v>-</v>
      </c>
      <c r="R34" s="79">
        <v>0</v>
      </c>
      <c r="S34" s="79">
        <v>1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0.33333333333333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1</v>
      </c>
      <c r="BX34" s="125">
        <f>IF(P34=0,"",IF(BW34=0,"",(BW34/P34)))</f>
        <v>0.33333333333333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>
        <v>1</v>
      </c>
      <c r="CG34" s="132">
        <f>IF(P34=0,"",IF(CF34=0,"",(CF34/P34)))</f>
        <v>0.33333333333333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133</v>
      </c>
      <c r="C35" s="347"/>
      <c r="D35" s="347" t="s">
        <v>121</v>
      </c>
      <c r="E35" s="347" t="s">
        <v>122</v>
      </c>
      <c r="F35" s="347" t="s">
        <v>67</v>
      </c>
      <c r="G35" s="88"/>
      <c r="H35" s="88" t="s">
        <v>131</v>
      </c>
      <c r="I35" s="88"/>
      <c r="J35" s="330"/>
      <c r="K35" s="79">
        <v>0</v>
      </c>
      <c r="L35" s="79">
        <v>0</v>
      </c>
      <c r="M35" s="79">
        <v>0</v>
      </c>
      <c r="N35" s="89">
        <v>3</v>
      </c>
      <c r="O35" s="90">
        <v>0</v>
      </c>
      <c r="P35" s="91">
        <f>N35+O35</f>
        <v>3</v>
      </c>
      <c r="Q35" s="80" t="str">
        <f>IFERROR(P35/M35,"-")</f>
        <v>-</v>
      </c>
      <c r="R35" s="79">
        <v>0</v>
      </c>
      <c r="S35" s="79">
        <v>0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2</v>
      </c>
      <c r="BO35" s="118">
        <f>IF(P35=0,"",IF(BN35=0,"",(BN35/P35)))</f>
        <v>0.66666666666667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>
        <v>1</v>
      </c>
      <c r="CG35" s="132">
        <f>IF(P35=0,"",IF(CF35=0,"",(CF35/P35)))</f>
        <v>0.33333333333333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134</v>
      </c>
      <c r="C36" s="347"/>
      <c r="D36" s="347" t="s">
        <v>135</v>
      </c>
      <c r="E36" s="347" t="s">
        <v>136</v>
      </c>
      <c r="F36" s="347" t="s">
        <v>67</v>
      </c>
      <c r="G36" s="88"/>
      <c r="H36" s="88" t="s">
        <v>131</v>
      </c>
      <c r="I36" s="88"/>
      <c r="J36" s="330"/>
      <c r="K36" s="79">
        <v>0</v>
      </c>
      <c r="L36" s="79">
        <v>0</v>
      </c>
      <c r="M36" s="79">
        <v>0</v>
      </c>
      <c r="N36" s="89">
        <v>3</v>
      </c>
      <c r="O36" s="90">
        <v>0</v>
      </c>
      <c r="P36" s="91">
        <f>N36+O36</f>
        <v>3</v>
      </c>
      <c r="Q36" s="80" t="str">
        <f>IFERROR(P36/M36,"-")</f>
        <v>-</v>
      </c>
      <c r="R36" s="79">
        <v>0</v>
      </c>
      <c r="S36" s="79">
        <v>1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2</v>
      </c>
      <c r="AN36" s="99">
        <f>IF(P36=0,"",IF(AM36=0,"",(AM36/P36)))</f>
        <v>0.66666666666667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>
        <v>1</v>
      </c>
      <c r="BX36" s="125">
        <f>IF(P36=0,"",IF(BW36=0,"",(BW36/P36)))</f>
        <v>0.33333333333333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137</v>
      </c>
      <c r="C37" s="347"/>
      <c r="D37" s="347" t="s">
        <v>110</v>
      </c>
      <c r="E37" s="347" t="s">
        <v>110</v>
      </c>
      <c r="F37" s="347" t="s">
        <v>72</v>
      </c>
      <c r="G37" s="88"/>
      <c r="H37" s="88"/>
      <c r="I37" s="88"/>
      <c r="J37" s="330"/>
      <c r="K37" s="79">
        <v>30</v>
      </c>
      <c r="L37" s="79">
        <v>17</v>
      </c>
      <c r="M37" s="79">
        <v>11</v>
      </c>
      <c r="N37" s="89">
        <v>2</v>
      </c>
      <c r="O37" s="90">
        <v>0</v>
      </c>
      <c r="P37" s="91">
        <f>N37+O37</f>
        <v>2</v>
      </c>
      <c r="Q37" s="80">
        <f>IFERROR(P37/M37,"-")</f>
        <v>0.18181818181818</v>
      </c>
      <c r="R37" s="79">
        <v>0</v>
      </c>
      <c r="S37" s="79">
        <v>1</v>
      </c>
      <c r="T37" s="80">
        <f>IFERROR(R37/(P37),"-")</f>
        <v>0</v>
      </c>
      <c r="U37" s="336"/>
      <c r="V37" s="82">
        <v>1</v>
      </c>
      <c r="W37" s="80">
        <f>IF(P37=0,"-",V37/P37)</f>
        <v>0.5</v>
      </c>
      <c r="X37" s="335">
        <v>11000</v>
      </c>
      <c r="Y37" s="336">
        <f>IFERROR(X37/P37,"-")</f>
        <v>5500</v>
      </c>
      <c r="Z37" s="336">
        <f>IFERROR(X37/V37,"-")</f>
        <v>11000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0.5</v>
      </c>
      <c r="BP37" s="119">
        <v>1</v>
      </c>
      <c r="BQ37" s="120">
        <f>IFERROR(BP37/BN37,"-")</f>
        <v>1</v>
      </c>
      <c r="BR37" s="121">
        <v>11000</v>
      </c>
      <c r="BS37" s="122">
        <f>IFERROR(BR37/BN37,"-")</f>
        <v>11000</v>
      </c>
      <c r="BT37" s="123"/>
      <c r="BU37" s="123"/>
      <c r="BV37" s="123">
        <v>1</v>
      </c>
      <c r="BW37" s="124">
        <v>1</v>
      </c>
      <c r="BX37" s="125">
        <f>IF(P37=0,"",IF(BW37=0,"",(BW37/P37)))</f>
        <v>0.5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11000</v>
      </c>
      <c r="CQ37" s="139">
        <v>11000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0.0625</v>
      </c>
      <c r="B38" s="347" t="s">
        <v>138</v>
      </c>
      <c r="C38" s="347"/>
      <c r="D38" s="347" t="s">
        <v>118</v>
      </c>
      <c r="E38" s="347" t="s">
        <v>119</v>
      </c>
      <c r="F38" s="347" t="s">
        <v>67</v>
      </c>
      <c r="G38" s="88" t="s">
        <v>139</v>
      </c>
      <c r="H38" s="88" t="s">
        <v>140</v>
      </c>
      <c r="I38" s="88" t="s">
        <v>141</v>
      </c>
      <c r="J38" s="330">
        <v>240000</v>
      </c>
      <c r="K38" s="79">
        <v>0</v>
      </c>
      <c r="L38" s="79">
        <v>0</v>
      </c>
      <c r="M38" s="79">
        <v>0</v>
      </c>
      <c r="N38" s="89">
        <v>2</v>
      </c>
      <c r="O38" s="90">
        <v>0</v>
      </c>
      <c r="P38" s="91">
        <f>N38+O38</f>
        <v>2</v>
      </c>
      <c r="Q38" s="80" t="str">
        <f>IFERROR(P38/M38,"-")</f>
        <v>-</v>
      </c>
      <c r="R38" s="79">
        <v>0</v>
      </c>
      <c r="S38" s="79">
        <v>0</v>
      </c>
      <c r="T38" s="80">
        <f>IFERROR(R38/(P38),"-")</f>
        <v>0</v>
      </c>
      <c r="U38" s="336">
        <f>IFERROR(J38/SUM(N38:O47),"-")</f>
        <v>10000</v>
      </c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>
        <f>SUM(X38:X47)-SUM(J38:J47)</f>
        <v>-225000</v>
      </c>
      <c r="AB38" s="83">
        <f>SUM(X38:X47)/SUM(J38:J47)</f>
        <v>0.0625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1</v>
      </c>
      <c r="BO38" s="118">
        <f>IF(P38=0,"",IF(BN38=0,"",(BN38/P38)))</f>
        <v>0.5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142</v>
      </c>
      <c r="C39" s="347"/>
      <c r="D39" s="347" t="s">
        <v>118</v>
      </c>
      <c r="E39" s="347" t="s">
        <v>119</v>
      </c>
      <c r="F39" s="347" t="s">
        <v>67</v>
      </c>
      <c r="G39" s="88" t="s">
        <v>143</v>
      </c>
      <c r="H39" s="88" t="s">
        <v>140</v>
      </c>
      <c r="I39" s="88" t="s">
        <v>144</v>
      </c>
      <c r="J39" s="330"/>
      <c r="K39" s="79">
        <v>0</v>
      </c>
      <c r="L39" s="79">
        <v>0</v>
      </c>
      <c r="M39" s="79">
        <v>0</v>
      </c>
      <c r="N39" s="89">
        <v>5</v>
      </c>
      <c r="O39" s="90">
        <v>0</v>
      </c>
      <c r="P39" s="91">
        <f>N39+O39</f>
        <v>5</v>
      </c>
      <c r="Q39" s="80" t="str">
        <f>IFERROR(P39/M39,"-")</f>
        <v>-</v>
      </c>
      <c r="R39" s="79">
        <v>1</v>
      </c>
      <c r="S39" s="79">
        <v>2</v>
      </c>
      <c r="T39" s="80">
        <f>IFERROR(R39/(P39),"-")</f>
        <v>0.2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0.2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3</v>
      </c>
      <c r="BX39" s="125">
        <f>IF(P39=0,"",IF(BW39=0,"",(BW39/P39)))</f>
        <v>0.6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>
        <v>1</v>
      </c>
      <c r="CG39" s="132">
        <f>IF(P39=0,"",IF(CF39=0,"",(CF39/P39)))</f>
        <v>0.2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145</v>
      </c>
      <c r="C40" s="347"/>
      <c r="D40" s="347" t="s">
        <v>118</v>
      </c>
      <c r="E40" s="347" t="s">
        <v>119</v>
      </c>
      <c r="F40" s="347" t="s">
        <v>67</v>
      </c>
      <c r="G40" s="88" t="s">
        <v>146</v>
      </c>
      <c r="H40" s="88" t="s">
        <v>140</v>
      </c>
      <c r="I40" s="88" t="s">
        <v>141</v>
      </c>
      <c r="J40" s="330"/>
      <c r="K40" s="79">
        <v>0</v>
      </c>
      <c r="L40" s="79">
        <v>0</v>
      </c>
      <c r="M40" s="79">
        <v>0</v>
      </c>
      <c r="N40" s="89">
        <v>1</v>
      </c>
      <c r="O40" s="90">
        <v>0</v>
      </c>
      <c r="P40" s="91">
        <f>N40+O40</f>
        <v>1</v>
      </c>
      <c r="Q40" s="80" t="str">
        <f>IFERROR(P40/M40,"-")</f>
        <v>-</v>
      </c>
      <c r="R40" s="79">
        <v>0</v>
      </c>
      <c r="S40" s="79">
        <v>0</v>
      </c>
      <c r="T40" s="80">
        <f>IFERROR(R40/(P40),"-")</f>
        <v>0</v>
      </c>
      <c r="U40" s="336"/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1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147</v>
      </c>
      <c r="C41" s="347"/>
      <c r="D41" s="347" t="s">
        <v>118</v>
      </c>
      <c r="E41" s="347" t="s">
        <v>119</v>
      </c>
      <c r="F41" s="347" t="s">
        <v>67</v>
      </c>
      <c r="G41" s="88" t="s">
        <v>148</v>
      </c>
      <c r="H41" s="88" t="s">
        <v>140</v>
      </c>
      <c r="I41" s="88" t="s">
        <v>149</v>
      </c>
      <c r="J41" s="330"/>
      <c r="K41" s="79">
        <v>0</v>
      </c>
      <c r="L41" s="79">
        <v>0</v>
      </c>
      <c r="M41" s="79">
        <v>0</v>
      </c>
      <c r="N41" s="89">
        <v>7</v>
      </c>
      <c r="O41" s="90">
        <v>0</v>
      </c>
      <c r="P41" s="91">
        <f>N41+O41</f>
        <v>7</v>
      </c>
      <c r="Q41" s="80" t="str">
        <f>IFERROR(P41/M41,"-")</f>
        <v>-</v>
      </c>
      <c r="R41" s="79">
        <v>0</v>
      </c>
      <c r="S41" s="79">
        <v>1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2</v>
      </c>
      <c r="BF41" s="111">
        <f>IF(P41=0,"",IF(BE41=0,"",(BE41/P41)))</f>
        <v>0.28571428571429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2</v>
      </c>
      <c r="BO41" s="118">
        <f>IF(P41=0,"",IF(BN41=0,"",(BN41/P41)))</f>
        <v>0.28571428571429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2</v>
      </c>
      <c r="BX41" s="125">
        <f>IF(P41=0,"",IF(BW41=0,"",(BW41/P41)))</f>
        <v>0.28571428571429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>
        <v>1</v>
      </c>
      <c r="CG41" s="132">
        <f>IF(P41=0,"",IF(CF41=0,"",(CF41/P41)))</f>
        <v>0.14285714285714</v>
      </c>
      <c r="CH41" s="133"/>
      <c r="CI41" s="134">
        <f>IFERROR(CH41/CF41,"-")</f>
        <v>0</v>
      </c>
      <c r="CJ41" s="135"/>
      <c r="CK41" s="136">
        <f>IFERROR(CJ41/CF41,"-")</f>
        <v>0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150</v>
      </c>
      <c r="C42" s="347"/>
      <c r="D42" s="347" t="s">
        <v>110</v>
      </c>
      <c r="E42" s="347" t="s">
        <v>110</v>
      </c>
      <c r="F42" s="347" t="s">
        <v>72</v>
      </c>
      <c r="G42" s="88" t="s">
        <v>151</v>
      </c>
      <c r="H42" s="88"/>
      <c r="I42" s="88"/>
      <c r="J42" s="330"/>
      <c r="K42" s="79">
        <v>10</v>
      </c>
      <c r="L42" s="79">
        <v>9</v>
      </c>
      <c r="M42" s="79">
        <v>1</v>
      </c>
      <c r="N42" s="89">
        <v>1</v>
      </c>
      <c r="O42" s="90">
        <v>0</v>
      </c>
      <c r="P42" s="91">
        <f>N42+O42</f>
        <v>1</v>
      </c>
      <c r="Q42" s="80">
        <f>IFERROR(P42/M42,"-")</f>
        <v>1</v>
      </c>
      <c r="R42" s="79">
        <v>0</v>
      </c>
      <c r="S42" s="79">
        <v>0</v>
      </c>
      <c r="T42" s="80">
        <f>IFERROR(R42/(P42),"-")</f>
        <v>0</v>
      </c>
      <c r="U42" s="336"/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>
        <v>1</v>
      </c>
      <c r="BX42" s="125">
        <f>IF(P42=0,"",IF(BW42=0,"",(BW42/P42)))</f>
        <v>1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152</v>
      </c>
      <c r="C43" s="347"/>
      <c r="D43" s="347" t="s">
        <v>153</v>
      </c>
      <c r="E43" s="347" t="s">
        <v>154</v>
      </c>
      <c r="F43" s="347" t="s">
        <v>67</v>
      </c>
      <c r="G43" s="88" t="s">
        <v>139</v>
      </c>
      <c r="H43" s="88" t="s">
        <v>140</v>
      </c>
      <c r="I43" s="88" t="s">
        <v>155</v>
      </c>
      <c r="J43" s="330"/>
      <c r="K43" s="79">
        <v>0</v>
      </c>
      <c r="L43" s="79">
        <v>0</v>
      </c>
      <c r="M43" s="79">
        <v>0</v>
      </c>
      <c r="N43" s="89">
        <v>2</v>
      </c>
      <c r="O43" s="90">
        <v>0</v>
      </c>
      <c r="P43" s="91">
        <f>N43+O43</f>
        <v>2</v>
      </c>
      <c r="Q43" s="80" t="str">
        <f>IFERROR(P43/M43,"-")</f>
        <v>-</v>
      </c>
      <c r="R43" s="79">
        <v>0</v>
      </c>
      <c r="S43" s="79">
        <v>1</v>
      </c>
      <c r="T43" s="80">
        <f>IFERROR(R43/(P43),"-")</f>
        <v>0</v>
      </c>
      <c r="U43" s="336"/>
      <c r="V43" s="82">
        <v>1</v>
      </c>
      <c r="W43" s="80">
        <f>IF(P43=0,"-",V43/P43)</f>
        <v>0.5</v>
      </c>
      <c r="X43" s="335">
        <v>12000</v>
      </c>
      <c r="Y43" s="336">
        <f>IFERROR(X43/P43,"-")</f>
        <v>6000</v>
      </c>
      <c r="Z43" s="336">
        <f>IFERROR(X43/V43,"-")</f>
        <v>12000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1</v>
      </c>
      <c r="AN43" s="99">
        <f>IF(P43=0,"",IF(AM43=0,"",(AM43/P43)))</f>
        <v>0.5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1</v>
      </c>
      <c r="BO43" s="118">
        <f>IF(P43=0,"",IF(BN43=0,"",(BN43/P43)))</f>
        <v>0.5</v>
      </c>
      <c r="BP43" s="119">
        <v>1</v>
      </c>
      <c r="BQ43" s="120">
        <f>IFERROR(BP43/BN43,"-")</f>
        <v>1</v>
      </c>
      <c r="BR43" s="121">
        <v>12000</v>
      </c>
      <c r="BS43" s="122">
        <f>IFERROR(BR43/BN43,"-")</f>
        <v>12000</v>
      </c>
      <c r="BT43" s="123"/>
      <c r="BU43" s="123"/>
      <c r="BV43" s="123">
        <v>1</v>
      </c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12000</v>
      </c>
      <c r="CQ43" s="139">
        <v>12000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156</v>
      </c>
      <c r="C44" s="347"/>
      <c r="D44" s="347" t="s">
        <v>157</v>
      </c>
      <c r="E44" s="347" t="s">
        <v>158</v>
      </c>
      <c r="F44" s="347" t="s">
        <v>67</v>
      </c>
      <c r="G44" s="88" t="s">
        <v>143</v>
      </c>
      <c r="H44" s="88" t="s">
        <v>140</v>
      </c>
      <c r="I44" s="88" t="s">
        <v>155</v>
      </c>
      <c r="J44" s="330"/>
      <c r="K44" s="79">
        <v>0</v>
      </c>
      <c r="L44" s="79">
        <v>0</v>
      </c>
      <c r="M44" s="79">
        <v>0</v>
      </c>
      <c r="N44" s="89">
        <v>1</v>
      </c>
      <c r="O44" s="90">
        <v>0</v>
      </c>
      <c r="P44" s="91">
        <f>N44+O44</f>
        <v>1</v>
      </c>
      <c r="Q44" s="80" t="str">
        <f>IFERROR(P44/M44,"-")</f>
        <v>-</v>
      </c>
      <c r="R44" s="79">
        <v>0</v>
      </c>
      <c r="S44" s="79">
        <v>0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>
        <f>IF(P44=0,"",IF(BN44=0,"",(BN44/P44)))</f>
        <v>0</v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>
        <v>1</v>
      </c>
      <c r="CG44" s="132">
        <f>IF(P44=0,"",IF(CF44=0,"",(CF44/P44)))</f>
        <v>1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159</v>
      </c>
      <c r="C45" s="347"/>
      <c r="D45" s="347" t="s">
        <v>153</v>
      </c>
      <c r="E45" s="347" t="s">
        <v>154</v>
      </c>
      <c r="F45" s="347" t="s">
        <v>67</v>
      </c>
      <c r="G45" s="88" t="s">
        <v>146</v>
      </c>
      <c r="H45" s="88" t="s">
        <v>140</v>
      </c>
      <c r="I45" s="88" t="s">
        <v>155</v>
      </c>
      <c r="J45" s="330"/>
      <c r="K45" s="79">
        <v>0</v>
      </c>
      <c r="L45" s="79">
        <v>0</v>
      </c>
      <c r="M45" s="79">
        <v>0</v>
      </c>
      <c r="N45" s="89">
        <v>0</v>
      </c>
      <c r="O45" s="90">
        <v>0</v>
      </c>
      <c r="P45" s="91">
        <f>N45+O45</f>
        <v>0</v>
      </c>
      <c r="Q45" s="80" t="str">
        <f>IFERROR(P45/M45,"-")</f>
        <v>-</v>
      </c>
      <c r="R45" s="79">
        <v>0</v>
      </c>
      <c r="S45" s="79">
        <v>0</v>
      </c>
      <c r="T45" s="80" t="str">
        <f>IFERROR(R45/(P45),"-")</f>
        <v>-</v>
      </c>
      <c r="U45" s="336"/>
      <c r="V45" s="82">
        <v>0</v>
      </c>
      <c r="W45" s="80" t="str">
        <f>IF(P45=0,"-",V45/P45)</f>
        <v>-</v>
      </c>
      <c r="X45" s="335">
        <v>0</v>
      </c>
      <c r="Y45" s="336" t="str">
        <f>IFERROR(X45/P45,"-")</f>
        <v>-</v>
      </c>
      <c r="Z45" s="336" t="str">
        <f>IFERROR(X45/V45,"-")</f>
        <v>-</v>
      </c>
      <c r="AA45" s="33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160</v>
      </c>
      <c r="C46" s="347"/>
      <c r="D46" s="347" t="s">
        <v>157</v>
      </c>
      <c r="E46" s="347" t="s">
        <v>158</v>
      </c>
      <c r="F46" s="347" t="s">
        <v>67</v>
      </c>
      <c r="G46" s="88" t="s">
        <v>148</v>
      </c>
      <c r="H46" s="88" t="s">
        <v>140</v>
      </c>
      <c r="I46" s="348" t="s">
        <v>161</v>
      </c>
      <c r="J46" s="330"/>
      <c r="K46" s="79">
        <v>0</v>
      </c>
      <c r="L46" s="79">
        <v>0</v>
      </c>
      <c r="M46" s="79">
        <v>0</v>
      </c>
      <c r="N46" s="89">
        <v>4</v>
      </c>
      <c r="O46" s="90">
        <v>0</v>
      </c>
      <c r="P46" s="91">
        <f>N46+O46</f>
        <v>4</v>
      </c>
      <c r="Q46" s="80" t="str">
        <f>IFERROR(P46/M46,"-")</f>
        <v>-</v>
      </c>
      <c r="R46" s="79">
        <v>0</v>
      </c>
      <c r="S46" s="79">
        <v>1</v>
      </c>
      <c r="T46" s="80">
        <f>IFERROR(R46/(P46),"-")</f>
        <v>0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2</v>
      </c>
      <c r="BO46" s="118">
        <f>IF(P46=0,"",IF(BN46=0,"",(BN46/P46)))</f>
        <v>0.5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2</v>
      </c>
      <c r="BX46" s="125">
        <f>IF(P46=0,"",IF(BW46=0,"",(BW46/P46)))</f>
        <v>0.5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162</v>
      </c>
      <c r="C47" s="347"/>
      <c r="D47" s="347" t="s">
        <v>110</v>
      </c>
      <c r="E47" s="347" t="s">
        <v>110</v>
      </c>
      <c r="F47" s="347" t="s">
        <v>72</v>
      </c>
      <c r="G47" s="88" t="s">
        <v>151</v>
      </c>
      <c r="H47" s="88"/>
      <c r="I47" s="88"/>
      <c r="J47" s="330"/>
      <c r="K47" s="79">
        <v>3</v>
      </c>
      <c r="L47" s="79">
        <v>2</v>
      </c>
      <c r="M47" s="79">
        <v>1</v>
      </c>
      <c r="N47" s="89">
        <v>1</v>
      </c>
      <c r="O47" s="90">
        <v>0</v>
      </c>
      <c r="P47" s="91">
        <f>N47+O47</f>
        <v>1</v>
      </c>
      <c r="Q47" s="80">
        <f>IFERROR(P47/M47,"-")</f>
        <v>1</v>
      </c>
      <c r="R47" s="79">
        <v>1</v>
      </c>
      <c r="S47" s="79">
        <v>0</v>
      </c>
      <c r="T47" s="80">
        <f>IFERROR(R47/(P47),"-")</f>
        <v>1</v>
      </c>
      <c r="U47" s="336"/>
      <c r="V47" s="82">
        <v>1</v>
      </c>
      <c r="W47" s="80">
        <f>IF(P47=0,"-",V47/P47)</f>
        <v>1</v>
      </c>
      <c r="X47" s="335">
        <v>3000</v>
      </c>
      <c r="Y47" s="336">
        <f>IFERROR(X47/P47,"-")</f>
        <v>3000</v>
      </c>
      <c r="Z47" s="336">
        <f>IFERROR(X47/V47,"-")</f>
        <v>3000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>
        <v>1</v>
      </c>
      <c r="BX47" s="125">
        <f>IF(P47=0,"",IF(BW47=0,"",(BW47/P47)))</f>
        <v>1</v>
      </c>
      <c r="BY47" s="126">
        <v>1</v>
      </c>
      <c r="BZ47" s="127">
        <f>IFERROR(BY47/BW47,"-")</f>
        <v>1</v>
      </c>
      <c r="CA47" s="128">
        <v>3000</v>
      </c>
      <c r="CB47" s="129">
        <f>IFERROR(CA47/BW47,"-")</f>
        <v>3000</v>
      </c>
      <c r="CC47" s="130">
        <v>1</v>
      </c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3000</v>
      </c>
      <c r="CQ47" s="139">
        <v>3000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0.0325</v>
      </c>
      <c r="B48" s="347" t="s">
        <v>163</v>
      </c>
      <c r="C48" s="347"/>
      <c r="D48" s="347" t="s">
        <v>164</v>
      </c>
      <c r="E48" s="347" t="s">
        <v>165</v>
      </c>
      <c r="F48" s="347" t="s">
        <v>67</v>
      </c>
      <c r="G48" s="88" t="s">
        <v>166</v>
      </c>
      <c r="H48" s="88" t="s">
        <v>167</v>
      </c>
      <c r="I48" s="88" t="s">
        <v>116</v>
      </c>
      <c r="J48" s="330">
        <v>400000</v>
      </c>
      <c r="K48" s="79">
        <v>0</v>
      </c>
      <c r="L48" s="79">
        <v>0</v>
      </c>
      <c r="M48" s="79">
        <v>0</v>
      </c>
      <c r="N48" s="89">
        <v>7</v>
      </c>
      <c r="O48" s="90">
        <v>0</v>
      </c>
      <c r="P48" s="91">
        <f>N48+O48</f>
        <v>7</v>
      </c>
      <c r="Q48" s="80" t="str">
        <f>IFERROR(P48/M48,"-")</f>
        <v>-</v>
      </c>
      <c r="R48" s="79">
        <v>0</v>
      </c>
      <c r="S48" s="79">
        <v>1</v>
      </c>
      <c r="T48" s="80">
        <f>IFERROR(R48/(P48),"-")</f>
        <v>0</v>
      </c>
      <c r="U48" s="336">
        <f>IFERROR(J48/SUM(N48:O52),"-")</f>
        <v>14285.714285714</v>
      </c>
      <c r="V48" s="82">
        <v>1</v>
      </c>
      <c r="W48" s="80">
        <f>IF(P48=0,"-",V48/P48)</f>
        <v>0.14285714285714</v>
      </c>
      <c r="X48" s="335">
        <v>8000</v>
      </c>
      <c r="Y48" s="336">
        <f>IFERROR(X48/P48,"-")</f>
        <v>1142.8571428571</v>
      </c>
      <c r="Z48" s="336">
        <f>IFERROR(X48/V48,"-")</f>
        <v>8000</v>
      </c>
      <c r="AA48" s="330">
        <f>SUM(X48:X52)-SUM(J48:J52)</f>
        <v>-387000</v>
      </c>
      <c r="AB48" s="83">
        <f>SUM(X48:X52)/SUM(J48:J52)</f>
        <v>0.0325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2</v>
      </c>
      <c r="BO48" s="118">
        <f>IF(P48=0,"",IF(BN48=0,"",(BN48/P48)))</f>
        <v>0.28571428571429</v>
      </c>
      <c r="BP48" s="119">
        <v>1</v>
      </c>
      <c r="BQ48" s="120">
        <f>IFERROR(BP48/BN48,"-")</f>
        <v>0.5</v>
      </c>
      <c r="BR48" s="121">
        <v>8000</v>
      </c>
      <c r="BS48" s="122">
        <f>IFERROR(BR48/BN48,"-")</f>
        <v>4000</v>
      </c>
      <c r="BT48" s="123"/>
      <c r="BU48" s="123">
        <v>1</v>
      </c>
      <c r="BV48" s="123"/>
      <c r="BW48" s="124">
        <v>5</v>
      </c>
      <c r="BX48" s="125">
        <f>IF(P48=0,"",IF(BW48=0,"",(BW48/P48)))</f>
        <v>0.71428571428571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8000</v>
      </c>
      <c r="CQ48" s="139">
        <v>8000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168</v>
      </c>
      <c r="C49" s="347"/>
      <c r="D49" s="347" t="s">
        <v>102</v>
      </c>
      <c r="E49" s="347" t="s">
        <v>103</v>
      </c>
      <c r="F49" s="347" t="s">
        <v>67</v>
      </c>
      <c r="G49" s="88"/>
      <c r="H49" s="88" t="s">
        <v>167</v>
      </c>
      <c r="I49" s="88"/>
      <c r="J49" s="330"/>
      <c r="K49" s="79">
        <v>0</v>
      </c>
      <c r="L49" s="79">
        <v>0</v>
      </c>
      <c r="M49" s="79">
        <v>0</v>
      </c>
      <c r="N49" s="89">
        <v>10</v>
      </c>
      <c r="O49" s="90">
        <v>0</v>
      </c>
      <c r="P49" s="91">
        <f>N49+O49</f>
        <v>10</v>
      </c>
      <c r="Q49" s="80" t="str">
        <f>IFERROR(P49/M49,"-")</f>
        <v>-</v>
      </c>
      <c r="R49" s="79">
        <v>0</v>
      </c>
      <c r="S49" s="79">
        <v>0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>
        <v>1</v>
      </c>
      <c r="AN49" s="99">
        <f>IF(P49=0,"",IF(AM49=0,"",(AM49/P49)))</f>
        <v>0.1</v>
      </c>
      <c r="AO49" s="98"/>
      <c r="AP49" s="100">
        <f>IFERROR(AO49/AM49,"-")</f>
        <v>0</v>
      </c>
      <c r="AQ49" s="101"/>
      <c r="AR49" s="102">
        <f>IFERROR(AQ49/AM49,"-")</f>
        <v>0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2</v>
      </c>
      <c r="BF49" s="111">
        <f>IF(P49=0,"",IF(BE49=0,"",(BE49/P49)))</f>
        <v>0.2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6</v>
      </c>
      <c r="BO49" s="118">
        <f>IF(P49=0,"",IF(BN49=0,"",(BN49/P49)))</f>
        <v>0.6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1</v>
      </c>
      <c r="BX49" s="125">
        <f>IF(P49=0,"",IF(BW49=0,"",(BW49/P49)))</f>
        <v>0.1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169</v>
      </c>
      <c r="C50" s="347"/>
      <c r="D50" s="347" t="s">
        <v>65</v>
      </c>
      <c r="E50" s="347" t="s">
        <v>66</v>
      </c>
      <c r="F50" s="347" t="s">
        <v>67</v>
      </c>
      <c r="G50" s="88"/>
      <c r="H50" s="88" t="s">
        <v>167</v>
      </c>
      <c r="I50" s="88"/>
      <c r="J50" s="330"/>
      <c r="K50" s="79">
        <v>0</v>
      </c>
      <c r="L50" s="79">
        <v>0</v>
      </c>
      <c r="M50" s="79">
        <v>0</v>
      </c>
      <c r="N50" s="89">
        <v>8</v>
      </c>
      <c r="O50" s="90">
        <v>0</v>
      </c>
      <c r="P50" s="91">
        <f>N50+O50</f>
        <v>8</v>
      </c>
      <c r="Q50" s="80" t="str">
        <f>IFERROR(P50/M50,"-")</f>
        <v>-</v>
      </c>
      <c r="R50" s="79">
        <v>1</v>
      </c>
      <c r="S50" s="79">
        <v>0</v>
      </c>
      <c r="T50" s="80">
        <f>IFERROR(R50/(P50),"-")</f>
        <v>0.125</v>
      </c>
      <c r="U50" s="336"/>
      <c r="V50" s="82">
        <v>1</v>
      </c>
      <c r="W50" s="80">
        <f>IF(P50=0,"-",V50/P50)</f>
        <v>0.125</v>
      </c>
      <c r="X50" s="335">
        <v>5000</v>
      </c>
      <c r="Y50" s="336">
        <f>IFERROR(X50/P50,"-")</f>
        <v>625</v>
      </c>
      <c r="Z50" s="336">
        <f>IFERROR(X50/V50,"-")</f>
        <v>5000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2</v>
      </c>
      <c r="BF50" s="111">
        <f>IF(P50=0,"",IF(BE50=0,"",(BE50/P50)))</f>
        <v>0.25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3</v>
      </c>
      <c r="BO50" s="118">
        <f>IF(P50=0,"",IF(BN50=0,"",(BN50/P50)))</f>
        <v>0.375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3</v>
      </c>
      <c r="BX50" s="125">
        <f>IF(P50=0,"",IF(BW50=0,"",(BW50/P50)))</f>
        <v>0.375</v>
      </c>
      <c r="BY50" s="126">
        <v>1</v>
      </c>
      <c r="BZ50" s="127">
        <f>IFERROR(BY50/BW50,"-")</f>
        <v>0.33333333333333</v>
      </c>
      <c r="CA50" s="128">
        <v>5000</v>
      </c>
      <c r="CB50" s="129">
        <f>IFERROR(CA50/BW50,"-")</f>
        <v>1666.6666666667</v>
      </c>
      <c r="CC50" s="130">
        <v>1</v>
      </c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1</v>
      </c>
      <c r="CP50" s="139">
        <v>5000</v>
      </c>
      <c r="CQ50" s="139">
        <v>5000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170</v>
      </c>
      <c r="C51" s="347"/>
      <c r="D51" s="347" t="s">
        <v>93</v>
      </c>
      <c r="E51" s="347" t="s">
        <v>94</v>
      </c>
      <c r="F51" s="347" t="s">
        <v>67</v>
      </c>
      <c r="G51" s="88"/>
      <c r="H51" s="88" t="s">
        <v>167</v>
      </c>
      <c r="I51" s="88"/>
      <c r="J51" s="330"/>
      <c r="K51" s="79">
        <v>0</v>
      </c>
      <c r="L51" s="79">
        <v>0</v>
      </c>
      <c r="M51" s="79">
        <v>0</v>
      </c>
      <c r="N51" s="89">
        <v>0</v>
      </c>
      <c r="O51" s="90">
        <v>0</v>
      </c>
      <c r="P51" s="91">
        <f>N51+O51</f>
        <v>0</v>
      </c>
      <c r="Q51" s="80" t="str">
        <f>IFERROR(P51/M51,"-")</f>
        <v>-</v>
      </c>
      <c r="R51" s="79">
        <v>0</v>
      </c>
      <c r="S51" s="79">
        <v>0</v>
      </c>
      <c r="T51" s="80" t="str">
        <f>IFERROR(R51/(P51),"-")</f>
        <v>-</v>
      </c>
      <c r="U51" s="336"/>
      <c r="V51" s="82">
        <v>0</v>
      </c>
      <c r="W51" s="80" t="str">
        <f>IF(P51=0,"-",V51/P51)</f>
        <v>-</v>
      </c>
      <c r="X51" s="335">
        <v>0</v>
      </c>
      <c r="Y51" s="336" t="str">
        <f>IFERROR(X51/P51,"-")</f>
        <v>-</v>
      </c>
      <c r="Z51" s="336" t="str">
        <f>IFERROR(X51/V51,"-")</f>
        <v>-</v>
      </c>
      <c r="AA51" s="330"/>
      <c r="AB51" s="83"/>
      <c r="AC51" s="77"/>
      <c r="AD51" s="92"/>
      <c r="AE51" s="93" t="str">
        <f>IF(P51=0,"",IF(AD51=0,"",(AD51/P51)))</f>
        <v/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 t="str">
        <f>IF(P51=0,"",IF(AM51=0,"",(AM51/P51)))</f>
        <v/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 t="str">
        <f>IF(P51=0,"",IF(AV51=0,"",(AV51/P51)))</f>
        <v/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 t="str">
        <f>IF(P51=0,"",IF(BE51=0,"",(BE51/P51)))</f>
        <v/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 t="str">
        <f>IF(P51=0,"",IF(BN51=0,"",(BN51/P51)))</f>
        <v/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/>
      <c r="BX51" s="125" t="str">
        <f>IF(P51=0,"",IF(BW51=0,"",(BW51/P51)))</f>
        <v/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 t="str">
        <f>IF(P51=0,"",IF(CF51=0,"",(CF51/P51)))</f>
        <v/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171</v>
      </c>
      <c r="C52" s="347"/>
      <c r="D52" s="347" t="s">
        <v>110</v>
      </c>
      <c r="E52" s="347" t="s">
        <v>110</v>
      </c>
      <c r="F52" s="347" t="s">
        <v>72</v>
      </c>
      <c r="G52" s="88"/>
      <c r="H52" s="88"/>
      <c r="I52" s="88"/>
      <c r="J52" s="330"/>
      <c r="K52" s="79">
        <v>45</v>
      </c>
      <c r="L52" s="79">
        <v>26</v>
      </c>
      <c r="M52" s="79">
        <v>14</v>
      </c>
      <c r="N52" s="89">
        <v>3</v>
      </c>
      <c r="O52" s="90">
        <v>0</v>
      </c>
      <c r="P52" s="91">
        <f>N52+O52</f>
        <v>3</v>
      </c>
      <c r="Q52" s="80">
        <f>IFERROR(P52/M52,"-")</f>
        <v>0.21428571428571</v>
      </c>
      <c r="R52" s="79">
        <v>1</v>
      </c>
      <c r="S52" s="79">
        <v>0</v>
      </c>
      <c r="T52" s="80">
        <f>IFERROR(R52/(P52),"-")</f>
        <v>0.33333333333333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1</v>
      </c>
      <c r="BO52" s="118">
        <f>IF(P52=0,"",IF(BN52=0,"",(BN52/P52)))</f>
        <v>0.33333333333333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2</v>
      </c>
      <c r="BX52" s="125">
        <f>IF(P52=0,"",IF(BW52=0,"",(BW52/P52)))</f>
        <v>0.66666666666667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0.12</v>
      </c>
      <c r="B53" s="347" t="s">
        <v>172</v>
      </c>
      <c r="C53" s="347"/>
      <c r="D53" s="347" t="s">
        <v>164</v>
      </c>
      <c r="E53" s="347" t="s">
        <v>165</v>
      </c>
      <c r="F53" s="347" t="s">
        <v>67</v>
      </c>
      <c r="G53" s="88" t="s">
        <v>173</v>
      </c>
      <c r="H53" s="88" t="s">
        <v>167</v>
      </c>
      <c r="I53" s="88" t="s">
        <v>174</v>
      </c>
      <c r="J53" s="330">
        <v>200000</v>
      </c>
      <c r="K53" s="79">
        <v>0</v>
      </c>
      <c r="L53" s="79">
        <v>0</v>
      </c>
      <c r="M53" s="79">
        <v>0</v>
      </c>
      <c r="N53" s="89">
        <v>8</v>
      </c>
      <c r="O53" s="90">
        <v>0</v>
      </c>
      <c r="P53" s="91">
        <f>N53+O53</f>
        <v>8</v>
      </c>
      <c r="Q53" s="80" t="str">
        <f>IFERROR(P53/M53,"-")</f>
        <v>-</v>
      </c>
      <c r="R53" s="79">
        <v>1</v>
      </c>
      <c r="S53" s="79">
        <v>1</v>
      </c>
      <c r="T53" s="80">
        <f>IFERROR(R53/(P53),"-")</f>
        <v>0.125</v>
      </c>
      <c r="U53" s="336">
        <f>IFERROR(J53/SUM(N53:O56),"-")</f>
        <v>8000</v>
      </c>
      <c r="V53" s="82">
        <v>1</v>
      </c>
      <c r="W53" s="80">
        <f>IF(P53=0,"-",V53/P53)</f>
        <v>0.125</v>
      </c>
      <c r="X53" s="335">
        <v>8000</v>
      </c>
      <c r="Y53" s="336">
        <f>IFERROR(X53/P53,"-")</f>
        <v>1000</v>
      </c>
      <c r="Z53" s="336">
        <f>IFERROR(X53/V53,"-")</f>
        <v>8000</v>
      </c>
      <c r="AA53" s="330">
        <f>SUM(X53:X56)-SUM(J53:J56)</f>
        <v>-176000</v>
      </c>
      <c r="AB53" s="83">
        <f>SUM(X53:X56)/SUM(J53:J56)</f>
        <v>0.12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0.125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3</v>
      </c>
      <c r="BO53" s="118">
        <f>IF(P53=0,"",IF(BN53=0,"",(BN53/P53)))</f>
        <v>0.375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4</v>
      </c>
      <c r="BX53" s="125">
        <f>IF(P53=0,"",IF(BW53=0,"",(BW53/P53)))</f>
        <v>0.5</v>
      </c>
      <c r="BY53" s="126">
        <v>1</v>
      </c>
      <c r="BZ53" s="127">
        <f>IFERROR(BY53/BW53,"-")</f>
        <v>0.25</v>
      </c>
      <c r="CA53" s="128">
        <v>8000</v>
      </c>
      <c r="CB53" s="129">
        <f>IFERROR(CA53/BW53,"-")</f>
        <v>2000</v>
      </c>
      <c r="CC53" s="130"/>
      <c r="CD53" s="130">
        <v>1</v>
      </c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1</v>
      </c>
      <c r="CP53" s="139">
        <v>8000</v>
      </c>
      <c r="CQ53" s="139">
        <v>8000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175</v>
      </c>
      <c r="C54" s="347"/>
      <c r="D54" s="347" t="s">
        <v>102</v>
      </c>
      <c r="E54" s="347" t="s">
        <v>103</v>
      </c>
      <c r="F54" s="347" t="s">
        <v>67</v>
      </c>
      <c r="G54" s="88"/>
      <c r="H54" s="88" t="s">
        <v>167</v>
      </c>
      <c r="I54" s="88" t="s">
        <v>176</v>
      </c>
      <c r="J54" s="330"/>
      <c r="K54" s="79">
        <v>0</v>
      </c>
      <c r="L54" s="79">
        <v>0</v>
      </c>
      <c r="M54" s="79">
        <v>0</v>
      </c>
      <c r="N54" s="89">
        <v>11</v>
      </c>
      <c r="O54" s="90">
        <v>0</v>
      </c>
      <c r="P54" s="91">
        <f>N54+O54</f>
        <v>11</v>
      </c>
      <c r="Q54" s="80" t="str">
        <f>IFERROR(P54/M54,"-")</f>
        <v>-</v>
      </c>
      <c r="R54" s="79">
        <v>0</v>
      </c>
      <c r="S54" s="79">
        <v>2</v>
      </c>
      <c r="T54" s="80">
        <f>IFERROR(R54/(P54),"-")</f>
        <v>0</v>
      </c>
      <c r="U54" s="336"/>
      <c r="V54" s="82">
        <v>3</v>
      </c>
      <c r="W54" s="80">
        <f>IF(P54=0,"-",V54/P54)</f>
        <v>0.27272727272727</v>
      </c>
      <c r="X54" s="335">
        <v>16000</v>
      </c>
      <c r="Y54" s="336">
        <f>IFERROR(X54/P54,"-")</f>
        <v>1454.5454545455</v>
      </c>
      <c r="Z54" s="336">
        <f>IFERROR(X54/V54,"-")</f>
        <v>5333.3333333333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>
        <v>1</v>
      </c>
      <c r="AW54" s="105">
        <f>IF(P54=0,"",IF(AV54=0,"",(AV54/P54)))</f>
        <v>0.090909090909091</v>
      </c>
      <c r="AX54" s="104"/>
      <c r="AY54" s="106">
        <f>IFERROR(AX54/AV54,"-")</f>
        <v>0</v>
      </c>
      <c r="AZ54" s="107"/>
      <c r="BA54" s="108">
        <f>IFERROR(AZ54/AV54,"-")</f>
        <v>0</v>
      </c>
      <c r="BB54" s="109"/>
      <c r="BC54" s="109"/>
      <c r="BD54" s="109"/>
      <c r="BE54" s="110">
        <v>1</v>
      </c>
      <c r="BF54" s="111">
        <f>IF(P54=0,"",IF(BE54=0,"",(BE54/P54)))</f>
        <v>0.090909090909091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4</v>
      </c>
      <c r="BO54" s="118">
        <f>IF(P54=0,"",IF(BN54=0,"",(BN54/P54)))</f>
        <v>0.36363636363636</v>
      </c>
      <c r="BP54" s="119">
        <v>1</v>
      </c>
      <c r="BQ54" s="120">
        <f>IFERROR(BP54/BN54,"-")</f>
        <v>0.25</v>
      </c>
      <c r="BR54" s="121">
        <v>5000</v>
      </c>
      <c r="BS54" s="122">
        <f>IFERROR(BR54/BN54,"-")</f>
        <v>1250</v>
      </c>
      <c r="BT54" s="123">
        <v>1</v>
      </c>
      <c r="BU54" s="123"/>
      <c r="BV54" s="123"/>
      <c r="BW54" s="124">
        <v>5</v>
      </c>
      <c r="BX54" s="125">
        <f>IF(P54=0,"",IF(BW54=0,"",(BW54/P54)))</f>
        <v>0.45454545454545</v>
      </c>
      <c r="BY54" s="126">
        <v>2</v>
      </c>
      <c r="BZ54" s="127">
        <f>IFERROR(BY54/BW54,"-")</f>
        <v>0.4</v>
      </c>
      <c r="CA54" s="128">
        <v>11000</v>
      </c>
      <c r="CB54" s="129">
        <f>IFERROR(CA54/BW54,"-")</f>
        <v>2200</v>
      </c>
      <c r="CC54" s="130">
        <v>1</v>
      </c>
      <c r="CD54" s="130">
        <v>1</v>
      </c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3</v>
      </c>
      <c r="CP54" s="139">
        <v>16000</v>
      </c>
      <c r="CQ54" s="139">
        <v>8000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177</v>
      </c>
      <c r="C55" s="347"/>
      <c r="D55" s="347" t="s">
        <v>135</v>
      </c>
      <c r="E55" s="347" t="s">
        <v>136</v>
      </c>
      <c r="F55" s="347" t="s">
        <v>67</v>
      </c>
      <c r="G55" s="88"/>
      <c r="H55" s="88" t="s">
        <v>167</v>
      </c>
      <c r="I55" s="88" t="s">
        <v>178</v>
      </c>
      <c r="J55" s="330"/>
      <c r="K55" s="79">
        <v>0</v>
      </c>
      <c r="L55" s="79">
        <v>0</v>
      </c>
      <c r="M55" s="79">
        <v>0</v>
      </c>
      <c r="N55" s="89">
        <v>6</v>
      </c>
      <c r="O55" s="90">
        <v>0</v>
      </c>
      <c r="P55" s="91">
        <f>N55+O55</f>
        <v>6</v>
      </c>
      <c r="Q55" s="80" t="str">
        <f>IFERROR(P55/M55,"-")</f>
        <v>-</v>
      </c>
      <c r="R55" s="79">
        <v>0</v>
      </c>
      <c r="S55" s="79">
        <v>2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>
        <v>1</v>
      </c>
      <c r="AN55" s="99">
        <f>IF(P55=0,"",IF(AM55=0,"",(AM55/P55)))</f>
        <v>0.16666666666667</v>
      </c>
      <c r="AO55" s="98"/>
      <c r="AP55" s="100">
        <f>IFERROR(AO55/AM55,"-")</f>
        <v>0</v>
      </c>
      <c r="AQ55" s="101"/>
      <c r="AR55" s="102">
        <f>IFERROR(AQ55/AM55,"-")</f>
        <v>0</v>
      </c>
      <c r="AS55" s="103"/>
      <c r="AT55" s="103"/>
      <c r="AU55" s="103"/>
      <c r="AV55" s="104">
        <v>2</v>
      </c>
      <c r="AW55" s="105">
        <f>IF(P55=0,"",IF(AV55=0,"",(AV55/P55)))</f>
        <v>0.33333333333333</v>
      </c>
      <c r="AX55" s="104"/>
      <c r="AY55" s="106">
        <f>IFERROR(AX55/AV55,"-")</f>
        <v>0</v>
      </c>
      <c r="AZ55" s="107"/>
      <c r="BA55" s="108">
        <f>IFERROR(AZ55/AV55,"-")</f>
        <v>0</v>
      </c>
      <c r="BB55" s="109"/>
      <c r="BC55" s="109"/>
      <c r="BD55" s="109"/>
      <c r="BE55" s="110">
        <v>1</v>
      </c>
      <c r="BF55" s="111">
        <f>IF(P55=0,"",IF(BE55=0,"",(BE55/P55)))</f>
        <v>0.16666666666667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>
        <v>2</v>
      </c>
      <c r="BX55" s="125">
        <f>IF(P55=0,"",IF(BW55=0,"",(BW55/P55)))</f>
        <v>0.33333333333333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179</v>
      </c>
      <c r="C56" s="347"/>
      <c r="D56" s="347" t="s">
        <v>110</v>
      </c>
      <c r="E56" s="347" t="s">
        <v>110</v>
      </c>
      <c r="F56" s="347" t="s">
        <v>72</v>
      </c>
      <c r="G56" s="88"/>
      <c r="H56" s="88"/>
      <c r="I56" s="88"/>
      <c r="J56" s="330"/>
      <c r="K56" s="79">
        <v>53</v>
      </c>
      <c r="L56" s="79">
        <v>16</v>
      </c>
      <c r="M56" s="79">
        <v>1</v>
      </c>
      <c r="N56" s="89">
        <v>0</v>
      </c>
      <c r="O56" s="90">
        <v>0</v>
      </c>
      <c r="P56" s="91">
        <f>N56+O56</f>
        <v>0</v>
      </c>
      <c r="Q56" s="80">
        <f>IFERROR(P56/M56,"-")</f>
        <v>0</v>
      </c>
      <c r="R56" s="79">
        <v>0</v>
      </c>
      <c r="S56" s="79">
        <v>0</v>
      </c>
      <c r="T56" s="80" t="str">
        <f>IFERROR(R56/(P56),"-")</f>
        <v>-</v>
      </c>
      <c r="U56" s="336"/>
      <c r="V56" s="82">
        <v>0</v>
      </c>
      <c r="W56" s="80" t="str">
        <f>IF(P56=0,"-",V56/P56)</f>
        <v>-</v>
      </c>
      <c r="X56" s="335">
        <v>0</v>
      </c>
      <c r="Y56" s="336" t="str">
        <f>IFERROR(X56/P56,"-")</f>
        <v>-</v>
      </c>
      <c r="Z56" s="336" t="str">
        <f>IFERROR(X56/V56,"-")</f>
        <v>-</v>
      </c>
      <c r="AA56" s="330"/>
      <c r="AB56" s="83"/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</v>
      </c>
      <c r="B57" s="347" t="s">
        <v>180</v>
      </c>
      <c r="C57" s="347"/>
      <c r="D57" s="347" t="s">
        <v>153</v>
      </c>
      <c r="E57" s="347" t="s">
        <v>154</v>
      </c>
      <c r="F57" s="347" t="s">
        <v>67</v>
      </c>
      <c r="G57" s="88" t="s">
        <v>130</v>
      </c>
      <c r="H57" s="88" t="s">
        <v>140</v>
      </c>
      <c r="I57" s="349" t="s">
        <v>181</v>
      </c>
      <c r="J57" s="330">
        <v>190000</v>
      </c>
      <c r="K57" s="79">
        <v>0</v>
      </c>
      <c r="L57" s="79">
        <v>0</v>
      </c>
      <c r="M57" s="79">
        <v>0</v>
      </c>
      <c r="N57" s="89">
        <v>10</v>
      </c>
      <c r="O57" s="90">
        <v>0</v>
      </c>
      <c r="P57" s="91">
        <f>N57+O57</f>
        <v>10</v>
      </c>
      <c r="Q57" s="80" t="str">
        <f>IFERROR(P57/M57,"-")</f>
        <v>-</v>
      </c>
      <c r="R57" s="79">
        <v>0</v>
      </c>
      <c r="S57" s="79">
        <v>2</v>
      </c>
      <c r="T57" s="80">
        <f>IFERROR(R57/(P57),"-")</f>
        <v>0</v>
      </c>
      <c r="U57" s="336">
        <f>IFERROR(J57/SUM(N57:O58),"-")</f>
        <v>19000</v>
      </c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>
        <f>SUM(X57:X58)-SUM(J57:J58)</f>
        <v>-190000</v>
      </c>
      <c r="AB57" s="83">
        <f>SUM(X57:X58)/SUM(J57:J58)</f>
        <v>0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5</v>
      </c>
      <c r="BF57" s="111">
        <f>IF(P57=0,"",IF(BE57=0,"",(BE57/P57)))</f>
        <v>0.5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3</v>
      </c>
      <c r="BO57" s="118">
        <f>IF(P57=0,"",IF(BN57=0,"",(BN57/P57)))</f>
        <v>0.3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2</v>
      </c>
      <c r="BX57" s="125">
        <f>IF(P57=0,"",IF(BW57=0,"",(BW57/P57)))</f>
        <v>0.2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182</v>
      </c>
      <c r="C58" s="347"/>
      <c r="D58" s="347" t="s">
        <v>153</v>
      </c>
      <c r="E58" s="347" t="s">
        <v>154</v>
      </c>
      <c r="F58" s="347" t="s">
        <v>72</v>
      </c>
      <c r="G58" s="88"/>
      <c r="H58" s="88"/>
      <c r="I58" s="88"/>
      <c r="J58" s="330"/>
      <c r="K58" s="79">
        <v>4</v>
      </c>
      <c r="L58" s="79">
        <v>3</v>
      </c>
      <c r="M58" s="79">
        <v>0</v>
      </c>
      <c r="N58" s="89">
        <v>0</v>
      </c>
      <c r="O58" s="90">
        <v>0</v>
      </c>
      <c r="P58" s="91">
        <f>N58+O58</f>
        <v>0</v>
      </c>
      <c r="Q58" s="80" t="str">
        <f>IFERROR(P58/M58,"-")</f>
        <v>-</v>
      </c>
      <c r="R58" s="79">
        <v>0</v>
      </c>
      <c r="S58" s="79">
        <v>0</v>
      </c>
      <c r="T58" s="80" t="str">
        <f>IFERROR(R58/(P58),"-")</f>
        <v>-</v>
      </c>
      <c r="U58" s="336"/>
      <c r="V58" s="82">
        <v>0</v>
      </c>
      <c r="W58" s="80" t="str">
        <f>IF(P58=0,"-",V58/P58)</f>
        <v>-</v>
      </c>
      <c r="X58" s="335">
        <v>0</v>
      </c>
      <c r="Y58" s="336" t="str">
        <f>IFERROR(X58/P58,"-")</f>
        <v>-</v>
      </c>
      <c r="Z58" s="336" t="str">
        <f>IFERROR(X58/V58,"-")</f>
        <v>-</v>
      </c>
      <c r="AA58" s="330"/>
      <c r="AB58" s="83"/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0.41666666666667</v>
      </c>
      <c r="B59" s="347" t="s">
        <v>183</v>
      </c>
      <c r="C59" s="347"/>
      <c r="D59" s="347" t="s">
        <v>124</v>
      </c>
      <c r="E59" s="347" t="s">
        <v>125</v>
      </c>
      <c r="F59" s="347" t="s">
        <v>67</v>
      </c>
      <c r="G59" s="88" t="s">
        <v>166</v>
      </c>
      <c r="H59" s="88" t="s">
        <v>184</v>
      </c>
      <c r="I59" s="348" t="s">
        <v>185</v>
      </c>
      <c r="J59" s="330">
        <v>120000</v>
      </c>
      <c r="K59" s="79">
        <v>0</v>
      </c>
      <c r="L59" s="79">
        <v>0</v>
      </c>
      <c r="M59" s="79">
        <v>0</v>
      </c>
      <c r="N59" s="89">
        <v>6</v>
      </c>
      <c r="O59" s="90">
        <v>0</v>
      </c>
      <c r="P59" s="91">
        <f>N59+O59</f>
        <v>6</v>
      </c>
      <c r="Q59" s="80" t="str">
        <f>IFERROR(P59/M59,"-")</f>
        <v>-</v>
      </c>
      <c r="R59" s="79">
        <v>0</v>
      </c>
      <c r="S59" s="79">
        <v>2</v>
      </c>
      <c r="T59" s="80">
        <f>IFERROR(R59/(P59),"-")</f>
        <v>0</v>
      </c>
      <c r="U59" s="336">
        <f>IFERROR(J59/SUM(N59:O60),"-")</f>
        <v>17142.857142857</v>
      </c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>
        <f>SUM(X59:X60)-SUM(J59:J60)</f>
        <v>-70000</v>
      </c>
      <c r="AB59" s="83">
        <f>SUM(X59:X60)/SUM(J59:J60)</f>
        <v>0.41666666666667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>
        <v>1</v>
      </c>
      <c r="AW59" s="105">
        <f>IF(P59=0,"",IF(AV59=0,"",(AV59/P59)))</f>
        <v>0.16666666666667</v>
      </c>
      <c r="AX59" s="104"/>
      <c r="AY59" s="106">
        <f>IFERROR(AX59/AV59,"-")</f>
        <v>0</v>
      </c>
      <c r="AZ59" s="107"/>
      <c r="BA59" s="108">
        <f>IFERROR(AZ59/AV59,"-")</f>
        <v>0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0.16666666666667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3</v>
      </c>
      <c r="BX59" s="125">
        <f>IF(P59=0,"",IF(BW59=0,"",(BW59/P59)))</f>
        <v>0.5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>
        <v>1</v>
      </c>
      <c r="CG59" s="132">
        <f>IF(P59=0,"",IF(CF59=0,"",(CF59/P59)))</f>
        <v>0.16666666666667</v>
      </c>
      <c r="CH59" s="133"/>
      <c r="CI59" s="134">
        <f>IFERROR(CH59/CF59,"-")</f>
        <v>0</v>
      </c>
      <c r="CJ59" s="135"/>
      <c r="CK59" s="136">
        <f>IFERROR(CJ59/CF59,"-")</f>
        <v>0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186</v>
      </c>
      <c r="C60" s="347"/>
      <c r="D60" s="347" t="s">
        <v>124</v>
      </c>
      <c r="E60" s="347" t="s">
        <v>125</v>
      </c>
      <c r="F60" s="347" t="s">
        <v>72</v>
      </c>
      <c r="G60" s="88"/>
      <c r="H60" s="88"/>
      <c r="I60" s="88"/>
      <c r="J60" s="330"/>
      <c r="K60" s="79">
        <v>13</v>
      </c>
      <c r="L60" s="79">
        <v>8</v>
      </c>
      <c r="M60" s="79">
        <v>5</v>
      </c>
      <c r="N60" s="89">
        <v>1</v>
      </c>
      <c r="O60" s="90">
        <v>0</v>
      </c>
      <c r="P60" s="91">
        <f>N60+O60</f>
        <v>1</v>
      </c>
      <c r="Q60" s="80">
        <f>IFERROR(P60/M60,"-")</f>
        <v>0.2</v>
      </c>
      <c r="R60" s="79">
        <v>1</v>
      </c>
      <c r="S60" s="79">
        <v>0</v>
      </c>
      <c r="T60" s="80">
        <f>IFERROR(R60/(P60),"-")</f>
        <v>1</v>
      </c>
      <c r="U60" s="336"/>
      <c r="V60" s="82">
        <v>1</v>
      </c>
      <c r="W60" s="80">
        <f>IF(P60=0,"-",V60/P60)</f>
        <v>1</v>
      </c>
      <c r="X60" s="335">
        <v>50000</v>
      </c>
      <c r="Y60" s="336">
        <f>IFERROR(X60/P60,"-")</f>
        <v>50000</v>
      </c>
      <c r="Z60" s="336">
        <f>IFERROR(X60/V60,"-")</f>
        <v>50000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>
        <v>1</v>
      </c>
      <c r="CG60" s="132">
        <f>IF(P60=0,"",IF(CF60=0,"",(CF60/P60)))</f>
        <v>1</v>
      </c>
      <c r="CH60" s="133">
        <v>1</v>
      </c>
      <c r="CI60" s="134">
        <f>IFERROR(CH60/CF60,"-")</f>
        <v>1</v>
      </c>
      <c r="CJ60" s="135">
        <v>50000</v>
      </c>
      <c r="CK60" s="136">
        <f>IFERROR(CJ60/CF60,"-")</f>
        <v>50000</v>
      </c>
      <c r="CL60" s="137"/>
      <c r="CM60" s="137"/>
      <c r="CN60" s="137">
        <v>1</v>
      </c>
      <c r="CO60" s="138">
        <v>1</v>
      </c>
      <c r="CP60" s="139">
        <v>50000</v>
      </c>
      <c r="CQ60" s="139">
        <v>50000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</v>
      </c>
      <c r="B61" s="347" t="s">
        <v>187</v>
      </c>
      <c r="C61" s="347"/>
      <c r="D61" s="347" t="s">
        <v>157</v>
      </c>
      <c r="E61" s="347" t="s">
        <v>158</v>
      </c>
      <c r="F61" s="347" t="s">
        <v>67</v>
      </c>
      <c r="G61" s="88" t="s">
        <v>166</v>
      </c>
      <c r="H61" s="88" t="s">
        <v>184</v>
      </c>
      <c r="I61" s="348" t="s">
        <v>161</v>
      </c>
      <c r="J61" s="330">
        <v>120000</v>
      </c>
      <c r="K61" s="79">
        <v>0</v>
      </c>
      <c r="L61" s="79">
        <v>0</v>
      </c>
      <c r="M61" s="79">
        <v>0</v>
      </c>
      <c r="N61" s="89">
        <v>4</v>
      </c>
      <c r="O61" s="90">
        <v>0</v>
      </c>
      <c r="P61" s="91">
        <f>N61+O61</f>
        <v>4</v>
      </c>
      <c r="Q61" s="80" t="str">
        <f>IFERROR(P61/M61,"-")</f>
        <v>-</v>
      </c>
      <c r="R61" s="79">
        <v>0</v>
      </c>
      <c r="S61" s="79">
        <v>0</v>
      </c>
      <c r="T61" s="80">
        <f>IFERROR(R61/(P61),"-")</f>
        <v>0</v>
      </c>
      <c r="U61" s="336">
        <f>IFERROR(J61/SUM(N61:O62),"-")</f>
        <v>30000</v>
      </c>
      <c r="V61" s="82">
        <v>0</v>
      </c>
      <c r="W61" s="80">
        <f>IF(P61=0,"-",V61/P61)</f>
        <v>0</v>
      </c>
      <c r="X61" s="335">
        <v>0</v>
      </c>
      <c r="Y61" s="336">
        <f>IFERROR(X61/P61,"-")</f>
        <v>0</v>
      </c>
      <c r="Z61" s="336" t="str">
        <f>IFERROR(X61/V61,"-")</f>
        <v>-</v>
      </c>
      <c r="AA61" s="330">
        <f>SUM(X61:X62)-SUM(J61:J62)</f>
        <v>-120000</v>
      </c>
      <c r="AB61" s="83">
        <f>SUM(X61:X62)/SUM(J61:J62)</f>
        <v>0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>
        <v>1</v>
      </c>
      <c r="AN61" s="99">
        <f>IF(P61=0,"",IF(AM61=0,"",(AM61/P61)))</f>
        <v>0.25</v>
      </c>
      <c r="AO61" s="98"/>
      <c r="AP61" s="100">
        <f>IFERROR(AO61/AM61,"-")</f>
        <v>0</v>
      </c>
      <c r="AQ61" s="101"/>
      <c r="AR61" s="102">
        <f>IFERROR(AQ61/AM61,"-")</f>
        <v>0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3</v>
      </c>
      <c r="BO61" s="118">
        <f>IF(P61=0,"",IF(BN61=0,"",(BN61/P61)))</f>
        <v>0.75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188</v>
      </c>
      <c r="C62" s="347"/>
      <c r="D62" s="347" t="s">
        <v>157</v>
      </c>
      <c r="E62" s="347" t="s">
        <v>158</v>
      </c>
      <c r="F62" s="347" t="s">
        <v>72</v>
      </c>
      <c r="G62" s="88"/>
      <c r="H62" s="88"/>
      <c r="I62" s="88"/>
      <c r="J62" s="330"/>
      <c r="K62" s="79">
        <v>7</v>
      </c>
      <c r="L62" s="79">
        <v>6</v>
      </c>
      <c r="M62" s="79">
        <v>0</v>
      </c>
      <c r="N62" s="89">
        <v>0</v>
      </c>
      <c r="O62" s="90">
        <v>0</v>
      </c>
      <c r="P62" s="91">
        <f>N62+O62</f>
        <v>0</v>
      </c>
      <c r="Q62" s="80" t="str">
        <f>IFERROR(P62/M62,"-")</f>
        <v>-</v>
      </c>
      <c r="R62" s="79">
        <v>0</v>
      </c>
      <c r="S62" s="79">
        <v>0</v>
      </c>
      <c r="T62" s="80" t="str">
        <f>IFERROR(R62/(P62),"-")</f>
        <v>-</v>
      </c>
      <c r="U62" s="336"/>
      <c r="V62" s="82">
        <v>0</v>
      </c>
      <c r="W62" s="80" t="str">
        <f>IF(P62=0,"-",V62/P62)</f>
        <v>-</v>
      </c>
      <c r="X62" s="335">
        <v>0</v>
      </c>
      <c r="Y62" s="336" t="str">
        <f>IFERROR(X62/P62,"-")</f>
        <v>-</v>
      </c>
      <c r="Z62" s="336" t="str">
        <f>IFERROR(X62/V62,"-")</f>
        <v>-</v>
      </c>
      <c r="AA62" s="330"/>
      <c r="AB62" s="83"/>
      <c r="AC62" s="77"/>
      <c r="AD62" s="92"/>
      <c r="AE62" s="93" t="str">
        <f>IF(P62=0,"",IF(AD62=0,"",(AD62/P62)))</f>
        <v/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 t="str">
        <f>IF(P62=0,"",IF(AM62=0,"",(AM62/P62)))</f>
        <v/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 t="str">
        <f>IF(P62=0,"",IF(AV62=0,"",(AV62/P62)))</f>
        <v/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 t="str">
        <f>IF(P62=0,"",IF(BE62=0,"",(BE62/P62)))</f>
        <v/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 t="str">
        <f>IF(P62=0,"",IF(BN62=0,"",(BN62/P62)))</f>
        <v/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 t="str">
        <f>IF(P62=0,"",IF(BW62=0,"",(BW62/P62)))</f>
        <v/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 t="str">
        <f>IF(P62=0,"",IF(CF62=0,"",(CF62/P62)))</f>
        <v/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</v>
      </c>
      <c r="B63" s="347" t="s">
        <v>189</v>
      </c>
      <c r="C63" s="347"/>
      <c r="D63" s="347" t="s">
        <v>153</v>
      </c>
      <c r="E63" s="347" t="s">
        <v>154</v>
      </c>
      <c r="F63" s="347" t="s">
        <v>67</v>
      </c>
      <c r="G63" s="88" t="s">
        <v>68</v>
      </c>
      <c r="H63" s="88" t="s">
        <v>190</v>
      </c>
      <c r="I63" s="348" t="s">
        <v>161</v>
      </c>
      <c r="J63" s="330">
        <v>150000</v>
      </c>
      <c r="K63" s="79">
        <v>0</v>
      </c>
      <c r="L63" s="79">
        <v>0</v>
      </c>
      <c r="M63" s="79">
        <v>0</v>
      </c>
      <c r="N63" s="89">
        <v>5</v>
      </c>
      <c r="O63" s="90">
        <v>0</v>
      </c>
      <c r="P63" s="91">
        <f>N63+O63</f>
        <v>5</v>
      </c>
      <c r="Q63" s="80" t="str">
        <f>IFERROR(P63/M63,"-")</f>
        <v>-</v>
      </c>
      <c r="R63" s="79">
        <v>0</v>
      </c>
      <c r="S63" s="79">
        <v>0</v>
      </c>
      <c r="T63" s="80">
        <f>IFERROR(R63/(P63),"-")</f>
        <v>0</v>
      </c>
      <c r="U63" s="336">
        <f>IFERROR(J63/SUM(N63:O64),"-")</f>
        <v>25000</v>
      </c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>
        <f>SUM(X63:X64)-SUM(J63:J64)</f>
        <v>-150000</v>
      </c>
      <c r="AB63" s="83">
        <f>SUM(X63:X64)/SUM(J63:J64)</f>
        <v>0</v>
      </c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>
        <v>1</v>
      </c>
      <c r="AW63" s="105">
        <f>IF(P63=0,"",IF(AV63=0,"",(AV63/P63)))</f>
        <v>0.2</v>
      </c>
      <c r="AX63" s="104"/>
      <c r="AY63" s="106">
        <f>IFERROR(AX63/AV63,"-")</f>
        <v>0</v>
      </c>
      <c r="AZ63" s="107"/>
      <c r="BA63" s="108">
        <f>IFERROR(AZ63/AV63,"-")</f>
        <v>0</v>
      </c>
      <c r="BB63" s="109"/>
      <c r="BC63" s="109"/>
      <c r="BD63" s="109"/>
      <c r="BE63" s="110">
        <v>1</v>
      </c>
      <c r="BF63" s="111">
        <f>IF(P63=0,"",IF(BE63=0,"",(BE63/P63)))</f>
        <v>0.2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2</v>
      </c>
      <c r="BO63" s="118">
        <f>IF(P63=0,"",IF(BN63=0,"",(BN63/P63)))</f>
        <v>0.4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1</v>
      </c>
      <c r="BX63" s="125">
        <f>IF(P63=0,"",IF(BW63=0,"",(BW63/P63)))</f>
        <v>0.2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191</v>
      </c>
      <c r="C64" s="347"/>
      <c r="D64" s="347" t="s">
        <v>153</v>
      </c>
      <c r="E64" s="347" t="s">
        <v>154</v>
      </c>
      <c r="F64" s="347" t="s">
        <v>72</v>
      </c>
      <c r="G64" s="88"/>
      <c r="H64" s="88"/>
      <c r="I64" s="88"/>
      <c r="J64" s="330"/>
      <c r="K64" s="79">
        <v>12</v>
      </c>
      <c r="L64" s="79">
        <v>9</v>
      </c>
      <c r="M64" s="79">
        <v>0</v>
      </c>
      <c r="N64" s="89">
        <v>1</v>
      </c>
      <c r="O64" s="90">
        <v>0</v>
      </c>
      <c r="P64" s="91">
        <f>N64+O64</f>
        <v>1</v>
      </c>
      <c r="Q64" s="80" t="str">
        <f>IFERROR(P64/M64,"-")</f>
        <v>-</v>
      </c>
      <c r="R64" s="79">
        <v>0</v>
      </c>
      <c r="S64" s="79">
        <v>0</v>
      </c>
      <c r="T64" s="80">
        <f>IFERROR(R64/(P64),"-")</f>
        <v>0</v>
      </c>
      <c r="U64" s="336"/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1</v>
      </c>
      <c r="BF64" s="111">
        <f>IF(P64=0,"",IF(BE64=0,"",(BE64/P64)))</f>
        <v>1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/>
      <c r="BO64" s="118">
        <f>IF(P64=0,"",IF(BN64=0,"",(BN64/P64)))</f>
        <v>0</v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0.04</v>
      </c>
      <c r="B65" s="347" t="s">
        <v>192</v>
      </c>
      <c r="C65" s="347"/>
      <c r="D65" s="347" t="s">
        <v>65</v>
      </c>
      <c r="E65" s="347" t="s">
        <v>66</v>
      </c>
      <c r="F65" s="347" t="s">
        <v>67</v>
      </c>
      <c r="G65" s="88" t="s">
        <v>68</v>
      </c>
      <c r="H65" s="88" t="s">
        <v>190</v>
      </c>
      <c r="I65" s="348" t="s">
        <v>193</v>
      </c>
      <c r="J65" s="330">
        <v>150000</v>
      </c>
      <c r="K65" s="79">
        <v>0</v>
      </c>
      <c r="L65" s="79">
        <v>0</v>
      </c>
      <c r="M65" s="79">
        <v>0</v>
      </c>
      <c r="N65" s="89">
        <v>10</v>
      </c>
      <c r="O65" s="90">
        <v>0</v>
      </c>
      <c r="P65" s="91">
        <f>N65+O65</f>
        <v>10</v>
      </c>
      <c r="Q65" s="80" t="str">
        <f>IFERROR(P65/M65,"-")</f>
        <v>-</v>
      </c>
      <c r="R65" s="79">
        <v>0</v>
      </c>
      <c r="S65" s="79">
        <v>1</v>
      </c>
      <c r="T65" s="80">
        <f>IFERROR(R65/(P65),"-")</f>
        <v>0</v>
      </c>
      <c r="U65" s="336">
        <f>IFERROR(J65/SUM(N65:O66),"-")</f>
        <v>15000</v>
      </c>
      <c r="V65" s="82">
        <v>1</v>
      </c>
      <c r="W65" s="80">
        <f>IF(P65=0,"-",V65/P65)</f>
        <v>0.1</v>
      </c>
      <c r="X65" s="335">
        <v>6000</v>
      </c>
      <c r="Y65" s="336">
        <f>IFERROR(X65/P65,"-")</f>
        <v>600</v>
      </c>
      <c r="Z65" s="336">
        <f>IFERROR(X65/V65,"-")</f>
        <v>6000</v>
      </c>
      <c r="AA65" s="330">
        <f>SUM(X65:X66)-SUM(J65:J66)</f>
        <v>-144000</v>
      </c>
      <c r="AB65" s="83">
        <f>SUM(X65:X66)/SUM(J65:J66)</f>
        <v>0.04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>
        <v>3</v>
      </c>
      <c r="BF65" s="111">
        <f>IF(P65=0,"",IF(BE65=0,"",(BE65/P65)))</f>
        <v>0.3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>
        <v>3</v>
      </c>
      <c r="BO65" s="118">
        <f>IF(P65=0,"",IF(BN65=0,"",(BN65/P65)))</f>
        <v>0.3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>
        <v>3</v>
      </c>
      <c r="BX65" s="125">
        <f>IF(P65=0,"",IF(BW65=0,"",(BW65/P65)))</f>
        <v>0.3</v>
      </c>
      <c r="BY65" s="126">
        <v>1</v>
      </c>
      <c r="BZ65" s="127">
        <f>IFERROR(BY65/BW65,"-")</f>
        <v>0.33333333333333</v>
      </c>
      <c r="CA65" s="128">
        <v>6000</v>
      </c>
      <c r="CB65" s="129">
        <f>IFERROR(CA65/BW65,"-")</f>
        <v>2000</v>
      </c>
      <c r="CC65" s="130"/>
      <c r="CD65" s="130">
        <v>1</v>
      </c>
      <c r="CE65" s="130"/>
      <c r="CF65" s="131">
        <v>1</v>
      </c>
      <c r="CG65" s="132">
        <f>IF(P65=0,"",IF(CF65=0,"",(CF65/P65)))</f>
        <v>0.1</v>
      </c>
      <c r="CH65" s="133"/>
      <c r="CI65" s="134">
        <f>IFERROR(CH65/CF65,"-")</f>
        <v>0</v>
      </c>
      <c r="CJ65" s="135"/>
      <c r="CK65" s="136">
        <f>IFERROR(CJ65/CF65,"-")</f>
        <v>0</v>
      </c>
      <c r="CL65" s="137"/>
      <c r="CM65" s="137"/>
      <c r="CN65" s="137"/>
      <c r="CO65" s="138">
        <v>1</v>
      </c>
      <c r="CP65" s="139">
        <v>6000</v>
      </c>
      <c r="CQ65" s="139">
        <v>6000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194</v>
      </c>
      <c r="C66" s="347"/>
      <c r="D66" s="347" t="s">
        <v>65</v>
      </c>
      <c r="E66" s="347" t="s">
        <v>66</v>
      </c>
      <c r="F66" s="347" t="s">
        <v>72</v>
      </c>
      <c r="G66" s="88"/>
      <c r="H66" s="88"/>
      <c r="I66" s="88"/>
      <c r="J66" s="330"/>
      <c r="K66" s="79">
        <v>6</v>
      </c>
      <c r="L66" s="79">
        <v>6</v>
      </c>
      <c r="M66" s="79">
        <v>1</v>
      </c>
      <c r="N66" s="89">
        <v>0</v>
      </c>
      <c r="O66" s="90">
        <v>0</v>
      </c>
      <c r="P66" s="91">
        <f>N66+O66</f>
        <v>0</v>
      </c>
      <c r="Q66" s="80">
        <f>IFERROR(P66/M66,"-")</f>
        <v>0</v>
      </c>
      <c r="R66" s="79">
        <v>0</v>
      </c>
      <c r="S66" s="79">
        <v>0</v>
      </c>
      <c r="T66" s="80" t="str">
        <f>IFERROR(R66/(P66),"-")</f>
        <v>-</v>
      </c>
      <c r="U66" s="336"/>
      <c r="V66" s="82">
        <v>0</v>
      </c>
      <c r="W66" s="80" t="str">
        <f>IF(P66=0,"-",V66/P66)</f>
        <v>-</v>
      </c>
      <c r="X66" s="335">
        <v>0</v>
      </c>
      <c r="Y66" s="336" t="str">
        <f>IFERROR(X66/P66,"-")</f>
        <v>-</v>
      </c>
      <c r="Z66" s="336" t="str">
        <f>IFERROR(X66/V66,"-")</f>
        <v>-</v>
      </c>
      <c r="AA66" s="330"/>
      <c r="AB66" s="83"/>
      <c r="AC66" s="77"/>
      <c r="AD66" s="92"/>
      <c r="AE66" s="93" t="str">
        <f>IF(P66=0,"",IF(AD66=0,"",(AD66/P66)))</f>
        <v/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 t="str">
        <f>IF(P66=0,"",IF(AM66=0,"",(AM66/P66)))</f>
        <v/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 t="str">
        <f>IF(P66=0,"",IF(AV66=0,"",(AV66/P66)))</f>
        <v/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 t="str">
        <f>IF(P66=0,"",IF(BE66=0,"",(BE66/P66)))</f>
        <v/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 t="str">
        <f>IF(P66=0,"",IF(BN66=0,"",(BN66/P66)))</f>
        <v/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 t="str">
        <f>IF(P66=0,"",IF(BW66=0,"",(BW66/P66)))</f>
        <v/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 t="str">
        <f>IF(P66=0,"",IF(CF66=0,"",(CF66/P66)))</f>
        <v/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1.25</v>
      </c>
      <c r="B67" s="347" t="s">
        <v>195</v>
      </c>
      <c r="C67" s="347"/>
      <c r="D67" s="347" t="s">
        <v>196</v>
      </c>
      <c r="E67" s="347" t="s">
        <v>197</v>
      </c>
      <c r="F67" s="347" t="s">
        <v>67</v>
      </c>
      <c r="G67" s="88" t="s">
        <v>95</v>
      </c>
      <c r="H67" s="88" t="s">
        <v>198</v>
      </c>
      <c r="I67" s="349" t="s">
        <v>181</v>
      </c>
      <c r="J67" s="330">
        <v>80000</v>
      </c>
      <c r="K67" s="79">
        <v>0</v>
      </c>
      <c r="L67" s="79">
        <v>0</v>
      </c>
      <c r="M67" s="79">
        <v>0</v>
      </c>
      <c r="N67" s="89">
        <v>3</v>
      </c>
      <c r="O67" s="90">
        <v>0</v>
      </c>
      <c r="P67" s="91">
        <f>N67+O67</f>
        <v>3</v>
      </c>
      <c r="Q67" s="80" t="str">
        <f>IFERROR(P67/M67,"-")</f>
        <v>-</v>
      </c>
      <c r="R67" s="79">
        <v>0</v>
      </c>
      <c r="S67" s="79">
        <v>0</v>
      </c>
      <c r="T67" s="80">
        <f>IFERROR(R67/(P67),"-")</f>
        <v>0</v>
      </c>
      <c r="U67" s="336">
        <f>IFERROR(J67/SUM(N67:O71),"-")</f>
        <v>5714.2857142857</v>
      </c>
      <c r="V67" s="82">
        <v>1</v>
      </c>
      <c r="W67" s="80">
        <f>IF(P67=0,"-",V67/P67)</f>
        <v>0.33333333333333</v>
      </c>
      <c r="X67" s="335">
        <v>100000</v>
      </c>
      <c r="Y67" s="336">
        <f>IFERROR(X67/P67,"-")</f>
        <v>33333.333333333</v>
      </c>
      <c r="Z67" s="336">
        <f>IFERROR(X67/V67,"-")</f>
        <v>100000</v>
      </c>
      <c r="AA67" s="330">
        <f>SUM(X67:X71)-SUM(J67:J71)</f>
        <v>20000</v>
      </c>
      <c r="AB67" s="83">
        <f>SUM(X67:X71)/SUM(J67:J71)</f>
        <v>1.25</v>
      </c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2</v>
      </c>
      <c r="BO67" s="118">
        <f>IF(P67=0,"",IF(BN67=0,"",(BN67/P67)))</f>
        <v>0.66666666666667</v>
      </c>
      <c r="BP67" s="119">
        <v>1</v>
      </c>
      <c r="BQ67" s="120">
        <f>IFERROR(BP67/BN67,"-")</f>
        <v>0.5</v>
      </c>
      <c r="BR67" s="121">
        <v>100000</v>
      </c>
      <c r="BS67" s="122">
        <f>IFERROR(BR67/BN67,"-")</f>
        <v>50000</v>
      </c>
      <c r="BT67" s="123"/>
      <c r="BU67" s="123"/>
      <c r="BV67" s="123">
        <v>1</v>
      </c>
      <c r="BW67" s="124">
        <v>1</v>
      </c>
      <c r="BX67" s="125">
        <f>IF(P67=0,"",IF(BW67=0,"",(BW67/P67)))</f>
        <v>0.33333333333333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1</v>
      </c>
      <c r="CP67" s="139">
        <v>100000</v>
      </c>
      <c r="CQ67" s="139">
        <v>100000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199</v>
      </c>
      <c r="C68" s="347"/>
      <c r="D68" s="347" t="s">
        <v>200</v>
      </c>
      <c r="E68" s="347" t="s">
        <v>201</v>
      </c>
      <c r="F68" s="347" t="s">
        <v>67</v>
      </c>
      <c r="G68" s="88" t="s">
        <v>95</v>
      </c>
      <c r="H68" s="88" t="s">
        <v>198</v>
      </c>
      <c r="I68" s="349" t="s">
        <v>202</v>
      </c>
      <c r="J68" s="330"/>
      <c r="K68" s="79">
        <v>0</v>
      </c>
      <c r="L68" s="79">
        <v>0</v>
      </c>
      <c r="M68" s="79">
        <v>0</v>
      </c>
      <c r="N68" s="89">
        <v>2</v>
      </c>
      <c r="O68" s="90">
        <v>0</v>
      </c>
      <c r="P68" s="91">
        <f>N68+O68</f>
        <v>2</v>
      </c>
      <c r="Q68" s="80" t="str">
        <f>IFERROR(P68/M68,"-")</f>
        <v>-</v>
      </c>
      <c r="R68" s="79">
        <v>0</v>
      </c>
      <c r="S68" s="79">
        <v>0</v>
      </c>
      <c r="T68" s="80">
        <f>IFERROR(R68/(P68),"-")</f>
        <v>0</v>
      </c>
      <c r="U68" s="336"/>
      <c r="V68" s="82">
        <v>0</v>
      </c>
      <c r="W68" s="80">
        <f>IF(P68=0,"-",V68/P68)</f>
        <v>0</v>
      </c>
      <c r="X68" s="335">
        <v>0</v>
      </c>
      <c r="Y68" s="336">
        <f>IFERROR(X68/P68,"-")</f>
        <v>0</v>
      </c>
      <c r="Z68" s="336" t="str">
        <f>IFERROR(X68/V68,"-")</f>
        <v>-</v>
      </c>
      <c r="AA68" s="33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>
        <v>1</v>
      </c>
      <c r="AN68" s="99">
        <f>IF(P68=0,"",IF(AM68=0,"",(AM68/P68)))</f>
        <v>0.5</v>
      </c>
      <c r="AO68" s="98"/>
      <c r="AP68" s="100">
        <f>IFERROR(AO68/AM68,"-")</f>
        <v>0</v>
      </c>
      <c r="AQ68" s="101"/>
      <c r="AR68" s="102">
        <f>IFERROR(AQ68/AM68,"-")</f>
        <v>0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1</v>
      </c>
      <c r="BO68" s="118">
        <f>IF(P68=0,"",IF(BN68=0,"",(BN68/P68)))</f>
        <v>0.5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203</v>
      </c>
      <c r="C69" s="347"/>
      <c r="D69" s="347" t="s">
        <v>204</v>
      </c>
      <c r="E69" s="347" t="s">
        <v>205</v>
      </c>
      <c r="F69" s="347" t="s">
        <v>67</v>
      </c>
      <c r="G69" s="88" t="s">
        <v>95</v>
      </c>
      <c r="H69" s="88" t="s">
        <v>198</v>
      </c>
      <c r="I69" s="349" t="s">
        <v>206</v>
      </c>
      <c r="J69" s="330"/>
      <c r="K69" s="79">
        <v>0</v>
      </c>
      <c r="L69" s="79">
        <v>0</v>
      </c>
      <c r="M69" s="79">
        <v>0</v>
      </c>
      <c r="N69" s="89">
        <v>1</v>
      </c>
      <c r="O69" s="90">
        <v>0</v>
      </c>
      <c r="P69" s="91">
        <f>N69+O69</f>
        <v>1</v>
      </c>
      <c r="Q69" s="80" t="str">
        <f>IFERROR(P69/M69,"-")</f>
        <v>-</v>
      </c>
      <c r="R69" s="79">
        <v>0</v>
      </c>
      <c r="S69" s="79">
        <v>1</v>
      </c>
      <c r="T69" s="80">
        <f>IFERROR(R69/(P69),"-")</f>
        <v>0</v>
      </c>
      <c r="U69" s="336"/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>
        <v>1</v>
      </c>
      <c r="BO69" s="118">
        <f>IF(P69=0,"",IF(BN69=0,"",(BN69/P69)))</f>
        <v>1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207</v>
      </c>
      <c r="C70" s="347"/>
      <c r="D70" s="347" t="s">
        <v>208</v>
      </c>
      <c r="E70" s="347" t="s">
        <v>209</v>
      </c>
      <c r="F70" s="347" t="s">
        <v>67</v>
      </c>
      <c r="G70" s="88" t="s">
        <v>95</v>
      </c>
      <c r="H70" s="88" t="s">
        <v>198</v>
      </c>
      <c r="I70" s="349" t="s">
        <v>210</v>
      </c>
      <c r="J70" s="330"/>
      <c r="K70" s="79">
        <v>0</v>
      </c>
      <c r="L70" s="79">
        <v>0</v>
      </c>
      <c r="M70" s="79">
        <v>0</v>
      </c>
      <c r="N70" s="89">
        <v>6</v>
      </c>
      <c r="O70" s="90">
        <v>0</v>
      </c>
      <c r="P70" s="91">
        <f>N70+O70</f>
        <v>6</v>
      </c>
      <c r="Q70" s="80" t="str">
        <f>IFERROR(P70/M70,"-")</f>
        <v>-</v>
      </c>
      <c r="R70" s="79">
        <v>0</v>
      </c>
      <c r="S70" s="79">
        <v>2</v>
      </c>
      <c r="T70" s="80">
        <f>IFERROR(R70/(P70),"-")</f>
        <v>0</v>
      </c>
      <c r="U70" s="336"/>
      <c r="V70" s="82">
        <v>0</v>
      </c>
      <c r="W70" s="80">
        <f>IF(P70=0,"-",V70/P70)</f>
        <v>0</v>
      </c>
      <c r="X70" s="335">
        <v>0</v>
      </c>
      <c r="Y70" s="336">
        <f>IFERROR(X70/P70,"-")</f>
        <v>0</v>
      </c>
      <c r="Z70" s="336" t="str">
        <f>IFERROR(X70/V70,"-")</f>
        <v>-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6</v>
      </c>
      <c r="BO70" s="118">
        <f>IF(P70=0,"",IF(BN70=0,"",(BN70/P70)))</f>
        <v>1</v>
      </c>
      <c r="BP70" s="119"/>
      <c r="BQ70" s="120">
        <f>IFERROR(BP70/BN70,"-")</f>
        <v>0</v>
      </c>
      <c r="BR70" s="121"/>
      <c r="BS70" s="122">
        <f>IFERROR(BR70/BN70,"-")</f>
        <v>0</v>
      </c>
      <c r="BT70" s="123"/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211</v>
      </c>
      <c r="C71" s="347"/>
      <c r="D71" s="347" t="s">
        <v>110</v>
      </c>
      <c r="E71" s="347" t="s">
        <v>110</v>
      </c>
      <c r="F71" s="347" t="s">
        <v>72</v>
      </c>
      <c r="G71" s="88" t="s">
        <v>212</v>
      </c>
      <c r="H71" s="88"/>
      <c r="I71" s="88"/>
      <c r="J71" s="330"/>
      <c r="K71" s="79">
        <v>16</v>
      </c>
      <c r="L71" s="79">
        <v>10</v>
      </c>
      <c r="M71" s="79">
        <v>6</v>
      </c>
      <c r="N71" s="89">
        <v>2</v>
      </c>
      <c r="O71" s="90">
        <v>0</v>
      </c>
      <c r="P71" s="91">
        <f>N71+O71</f>
        <v>2</v>
      </c>
      <c r="Q71" s="80">
        <f>IFERROR(P71/M71,"-")</f>
        <v>0.33333333333333</v>
      </c>
      <c r="R71" s="79">
        <v>0</v>
      </c>
      <c r="S71" s="79">
        <v>0</v>
      </c>
      <c r="T71" s="80">
        <f>IFERROR(R71/(P71),"-")</f>
        <v>0</v>
      </c>
      <c r="U71" s="336"/>
      <c r="V71" s="82">
        <v>0</v>
      </c>
      <c r="W71" s="80">
        <f>IF(P71=0,"-",V71/P71)</f>
        <v>0</v>
      </c>
      <c r="X71" s="335">
        <v>0</v>
      </c>
      <c r="Y71" s="336">
        <f>IFERROR(X71/P71,"-")</f>
        <v>0</v>
      </c>
      <c r="Z71" s="336" t="str">
        <f>IFERROR(X71/V71,"-")</f>
        <v>-</v>
      </c>
      <c r="AA71" s="33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1</v>
      </c>
      <c r="BO71" s="118">
        <f>IF(P71=0,"",IF(BN71=0,"",(BN71/P71)))</f>
        <v>0.5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>
        <v>1</v>
      </c>
      <c r="CG71" s="132">
        <f>IF(P71=0,"",IF(CF71=0,"",(CF71/P71)))</f>
        <v>0.5</v>
      </c>
      <c r="CH71" s="133"/>
      <c r="CI71" s="134">
        <f>IFERROR(CH71/CF71,"-")</f>
        <v>0</v>
      </c>
      <c r="CJ71" s="135"/>
      <c r="CK71" s="136">
        <f>IFERROR(CJ71/CF71,"-")</f>
        <v>0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30"/>
      <c r="B72" s="85"/>
      <c r="C72" s="86"/>
      <c r="D72" s="86"/>
      <c r="E72" s="86"/>
      <c r="F72" s="87"/>
      <c r="G72" s="88"/>
      <c r="H72" s="88"/>
      <c r="I72" s="88"/>
      <c r="J72" s="331"/>
      <c r="K72" s="34"/>
      <c r="L72" s="34"/>
      <c r="M72" s="31"/>
      <c r="N72" s="23"/>
      <c r="O72" s="23"/>
      <c r="P72" s="23"/>
      <c r="Q72" s="32"/>
      <c r="R72" s="32"/>
      <c r="S72" s="23"/>
      <c r="T72" s="32"/>
      <c r="U72" s="337"/>
      <c r="V72" s="25"/>
      <c r="W72" s="25"/>
      <c r="X72" s="337"/>
      <c r="Y72" s="337"/>
      <c r="Z72" s="337"/>
      <c r="AA72" s="337"/>
      <c r="AB72" s="33"/>
      <c r="AC72" s="57"/>
      <c r="AD72" s="61"/>
      <c r="AE72" s="62"/>
      <c r="AF72" s="61"/>
      <c r="AG72" s="65"/>
      <c r="AH72" s="66"/>
      <c r="AI72" s="67"/>
      <c r="AJ72" s="68"/>
      <c r="AK72" s="68"/>
      <c r="AL72" s="68"/>
      <c r="AM72" s="61"/>
      <c r="AN72" s="62"/>
      <c r="AO72" s="61"/>
      <c r="AP72" s="65"/>
      <c r="AQ72" s="66"/>
      <c r="AR72" s="67"/>
      <c r="AS72" s="68"/>
      <c r="AT72" s="68"/>
      <c r="AU72" s="68"/>
      <c r="AV72" s="61"/>
      <c r="AW72" s="62"/>
      <c r="AX72" s="61"/>
      <c r="AY72" s="65"/>
      <c r="AZ72" s="66"/>
      <c r="BA72" s="67"/>
      <c r="BB72" s="68"/>
      <c r="BC72" s="68"/>
      <c r="BD72" s="68"/>
      <c r="BE72" s="61"/>
      <c r="BF72" s="62"/>
      <c r="BG72" s="61"/>
      <c r="BH72" s="65"/>
      <c r="BI72" s="66"/>
      <c r="BJ72" s="67"/>
      <c r="BK72" s="68"/>
      <c r="BL72" s="68"/>
      <c r="BM72" s="68"/>
      <c r="BN72" s="63"/>
      <c r="BO72" s="64"/>
      <c r="BP72" s="61"/>
      <c r="BQ72" s="65"/>
      <c r="BR72" s="66"/>
      <c r="BS72" s="67"/>
      <c r="BT72" s="68"/>
      <c r="BU72" s="68"/>
      <c r="BV72" s="68"/>
      <c r="BW72" s="63"/>
      <c r="BX72" s="64"/>
      <c r="BY72" s="61"/>
      <c r="BZ72" s="65"/>
      <c r="CA72" s="66"/>
      <c r="CB72" s="67"/>
      <c r="CC72" s="68"/>
      <c r="CD72" s="68"/>
      <c r="CE72" s="68"/>
      <c r="CF72" s="63"/>
      <c r="CG72" s="64"/>
      <c r="CH72" s="61"/>
      <c r="CI72" s="65"/>
      <c r="CJ72" s="66"/>
      <c r="CK72" s="67"/>
      <c r="CL72" s="68"/>
      <c r="CM72" s="68"/>
      <c r="CN72" s="68"/>
      <c r="CO72" s="69"/>
      <c r="CP72" s="66"/>
      <c r="CQ72" s="66"/>
      <c r="CR72" s="66"/>
      <c r="CS72" s="70"/>
    </row>
    <row r="73" spans="1:98">
      <c r="A73" s="30"/>
      <c r="B73" s="37"/>
      <c r="C73" s="21"/>
      <c r="D73" s="21"/>
      <c r="E73" s="21"/>
      <c r="F73" s="22"/>
      <c r="G73" s="36"/>
      <c r="H73" s="36"/>
      <c r="I73" s="73"/>
      <c r="J73" s="332"/>
      <c r="K73" s="34"/>
      <c r="L73" s="34"/>
      <c r="M73" s="31"/>
      <c r="N73" s="23"/>
      <c r="O73" s="23"/>
      <c r="P73" s="23"/>
      <c r="Q73" s="32"/>
      <c r="R73" s="32"/>
      <c r="S73" s="23"/>
      <c r="T73" s="32"/>
      <c r="U73" s="337"/>
      <c r="V73" s="25"/>
      <c r="W73" s="25"/>
      <c r="X73" s="337"/>
      <c r="Y73" s="337"/>
      <c r="Z73" s="337"/>
      <c r="AA73" s="337"/>
      <c r="AB73" s="33"/>
      <c r="AC73" s="59"/>
      <c r="AD73" s="61"/>
      <c r="AE73" s="62"/>
      <c r="AF73" s="61"/>
      <c r="AG73" s="65"/>
      <c r="AH73" s="66"/>
      <c r="AI73" s="67"/>
      <c r="AJ73" s="68"/>
      <c r="AK73" s="68"/>
      <c r="AL73" s="68"/>
      <c r="AM73" s="61"/>
      <c r="AN73" s="62"/>
      <c r="AO73" s="61"/>
      <c r="AP73" s="65"/>
      <c r="AQ73" s="66"/>
      <c r="AR73" s="67"/>
      <c r="AS73" s="68"/>
      <c r="AT73" s="68"/>
      <c r="AU73" s="68"/>
      <c r="AV73" s="61"/>
      <c r="AW73" s="62"/>
      <c r="AX73" s="61"/>
      <c r="AY73" s="65"/>
      <c r="AZ73" s="66"/>
      <c r="BA73" s="67"/>
      <c r="BB73" s="68"/>
      <c r="BC73" s="68"/>
      <c r="BD73" s="68"/>
      <c r="BE73" s="61"/>
      <c r="BF73" s="62"/>
      <c r="BG73" s="61"/>
      <c r="BH73" s="65"/>
      <c r="BI73" s="66"/>
      <c r="BJ73" s="67"/>
      <c r="BK73" s="68"/>
      <c r="BL73" s="68"/>
      <c r="BM73" s="68"/>
      <c r="BN73" s="63"/>
      <c r="BO73" s="64"/>
      <c r="BP73" s="61"/>
      <c r="BQ73" s="65"/>
      <c r="BR73" s="66"/>
      <c r="BS73" s="67"/>
      <c r="BT73" s="68"/>
      <c r="BU73" s="68"/>
      <c r="BV73" s="68"/>
      <c r="BW73" s="63"/>
      <c r="BX73" s="64"/>
      <c r="BY73" s="61"/>
      <c r="BZ73" s="65"/>
      <c r="CA73" s="66"/>
      <c r="CB73" s="67"/>
      <c r="CC73" s="68"/>
      <c r="CD73" s="68"/>
      <c r="CE73" s="68"/>
      <c r="CF73" s="63"/>
      <c r="CG73" s="64"/>
      <c r="CH73" s="61"/>
      <c r="CI73" s="65"/>
      <c r="CJ73" s="66"/>
      <c r="CK73" s="67"/>
      <c r="CL73" s="68"/>
      <c r="CM73" s="68"/>
      <c r="CN73" s="68"/>
      <c r="CO73" s="69"/>
      <c r="CP73" s="66"/>
      <c r="CQ73" s="66"/>
      <c r="CR73" s="66"/>
      <c r="CS73" s="70"/>
    </row>
    <row r="74" spans="1:98">
      <c r="A74" s="19">
        <f>AB74</f>
        <v>0.53890784982935</v>
      </c>
      <c r="B74" s="39"/>
      <c r="C74" s="39"/>
      <c r="D74" s="39"/>
      <c r="E74" s="39"/>
      <c r="F74" s="39"/>
      <c r="G74" s="40" t="s">
        <v>213</v>
      </c>
      <c r="H74" s="40"/>
      <c r="I74" s="40"/>
      <c r="J74" s="333">
        <f>SUM(J6:J73)</f>
        <v>2930000</v>
      </c>
      <c r="K74" s="41">
        <f>SUM(K6:K73)</f>
        <v>453</v>
      </c>
      <c r="L74" s="41">
        <f>SUM(L6:L73)</f>
        <v>246</v>
      </c>
      <c r="M74" s="41">
        <f>SUM(M6:M73)</f>
        <v>500</v>
      </c>
      <c r="N74" s="41">
        <f>SUM(N6:N73)</f>
        <v>257</v>
      </c>
      <c r="O74" s="41">
        <f>SUM(O6:O73)</f>
        <v>0</v>
      </c>
      <c r="P74" s="41">
        <f>SUM(P6:P73)</f>
        <v>257</v>
      </c>
      <c r="Q74" s="42">
        <f>IFERROR(P74/M74,"-")</f>
        <v>0.514</v>
      </c>
      <c r="R74" s="76">
        <f>SUM(R6:R73)</f>
        <v>21</v>
      </c>
      <c r="S74" s="76">
        <f>SUM(S6:S73)</f>
        <v>34</v>
      </c>
      <c r="T74" s="42">
        <f>IFERROR(R74/P74,"-")</f>
        <v>0.081712062256809</v>
      </c>
      <c r="U74" s="338">
        <f>IFERROR(J74/P74,"-")</f>
        <v>11400.778210117</v>
      </c>
      <c r="V74" s="44">
        <f>SUM(V6:V73)</f>
        <v>25</v>
      </c>
      <c r="W74" s="42">
        <f>IFERROR(V74/P74,"-")</f>
        <v>0.09727626459144</v>
      </c>
      <c r="X74" s="333">
        <f>SUM(X6:X73)</f>
        <v>1579000</v>
      </c>
      <c r="Y74" s="333">
        <f>IFERROR(X74/P74,"-")</f>
        <v>6143.9688715953</v>
      </c>
      <c r="Z74" s="333">
        <f>IFERROR(X74/V74,"-")</f>
        <v>63160</v>
      </c>
      <c r="AA74" s="333">
        <f>X74-J74</f>
        <v>-1351000</v>
      </c>
      <c r="AB74" s="45">
        <f>X74/J74</f>
        <v>0.53890784982935</v>
      </c>
      <c r="AC74" s="58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7"/>
    <mergeCell ref="J38:J47"/>
    <mergeCell ref="U38:U47"/>
    <mergeCell ref="AA38:AA47"/>
    <mergeCell ref="AB38:AB47"/>
    <mergeCell ref="A48:A52"/>
    <mergeCell ref="J48:J52"/>
    <mergeCell ref="U48:U52"/>
    <mergeCell ref="AA48:AA52"/>
    <mergeCell ref="AB48:AB52"/>
    <mergeCell ref="A53:A56"/>
    <mergeCell ref="J53:J56"/>
    <mergeCell ref="U53:U56"/>
    <mergeCell ref="AA53:AA56"/>
    <mergeCell ref="AB53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71"/>
    <mergeCell ref="J67:J71"/>
    <mergeCell ref="U67:U71"/>
    <mergeCell ref="AA67:AA71"/>
    <mergeCell ref="AB67:AB7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214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0.10540540540541</v>
      </c>
      <c r="B6" s="347" t="s">
        <v>215</v>
      </c>
      <c r="C6" s="347" t="s">
        <v>216</v>
      </c>
      <c r="D6" s="347" t="s">
        <v>217</v>
      </c>
      <c r="E6" s="347" t="s">
        <v>218</v>
      </c>
      <c r="F6" s="347" t="s">
        <v>67</v>
      </c>
      <c r="G6" s="88" t="s">
        <v>219</v>
      </c>
      <c r="H6" s="88" t="s">
        <v>220</v>
      </c>
      <c r="I6" s="88" t="s">
        <v>221</v>
      </c>
      <c r="J6" s="330">
        <v>370000</v>
      </c>
      <c r="K6" s="79">
        <v>0</v>
      </c>
      <c r="L6" s="79">
        <v>0</v>
      </c>
      <c r="M6" s="79">
        <v>0</v>
      </c>
      <c r="N6" s="89">
        <v>49</v>
      </c>
      <c r="O6" s="90">
        <v>0</v>
      </c>
      <c r="P6" s="91">
        <f>N6+O6</f>
        <v>49</v>
      </c>
      <c r="Q6" s="80" t="str">
        <f>IFERROR(P6/M6,"-")</f>
        <v>-</v>
      </c>
      <c r="R6" s="79">
        <v>3</v>
      </c>
      <c r="S6" s="79">
        <v>6</v>
      </c>
      <c r="T6" s="80">
        <f>IFERROR(R6/(P6),"-")</f>
        <v>0.061224489795918</v>
      </c>
      <c r="U6" s="336">
        <f>IFERROR(J6/SUM(N6:O7),"-")</f>
        <v>6981.1320754717</v>
      </c>
      <c r="V6" s="82">
        <v>5</v>
      </c>
      <c r="W6" s="80">
        <f>IF(P6=0,"-",V6/P6)</f>
        <v>0.10204081632653</v>
      </c>
      <c r="X6" s="335">
        <v>39000</v>
      </c>
      <c r="Y6" s="336">
        <f>IFERROR(X6/P6,"-")</f>
        <v>795.91836734694</v>
      </c>
      <c r="Z6" s="336">
        <f>IFERROR(X6/V6,"-")</f>
        <v>7800</v>
      </c>
      <c r="AA6" s="330">
        <f>SUM(X6:X7)-SUM(J6:J7)</f>
        <v>-331000</v>
      </c>
      <c r="AB6" s="83">
        <f>SUM(X6:X7)/SUM(J6:J7)</f>
        <v>0.10540540540541</v>
      </c>
      <c r="AC6" s="77"/>
      <c r="AD6" s="92">
        <v>2</v>
      </c>
      <c r="AE6" s="93">
        <f>IF(P6=0,"",IF(AD6=0,"",(AD6/P6)))</f>
        <v>0.040816326530612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16</v>
      </c>
      <c r="AN6" s="99">
        <f>IF(P6=0,"",IF(AM6=0,"",(AM6/P6)))</f>
        <v>0.3265306122449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0.061224489795918</v>
      </c>
      <c r="AX6" s="104">
        <v>1</v>
      </c>
      <c r="AY6" s="106">
        <f>IFERROR(AX6/AV6,"-")</f>
        <v>0.33333333333333</v>
      </c>
      <c r="AZ6" s="107">
        <v>8000</v>
      </c>
      <c r="BA6" s="108">
        <f>IFERROR(AZ6/AV6,"-")</f>
        <v>2666.6666666667</v>
      </c>
      <c r="BB6" s="109"/>
      <c r="BC6" s="109">
        <v>1</v>
      </c>
      <c r="BD6" s="109"/>
      <c r="BE6" s="110">
        <v>6</v>
      </c>
      <c r="BF6" s="111">
        <f>IF(P6=0,"",IF(BE6=0,"",(BE6/P6)))</f>
        <v>0.12244897959184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16</v>
      </c>
      <c r="BO6" s="118">
        <f>IF(P6=0,"",IF(BN6=0,"",(BN6/P6)))</f>
        <v>0.3265306122449</v>
      </c>
      <c r="BP6" s="119">
        <v>3</v>
      </c>
      <c r="BQ6" s="120">
        <f>IFERROR(BP6/BN6,"-")</f>
        <v>0.1875</v>
      </c>
      <c r="BR6" s="121">
        <v>21000</v>
      </c>
      <c r="BS6" s="122">
        <f>IFERROR(BR6/BN6,"-")</f>
        <v>1312.5</v>
      </c>
      <c r="BT6" s="123">
        <v>1</v>
      </c>
      <c r="BU6" s="123">
        <v>2</v>
      </c>
      <c r="BV6" s="123"/>
      <c r="BW6" s="124">
        <v>6</v>
      </c>
      <c r="BX6" s="125">
        <f>IF(P6=0,"",IF(BW6=0,"",(BW6/P6)))</f>
        <v>0.12244897959184</v>
      </c>
      <c r="BY6" s="126">
        <v>1</v>
      </c>
      <c r="BZ6" s="127">
        <f>IFERROR(BY6/BW6,"-")</f>
        <v>0.16666666666667</v>
      </c>
      <c r="CA6" s="128">
        <v>10000</v>
      </c>
      <c r="CB6" s="129">
        <f>IFERROR(CA6/BW6,"-")</f>
        <v>1666.6666666667</v>
      </c>
      <c r="CC6" s="130">
        <v>1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5</v>
      </c>
      <c r="CP6" s="139">
        <v>39000</v>
      </c>
      <c r="CQ6" s="139">
        <v>10000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222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51</v>
      </c>
      <c r="L7" s="79">
        <v>36</v>
      </c>
      <c r="M7" s="79">
        <v>7</v>
      </c>
      <c r="N7" s="89">
        <v>4</v>
      </c>
      <c r="O7" s="90">
        <v>0</v>
      </c>
      <c r="P7" s="91">
        <f>N7+O7</f>
        <v>4</v>
      </c>
      <c r="Q7" s="80">
        <f>IFERROR(P7/M7,"-")</f>
        <v>0.57142857142857</v>
      </c>
      <c r="R7" s="79">
        <v>1</v>
      </c>
      <c r="S7" s="79">
        <v>0</v>
      </c>
      <c r="T7" s="80">
        <f>IFERROR(R7/(P7),"-")</f>
        <v>0.25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2</v>
      </c>
      <c r="BX7" s="125">
        <f>IF(P7=0,"",IF(BW7=0,"",(BW7/P7)))</f>
        <v>0.5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</v>
      </c>
      <c r="B8" s="347" t="s">
        <v>223</v>
      </c>
      <c r="C8" s="347" t="s">
        <v>224</v>
      </c>
      <c r="D8" s="347" t="s">
        <v>225</v>
      </c>
      <c r="E8" s="347" t="s">
        <v>226</v>
      </c>
      <c r="F8" s="347" t="s">
        <v>67</v>
      </c>
      <c r="G8" s="88" t="s">
        <v>227</v>
      </c>
      <c r="H8" s="88" t="s">
        <v>228</v>
      </c>
      <c r="I8" s="88" t="s">
        <v>229</v>
      </c>
      <c r="J8" s="330">
        <v>90000</v>
      </c>
      <c r="K8" s="79">
        <v>0</v>
      </c>
      <c r="L8" s="79">
        <v>0</v>
      </c>
      <c r="M8" s="79">
        <v>0</v>
      </c>
      <c r="N8" s="89">
        <v>1</v>
      </c>
      <c r="O8" s="90">
        <v>0</v>
      </c>
      <c r="P8" s="91">
        <f>N8+O8</f>
        <v>1</v>
      </c>
      <c r="Q8" s="80" t="str">
        <f>IFERROR(P8/M8,"-")</f>
        <v>-</v>
      </c>
      <c r="R8" s="79">
        <v>0</v>
      </c>
      <c r="S8" s="79">
        <v>0</v>
      </c>
      <c r="T8" s="80">
        <f>IFERROR(R8/(P8),"-")</f>
        <v>0</v>
      </c>
      <c r="U8" s="336">
        <f>IFERROR(J8/SUM(N8:O9),"-")</f>
        <v>90000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-90000</v>
      </c>
      <c r="AB8" s="83">
        <f>SUM(X8:X9)/SUM(J8:J9)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1</v>
      </c>
      <c r="BX8" s="125">
        <f>IF(P8=0,"",IF(BW8=0,"",(BW8/P8)))</f>
        <v>1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230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5</v>
      </c>
      <c r="L9" s="79">
        <v>3</v>
      </c>
      <c r="M9" s="79">
        <v>7</v>
      </c>
      <c r="N9" s="89">
        <v>0</v>
      </c>
      <c r="O9" s="90">
        <v>0</v>
      </c>
      <c r="P9" s="91">
        <f>N9+O9</f>
        <v>0</v>
      </c>
      <c r="Q9" s="80">
        <f>IFERROR(P9/M9,"-")</f>
        <v>0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</v>
      </c>
      <c r="B10" s="347" t="s">
        <v>231</v>
      </c>
      <c r="C10" s="347" t="s">
        <v>232</v>
      </c>
      <c r="D10" s="347" t="s">
        <v>233</v>
      </c>
      <c r="E10" s="347"/>
      <c r="F10" s="347" t="s">
        <v>67</v>
      </c>
      <c r="G10" s="88" t="s">
        <v>234</v>
      </c>
      <c r="H10" s="88" t="s">
        <v>228</v>
      </c>
      <c r="I10" s="88" t="s">
        <v>235</v>
      </c>
      <c r="J10" s="330">
        <v>45000</v>
      </c>
      <c r="K10" s="79">
        <v>0</v>
      </c>
      <c r="L10" s="79">
        <v>0</v>
      </c>
      <c r="M10" s="79">
        <v>0</v>
      </c>
      <c r="N10" s="89">
        <v>7</v>
      </c>
      <c r="O10" s="90">
        <v>0</v>
      </c>
      <c r="P10" s="91">
        <f>N10+O10</f>
        <v>7</v>
      </c>
      <c r="Q10" s="80" t="str">
        <f>IFERROR(P10/M10,"-")</f>
        <v>-</v>
      </c>
      <c r="R10" s="79">
        <v>1</v>
      </c>
      <c r="S10" s="79">
        <v>1</v>
      </c>
      <c r="T10" s="80">
        <f>IFERROR(R10/(P10),"-")</f>
        <v>0.14285714285714</v>
      </c>
      <c r="U10" s="336">
        <f>IFERROR(J10/SUM(N10:O11),"-")</f>
        <v>5625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-45000</v>
      </c>
      <c r="AB10" s="83">
        <f>SUM(X10:X11)/SUM(J10:J11)</f>
        <v>0</v>
      </c>
      <c r="AC10" s="77"/>
      <c r="AD10" s="92">
        <v>1</v>
      </c>
      <c r="AE10" s="93">
        <f>IF(P10=0,"",IF(AD10=0,"",(AD10/P10)))</f>
        <v>0.14285714285714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1</v>
      </c>
      <c r="AN10" s="99">
        <f>IF(P10=0,"",IF(AM10=0,"",(AM10/P10)))</f>
        <v>0.14285714285714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3</v>
      </c>
      <c r="BF10" s="111">
        <f>IF(P10=0,"",IF(BE10=0,"",(BE10/P10)))</f>
        <v>0.42857142857143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0.14285714285714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0.14285714285714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236</v>
      </c>
      <c r="C11" s="347"/>
      <c r="D11" s="347"/>
      <c r="E11" s="347"/>
      <c r="F11" s="347" t="s">
        <v>72</v>
      </c>
      <c r="G11" s="88"/>
      <c r="H11" s="88"/>
      <c r="I11" s="88"/>
      <c r="J11" s="330"/>
      <c r="K11" s="79">
        <v>16</v>
      </c>
      <c r="L11" s="79">
        <v>10</v>
      </c>
      <c r="M11" s="79">
        <v>4</v>
      </c>
      <c r="N11" s="89">
        <v>1</v>
      </c>
      <c r="O11" s="90">
        <v>0</v>
      </c>
      <c r="P11" s="91">
        <f>N11+O11</f>
        <v>1</v>
      </c>
      <c r="Q11" s="80">
        <f>IFERROR(P11/M11,"-")</f>
        <v>0.25</v>
      </c>
      <c r="R11" s="79">
        <v>1</v>
      </c>
      <c r="S11" s="79">
        <v>0</v>
      </c>
      <c r="T11" s="80">
        <f>IFERROR(R11/(P11),"-")</f>
        <v>1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1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0.24</v>
      </c>
      <c r="B12" s="347" t="s">
        <v>237</v>
      </c>
      <c r="C12" s="347" t="s">
        <v>238</v>
      </c>
      <c r="D12" s="347" t="s">
        <v>239</v>
      </c>
      <c r="E12" s="347"/>
      <c r="F12" s="347" t="s">
        <v>67</v>
      </c>
      <c r="G12" s="88" t="s">
        <v>240</v>
      </c>
      <c r="H12" s="88" t="s">
        <v>241</v>
      </c>
      <c r="I12" s="88" t="s">
        <v>221</v>
      </c>
      <c r="J12" s="330">
        <v>65000</v>
      </c>
      <c r="K12" s="79">
        <v>0</v>
      </c>
      <c r="L12" s="79">
        <v>0</v>
      </c>
      <c r="M12" s="79">
        <v>0</v>
      </c>
      <c r="N12" s="89">
        <v>9</v>
      </c>
      <c r="O12" s="90">
        <v>1</v>
      </c>
      <c r="P12" s="91">
        <f>N12+O12</f>
        <v>10</v>
      </c>
      <c r="Q12" s="80" t="str">
        <f>IFERROR(P12/M12,"-")</f>
        <v>-</v>
      </c>
      <c r="R12" s="79">
        <v>5</v>
      </c>
      <c r="S12" s="79">
        <v>2</v>
      </c>
      <c r="T12" s="80">
        <f>IFERROR(R12/(P12),"-")</f>
        <v>0.5</v>
      </c>
      <c r="U12" s="336">
        <f>IFERROR(J12/SUM(N12:O13),"-")</f>
        <v>5416.6666666667</v>
      </c>
      <c r="V12" s="82">
        <v>1</v>
      </c>
      <c r="W12" s="80">
        <f>IF(P12=0,"-",V12/P12)</f>
        <v>0.1</v>
      </c>
      <c r="X12" s="335">
        <v>15000</v>
      </c>
      <c r="Y12" s="336">
        <f>IFERROR(X12/P12,"-")</f>
        <v>1500</v>
      </c>
      <c r="Z12" s="336">
        <f>IFERROR(X12/V12,"-")</f>
        <v>15000</v>
      </c>
      <c r="AA12" s="330">
        <f>SUM(X12:X13)-SUM(J12:J13)</f>
        <v>-49400</v>
      </c>
      <c r="AB12" s="83">
        <f>SUM(X12:X13)/SUM(J12:J13)</f>
        <v>0.24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2</v>
      </c>
      <c r="AN12" s="99">
        <f>IF(P12=0,"",IF(AM12=0,"",(AM12/P12)))</f>
        <v>0.2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0.1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1</v>
      </c>
      <c r="BF12" s="111">
        <f>IF(P12=0,"",IF(BE12=0,"",(BE12/P12)))</f>
        <v>0.1</v>
      </c>
      <c r="BG12" s="110">
        <v>1</v>
      </c>
      <c r="BH12" s="112">
        <f>IFERROR(BG12/BE12,"-")</f>
        <v>1</v>
      </c>
      <c r="BI12" s="113">
        <v>15000</v>
      </c>
      <c r="BJ12" s="114">
        <f>IFERROR(BI12/BE12,"-")</f>
        <v>15000</v>
      </c>
      <c r="BK12" s="115"/>
      <c r="BL12" s="115">
        <v>1</v>
      </c>
      <c r="BM12" s="115"/>
      <c r="BN12" s="117">
        <v>4</v>
      </c>
      <c r="BO12" s="118">
        <f>IF(P12=0,"",IF(BN12=0,"",(BN12/P12)))</f>
        <v>0.4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0.1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1</v>
      </c>
      <c r="CG12" s="132">
        <f>IF(P12=0,"",IF(CF12=0,"",(CF12/P12)))</f>
        <v>0.1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1</v>
      </c>
      <c r="CP12" s="139">
        <v>15000</v>
      </c>
      <c r="CQ12" s="139">
        <v>15000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242</v>
      </c>
      <c r="C13" s="347"/>
      <c r="D13" s="347"/>
      <c r="E13" s="347"/>
      <c r="F13" s="347" t="s">
        <v>72</v>
      </c>
      <c r="G13" s="88"/>
      <c r="H13" s="88"/>
      <c r="I13" s="88"/>
      <c r="J13" s="330"/>
      <c r="K13" s="79">
        <v>63</v>
      </c>
      <c r="L13" s="79">
        <v>8</v>
      </c>
      <c r="M13" s="79">
        <v>1</v>
      </c>
      <c r="N13" s="89">
        <v>2</v>
      </c>
      <c r="O13" s="90">
        <v>0</v>
      </c>
      <c r="P13" s="91">
        <f>N13+O13</f>
        <v>2</v>
      </c>
      <c r="Q13" s="80">
        <f>IFERROR(P13/M13,"-")</f>
        <v>2</v>
      </c>
      <c r="R13" s="79">
        <v>1</v>
      </c>
      <c r="S13" s="79">
        <v>0</v>
      </c>
      <c r="T13" s="80">
        <f>IFERROR(R13/(P13),"-")</f>
        <v>0.5</v>
      </c>
      <c r="U13" s="336"/>
      <c r="V13" s="82">
        <v>1</v>
      </c>
      <c r="W13" s="80">
        <f>IF(P13=0,"-",V13/P13)</f>
        <v>0.5</v>
      </c>
      <c r="X13" s="335">
        <v>600</v>
      </c>
      <c r="Y13" s="336">
        <f>IFERROR(X13/P13,"-")</f>
        <v>300</v>
      </c>
      <c r="Z13" s="336">
        <f>IFERROR(X13/V13,"-")</f>
        <v>600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0.5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1</v>
      </c>
      <c r="BX13" s="125">
        <f>IF(P13=0,"",IF(BW13=0,"",(BW13/P13)))</f>
        <v>0.5</v>
      </c>
      <c r="BY13" s="126">
        <v>1</v>
      </c>
      <c r="BZ13" s="127">
        <f>IFERROR(BY13/BW13,"-")</f>
        <v>1</v>
      </c>
      <c r="CA13" s="128">
        <v>600</v>
      </c>
      <c r="CB13" s="129">
        <f>IFERROR(CA13/BW13,"-")</f>
        <v>600</v>
      </c>
      <c r="CC13" s="130">
        <v>1</v>
      </c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600</v>
      </c>
      <c r="CQ13" s="139">
        <v>600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0.68</v>
      </c>
      <c r="B14" s="347" t="s">
        <v>243</v>
      </c>
      <c r="C14" s="347" t="s">
        <v>232</v>
      </c>
      <c r="D14" s="347" t="s">
        <v>239</v>
      </c>
      <c r="E14" s="347"/>
      <c r="F14" s="347" t="s">
        <v>67</v>
      </c>
      <c r="G14" s="88" t="s">
        <v>244</v>
      </c>
      <c r="H14" s="88" t="s">
        <v>241</v>
      </c>
      <c r="I14" s="88" t="s">
        <v>245</v>
      </c>
      <c r="J14" s="330">
        <v>75000</v>
      </c>
      <c r="K14" s="79">
        <v>0</v>
      </c>
      <c r="L14" s="79">
        <v>0</v>
      </c>
      <c r="M14" s="79">
        <v>0</v>
      </c>
      <c r="N14" s="89">
        <v>20</v>
      </c>
      <c r="O14" s="90">
        <v>1</v>
      </c>
      <c r="P14" s="91">
        <f>N14+O14</f>
        <v>21</v>
      </c>
      <c r="Q14" s="80" t="str">
        <f>IFERROR(P14/M14,"-")</f>
        <v>-</v>
      </c>
      <c r="R14" s="79">
        <v>8</v>
      </c>
      <c r="S14" s="79">
        <v>2</v>
      </c>
      <c r="T14" s="80">
        <f>IFERROR(R14/(P14),"-")</f>
        <v>0.38095238095238</v>
      </c>
      <c r="U14" s="336">
        <f>IFERROR(J14/SUM(N14:O15),"-")</f>
        <v>2678.5714285714</v>
      </c>
      <c r="V14" s="82">
        <v>3</v>
      </c>
      <c r="W14" s="80">
        <f>IF(P14=0,"-",V14/P14)</f>
        <v>0.14285714285714</v>
      </c>
      <c r="X14" s="335">
        <v>16000</v>
      </c>
      <c r="Y14" s="336">
        <f>IFERROR(X14/P14,"-")</f>
        <v>761.90476190476</v>
      </c>
      <c r="Z14" s="336">
        <f>IFERROR(X14/V14,"-")</f>
        <v>5333.3333333333</v>
      </c>
      <c r="AA14" s="330">
        <f>SUM(X14:X15)-SUM(J14:J15)</f>
        <v>-24000</v>
      </c>
      <c r="AB14" s="83">
        <f>SUM(X14:X15)/SUM(J14:J15)</f>
        <v>0.68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0.047619047619048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2</v>
      </c>
      <c r="AW14" s="105">
        <f>IF(P14=0,"",IF(AV14=0,"",(AV14/P14)))</f>
        <v>0.095238095238095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3</v>
      </c>
      <c r="BF14" s="111">
        <f>IF(P14=0,"",IF(BE14=0,"",(BE14/P14)))</f>
        <v>0.14285714285714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9</v>
      </c>
      <c r="BO14" s="118">
        <f>IF(P14=0,"",IF(BN14=0,"",(BN14/P14)))</f>
        <v>0.42857142857143</v>
      </c>
      <c r="BP14" s="119">
        <v>2</v>
      </c>
      <c r="BQ14" s="120">
        <f>IFERROR(BP14/BN14,"-")</f>
        <v>0.22222222222222</v>
      </c>
      <c r="BR14" s="121">
        <v>13000</v>
      </c>
      <c r="BS14" s="122">
        <f>IFERROR(BR14/BN14,"-")</f>
        <v>1444.4444444444</v>
      </c>
      <c r="BT14" s="123">
        <v>1</v>
      </c>
      <c r="BU14" s="123">
        <v>1</v>
      </c>
      <c r="BV14" s="123"/>
      <c r="BW14" s="124">
        <v>4</v>
      </c>
      <c r="BX14" s="125">
        <f>IF(P14=0,"",IF(BW14=0,"",(BW14/P14)))</f>
        <v>0.19047619047619</v>
      </c>
      <c r="BY14" s="126">
        <v>1</v>
      </c>
      <c r="BZ14" s="127">
        <f>IFERROR(BY14/BW14,"-")</f>
        <v>0.25</v>
      </c>
      <c r="CA14" s="128">
        <v>3000</v>
      </c>
      <c r="CB14" s="129">
        <f>IFERROR(CA14/BW14,"-")</f>
        <v>750</v>
      </c>
      <c r="CC14" s="130">
        <v>1</v>
      </c>
      <c r="CD14" s="130"/>
      <c r="CE14" s="130"/>
      <c r="CF14" s="131">
        <v>2</v>
      </c>
      <c r="CG14" s="132">
        <f>IF(P14=0,"",IF(CF14=0,"",(CF14/P14)))</f>
        <v>0.095238095238095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3</v>
      </c>
      <c r="CP14" s="139">
        <v>16000</v>
      </c>
      <c r="CQ14" s="139">
        <v>8000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246</v>
      </c>
      <c r="C15" s="347"/>
      <c r="D15" s="347"/>
      <c r="E15" s="347"/>
      <c r="F15" s="347" t="s">
        <v>72</v>
      </c>
      <c r="G15" s="88"/>
      <c r="H15" s="88"/>
      <c r="I15" s="88"/>
      <c r="J15" s="330"/>
      <c r="K15" s="79">
        <v>105</v>
      </c>
      <c r="L15" s="79">
        <v>29</v>
      </c>
      <c r="M15" s="79">
        <v>29</v>
      </c>
      <c r="N15" s="89">
        <v>7</v>
      </c>
      <c r="O15" s="90">
        <v>0</v>
      </c>
      <c r="P15" s="91">
        <f>N15+O15</f>
        <v>7</v>
      </c>
      <c r="Q15" s="80">
        <f>IFERROR(P15/M15,"-")</f>
        <v>0.24137931034483</v>
      </c>
      <c r="R15" s="79">
        <v>4</v>
      </c>
      <c r="S15" s="79">
        <v>0</v>
      </c>
      <c r="T15" s="80">
        <f>IFERROR(R15/(P15),"-")</f>
        <v>0.57142857142857</v>
      </c>
      <c r="U15" s="336"/>
      <c r="V15" s="82">
        <v>2</v>
      </c>
      <c r="W15" s="80">
        <f>IF(P15=0,"-",V15/P15)</f>
        <v>0.28571428571429</v>
      </c>
      <c r="X15" s="335">
        <v>35000</v>
      </c>
      <c r="Y15" s="336">
        <f>IFERROR(X15/P15,"-")</f>
        <v>5000</v>
      </c>
      <c r="Z15" s="336">
        <f>IFERROR(X15/V15,"-")</f>
        <v>17500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5</v>
      </c>
      <c r="BO15" s="118">
        <f>IF(P15=0,"",IF(BN15=0,"",(BN15/P15)))</f>
        <v>0.71428571428571</v>
      </c>
      <c r="BP15" s="119">
        <v>1</v>
      </c>
      <c r="BQ15" s="120">
        <f>IFERROR(BP15/BN15,"-")</f>
        <v>0.2</v>
      </c>
      <c r="BR15" s="121">
        <v>5000</v>
      </c>
      <c r="BS15" s="122">
        <f>IFERROR(BR15/BN15,"-")</f>
        <v>1000</v>
      </c>
      <c r="BT15" s="123">
        <v>1</v>
      </c>
      <c r="BU15" s="123"/>
      <c r="BV15" s="123"/>
      <c r="BW15" s="124">
        <v>2</v>
      </c>
      <c r="BX15" s="125">
        <f>IF(P15=0,"",IF(BW15=0,"",(BW15/P15)))</f>
        <v>0.28571428571429</v>
      </c>
      <c r="BY15" s="126">
        <v>1</v>
      </c>
      <c r="BZ15" s="127">
        <f>IFERROR(BY15/BW15,"-")</f>
        <v>0.5</v>
      </c>
      <c r="CA15" s="128">
        <v>30000</v>
      </c>
      <c r="CB15" s="129">
        <f>IFERROR(CA15/BW15,"-")</f>
        <v>15000</v>
      </c>
      <c r="CC15" s="130"/>
      <c r="CD15" s="130">
        <v>1</v>
      </c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35000</v>
      </c>
      <c r="CQ15" s="139">
        <v>30000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0.5972</v>
      </c>
      <c r="B16" s="347" t="s">
        <v>247</v>
      </c>
      <c r="C16" s="347"/>
      <c r="D16" s="347"/>
      <c r="E16" s="347"/>
      <c r="F16" s="347" t="s">
        <v>67</v>
      </c>
      <c r="G16" s="88" t="s">
        <v>248</v>
      </c>
      <c r="H16" s="88"/>
      <c r="I16" s="88" t="s">
        <v>249</v>
      </c>
      <c r="J16" s="330">
        <v>500000</v>
      </c>
      <c r="K16" s="79">
        <v>0</v>
      </c>
      <c r="L16" s="79">
        <v>0</v>
      </c>
      <c r="M16" s="79">
        <v>0</v>
      </c>
      <c r="N16" s="89">
        <v>164</v>
      </c>
      <c r="O16" s="90">
        <v>0</v>
      </c>
      <c r="P16" s="91">
        <f>N16+O16</f>
        <v>164</v>
      </c>
      <c r="Q16" s="80" t="str">
        <f>IFERROR(P16/M16,"-")</f>
        <v>-</v>
      </c>
      <c r="R16" s="79">
        <v>8</v>
      </c>
      <c r="S16" s="79">
        <v>18</v>
      </c>
      <c r="T16" s="80">
        <f>IFERROR(R16/(P16),"-")</f>
        <v>0.048780487804878</v>
      </c>
      <c r="U16" s="336">
        <f>IFERROR(J16/SUM(N16:O21),"-")</f>
        <v>2577.3195876289</v>
      </c>
      <c r="V16" s="82">
        <v>7</v>
      </c>
      <c r="W16" s="80">
        <f>IF(P16=0,"-",V16/P16)</f>
        <v>0.042682926829268</v>
      </c>
      <c r="X16" s="335">
        <v>108000</v>
      </c>
      <c r="Y16" s="336">
        <f>IFERROR(X16/P16,"-")</f>
        <v>658.53658536585</v>
      </c>
      <c r="Z16" s="336">
        <f>IFERROR(X16/V16,"-")</f>
        <v>15428.571428571</v>
      </c>
      <c r="AA16" s="330">
        <f>SUM(X16:X21)-SUM(J16:J21)</f>
        <v>-201400</v>
      </c>
      <c r="AB16" s="83">
        <f>SUM(X16:X21)/SUM(J16:J21)</f>
        <v>0.5972</v>
      </c>
      <c r="AC16" s="77"/>
      <c r="AD16" s="92">
        <v>13</v>
      </c>
      <c r="AE16" s="93">
        <f>IF(P16=0,"",IF(AD16=0,"",(AD16/P16)))</f>
        <v>0.079268292682927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43</v>
      </c>
      <c r="AN16" s="99">
        <f>IF(P16=0,"",IF(AM16=0,"",(AM16/P16)))</f>
        <v>0.26219512195122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12</v>
      </c>
      <c r="AW16" s="105">
        <f>IF(P16=0,"",IF(AV16=0,"",(AV16/P16)))</f>
        <v>0.073170731707317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25</v>
      </c>
      <c r="BF16" s="111">
        <f>IF(P16=0,"",IF(BE16=0,"",(BE16/P16)))</f>
        <v>0.15243902439024</v>
      </c>
      <c r="BG16" s="110">
        <v>2</v>
      </c>
      <c r="BH16" s="112">
        <f>IFERROR(BG16/BE16,"-")</f>
        <v>0.08</v>
      </c>
      <c r="BI16" s="113">
        <v>14000</v>
      </c>
      <c r="BJ16" s="114">
        <f>IFERROR(BI16/BE16,"-")</f>
        <v>560</v>
      </c>
      <c r="BK16" s="115">
        <v>1</v>
      </c>
      <c r="BL16" s="115"/>
      <c r="BM16" s="115">
        <v>1</v>
      </c>
      <c r="BN16" s="117">
        <v>40</v>
      </c>
      <c r="BO16" s="118">
        <f>IF(P16=0,"",IF(BN16=0,"",(BN16/P16)))</f>
        <v>0.24390243902439</v>
      </c>
      <c r="BP16" s="119">
        <v>1</v>
      </c>
      <c r="BQ16" s="120">
        <f>IFERROR(BP16/BN16,"-")</f>
        <v>0.025</v>
      </c>
      <c r="BR16" s="121">
        <v>3000</v>
      </c>
      <c r="BS16" s="122">
        <f>IFERROR(BR16/BN16,"-")</f>
        <v>75</v>
      </c>
      <c r="BT16" s="123">
        <v>1</v>
      </c>
      <c r="BU16" s="123"/>
      <c r="BV16" s="123"/>
      <c r="BW16" s="124">
        <v>23</v>
      </c>
      <c r="BX16" s="125">
        <f>IF(P16=0,"",IF(BW16=0,"",(BW16/P16)))</f>
        <v>0.14024390243902</v>
      </c>
      <c r="BY16" s="126">
        <v>4</v>
      </c>
      <c r="BZ16" s="127">
        <f>IFERROR(BY16/BW16,"-")</f>
        <v>0.17391304347826</v>
      </c>
      <c r="CA16" s="128">
        <v>91000</v>
      </c>
      <c r="CB16" s="129">
        <f>IFERROR(CA16/BW16,"-")</f>
        <v>3956.5217391304</v>
      </c>
      <c r="CC16" s="130">
        <v>1</v>
      </c>
      <c r="CD16" s="130">
        <v>1</v>
      </c>
      <c r="CE16" s="130">
        <v>2</v>
      </c>
      <c r="CF16" s="131">
        <v>8</v>
      </c>
      <c r="CG16" s="132">
        <f>IF(P16=0,"",IF(CF16=0,"",(CF16/P16)))</f>
        <v>0.048780487804878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7</v>
      </c>
      <c r="CP16" s="139">
        <v>108000</v>
      </c>
      <c r="CQ16" s="139">
        <v>69000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250</v>
      </c>
      <c r="C17" s="347"/>
      <c r="D17" s="347"/>
      <c r="E17" s="347"/>
      <c r="F17" s="347" t="s">
        <v>67</v>
      </c>
      <c r="G17" s="88"/>
      <c r="H17" s="88"/>
      <c r="I17" s="88"/>
      <c r="J17" s="330"/>
      <c r="K17" s="79">
        <v>0</v>
      </c>
      <c r="L17" s="79">
        <v>0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251</v>
      </c>
      <c r="C18" s="347"/>
      <c r="D18" s="347"/>
      <c r="E18" s="347"/>
      <c r="F18" s="347" t="s">
        <v>67</v>
      </c>
      <c r="G18" s="88"/>
      <c r="H18" s="88"/>
      <c r="I18" s="88"/>
      <c r="J18" s="330"/>
      <c r="K18" s="79">
        <v>0</v>
      </c>
      <c r="L18" s="79">
        <v>0</v>
      </c>
      <c r="M18" s="79">
        <v>0</v>
      </c>
      <c r="N18" s="89">
        <v>0</v>
      </c>
      <c r="O18" s="90">
        <v>0</v>
      </c>
      <c r="P18" s="91">
        <f>N18+O18</f>
        <v>0</v>
      </c>
      <c r="Q18" s="80" t="str">
        <f>IFERROR(P18/M18,"-")</f>
        <v>-</v>
      </c>
      <c r="R18" s="79">
        <v>0</v>
      </c>
      <c r="S18" s="79">
        <v>0</v>
      </c>
      <c r="T18" s="80" t="str">
        <f>IFERROR(R18/(P18),"-")</f>
        <v>-</v>
      </c>
      <c r="U18" s="336"/>
      <c r="V18" s="82">
        <v>0</v>
      </c>
      <c r="W18" s="80" t="str">
        <f>IF(P18=0,"-",V18/P18)</f>
        <v>-</v>
      </c>
      <c r="X18" s="335">
        <v>0</v>
      </c>
      <c r="Y18" s="336" t="str">
        <f>IFERROR(X18/P18,"-")</f>
        <v>-</v>
      </c>
      <c r="Z18" s="336" t="str">
        <f>IFERROR(X18/V18,"-")</f>
        <v>-</v>
      </c>
      <c r="AA18" s="330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252</v>
      </c>
      <c r="C19" s="347"/>
      <c r="D19" s="347"/>
      <c r="E19" s="347"/>
      <c r="F19" s="347" t="s">
        <v>72</v>
      </c>
      <c r="G19" s="88"/>
      <c r="H19" s="88"/>
      <c r="I19" s="88"/>
      <c r="J19" s="330"/>
      <c r="K19" s="79">
        <v>249</v>
      </c>
      <c r="L19" s="79">
        <v>112</v>
      </c>
      <c r="M19" s="79">
        <v>84</v>
      </c>
      <c r="N19" s="89">
        <v>29</v>
      </c>
      <c r="O19" s="90">
        <v>0</v>
      </c>
      <c r="P19" s="91">
        <f>N19+O19</f>
        <v>29</v>
      </c>
      <c r="Q19" s="80">
        <f>IFERROR(P19/M19,"-")</f>
        <v>0.3452380952381</v>
      </c>
      <c r="R19" s="79">
        <v>11</v>
      </c>
      <c r="S19" s="79">
        <v>3</v>
      </c>
      <c r="T19" s="80">
        <f>IFERROR(R19/(P19),"-")</f>
        <v>0.37931034482759</v>
      </c>
      <c r="U19" s="336"/>
      <c r="V19" s="82">
        <v>4</v>
      </c>
      <c r="W19" s="80">
        <f>IF(P19=0,"-",V19/P19)</f>
        <v>0.13793103448276</v>
      </c>
      <c r="X19" s="335">
        <v>190600</v>
      </c>
      <c r="Y19" s="336">
        <f>IFERROR(X19/P19,"-")</f>
        <v>6572.4137931034</v>
      </c>
      <c r="Z19" s="336">
        <f>IFERROR(X19/V19,"-")</f>
        <v>47650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2</v>
      </c>
      <c r="AN19" s="99">
        <f>IF(P19=0,"",IF(AM19=0,"",(AM19/P19)))</f>
        <v>0.068965517241379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5</v>
      </c>
      <c r="BF19" s="111">
        <f>IF(P19=0,"",IF(BE19=0,"",(BE19/P19)))</f>
        <v>0.17241379310345</v>
      </c>
      <c r="BG19" s="110">
        <v>1</v>
      </c>
      <c r="BH19" s="112">
        <f>IFERROR(BG19/BE19,"-")</f>
        <v>0.2</v>
      </c>
      <c r="BI19" s="113">
        <v>3350</v>
      </c>
      <c r="BJ19" s="114">
        <f>IFERROR(BI19/BE19,"-")</f>
        <v>670</v>
      </c>
      <c r="BK19" s="115"/>
      <c r="BL19" s="115"/>
      <c r="BM19" s="115">
        <v>1</v>
      </c>
      <c r="BN19" s="117">
        <v>13</v>
      </c>
      <c r="BO19" s="118">
        <f>IF(P19=0,"",IF(BN19=0,"",(BN19/P19)))</f>
        <v>0.44827586206897</v>
      </c>
      <c r="BP19" s="119">
        <v>1</v>
      </c>
      <c r="BQ19" s="120">
        <f>IFERROR(BP19/BN19,"-")</f>
        <v>0.076923076923077</v>
      </c>
      <c r="BR19" s="121">
        <v>8000</v>
      </c>
      <c r="BS19" s="122">
        <f>IFERROR(BR19/BN19,"-")</f>
        <v>615.38461538462</v>
      </c>
      <c r="BT19" s="123"/>
      <c r="BU19" s="123">
        <v>1</v>
      </c>
      <c r="BV19" s="123"/>
      <c r="BW19" s="124">
        <v>6</v>
      </c>
      <c r="BX19" s="125">
        <f>IF(P19=0,"",IF(BW19=0,"",(BW19/P19)))</f>
        <v>0.20689655172414</v>
      </c>
      <c r="BY19" s="126">
        <v>2</v>
      </c>
      <c r="BZ19" s="127">
        <f>IFERROR(BY19/BW19,"-")</f>
        <v>0.33333333333333</v>
      </c>
      <c r="CA19" s="128">
        <v>113000</v>
      </c>
      <c r="CB19" s="129">
        <f>IFERROR(CA19/BW19,"-")</f>
        <v>18833.333333333</v>
      </c>
      <c r="CC19" s="130"/>
      <c r="CD19" s="130"/>
      <c r="CE19" s="130">
        <v>2</v>
      </c>
      <c r="CF19" s="131">
        <v>3</v>
      </c>
      <c r="CG19" s="132">
        <f>IF(P19=0,"",IF(CF19=0,"",(CF19/P19)))</f>
        <v>0.10344827586207</v>
      </c>
      <c r="CH19" s="133">
        <v>1</v>
      </c>
      <c r="CI19" s="134">
        <f>IFERROR(CH19/CF19,"-")</f>
        <v>0.33333333333333</v>
      </c>
      <c r="CJ19" s="135">
        <v>69000</v>
      </c>
      <c r="CK19" s="136">
        <f>IFERROR(CJ19/CF19,"-")</f>
        <v>23000</v>
      </c>
      <c r="CL19" s="137"/>
      <c r="CM19" s="137"/>
      <c r="CN19" s="137">
        <v>1</v>
      </c>
      <c r="CO19" s="138">
        <v>4</v>
      </c>
      <c r="CP19" s="139">
        <v>190600</v>
      </c>
      <c r="CQ19" s="139">
        <v>75000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253</v>
      </c>
      <c r="C20" s="347"/>
      <c r="D20" s="347"/>
      <c r="E20" s="347"/>
      <c r="F20" s="347" t="s">
        <v>72</v>
      </c>
      <c r="G20" s="88"/>
      <c r="H20" s="88"/>
      <c r="I20" s="88"/>
      <c r="J20" s="330"/>
      <c r="K20" s="79">
        <v>6</v>
      </c>
      <c r="L20" s="79">
        <v>3</v>
      </c>
      <c r="M20" s="79">
        <v>11</v>
      </c>
      <c r="N20" s="89">
        <v>1</v>
      </c>
      <c r="O20" s="90">
        <v>0</v>
      </c>
      <c r="P20" s="91">
        <f>N20+O20</f>
        <v>1</v>
      </c>
      <c r="Q20" s="80">
        <f>IFERROR(P20/M20,"-")</f>
        <v>0.090909090909091</v>
      </c>
      <c r="R20" s="79">
        <v>0</v>
      </c>
      <c r="S20" s="79">
        <v>0</v>
      </c>
      <c r="T20" s="80">
        <f>IFERROR(R20/(P20),"-")</f>
        <v>0</v>
      </c>
      <c r="U20" s="336"/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1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254</v>
      </c>
      <c r="C21" s="347"/>
      <c r="D21" s="347"/>
      <c r="E21" s="347"/>
      <c r="F21" s="347" t="s">
        <v>72</v>
      </c>
      <c r="G21" s="88"/>
      <c r="H21" s="88"/>
      <c r="I21" s="88"/>
      <c r="J21" s="330"/>
      <c r="K21" s="79">
        <v>11</v>
      </c>
      <c r="L21" s="79">
        <v>1</v>
      </c>
      <c r="M21" s="79">
        <v>3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30"/>
      <c r="B22" s="85"/>
      <c r="C22" s="86"/>
      <c r="D22" s="86"/>
      <c r="E22" s="86"/>
      <c r="F22" s="87"/>
      <c r="G22" s="88"/>
      <c r="H22" s="88"/>
      <c r="I22" s="88"/>
      <c r="J22" s="331"/>
      <c r="K22" s="34"/>
      <c r="L22" s="34"/>
      <c r="M22" s="31"/>
      <c r="N22" s="23"/>
      <c r="O22" s="23"/>
      <c r="P22" s="23"/>
      <c r="Q22" s="32"/>
      <c r="R22" s="32"/>
      <c r="S22" s="23"/>
      <c r="T22" s="32"/>
      <c r="U22" s="337"/>
      <c r="V22" s="25"/>
      <c r="W22" s="25"/>
      <c r="X22" s="337"/>
      <c r="Y22" s="337"/>
      <c r="Z22" s="337"/>
      <c r="AA22" s="337"/>
      <c r="AB22" s="33"/>
      <c r="AC22" s="57"/>
      <c r="AD22" s="61"/>
      <c r="AE22" s="62"/>
      <c r="AF22" s="61"/>
      <c r="AG22" s="65"/>
      <c r="AH22" s="66"/>
      <c r="AI22" s="67"/>
      <c r="AJ22" s="68"/>
      <c r="AK22" s="68"/>
      <c r="AL22" s="68"/>
      <c r="AM22" s="61"/>
      <c r="AN22" s="62"/>
      <c r="AO22" s="61"/>
      <c r="AP22" s="65"/>
      <c r="AQ22" s="66"/>
      <c r="AR22" s="67"/>
      <c r="AS22" s="68"/>
      <c r="AT22" s="68"/>
      <c r="AU22" s="68"/>
      <c r="AV22" s="61"/>
      <c r="AW22" s="62"/>
      <c r="AX22" s="61"/>
      <c r="AY22" s="65"/>
      <c r="AZ22" s="66"/>
      <c r="BA22" s="67"/>
      <c r="BB22" s="68"/>
      <c r="BC22" s="68"/>
      <c r="BD22" s="68"/>
      <c r="BE22" s="61"/>
      <c r="BF22" s="62"/>
      <c r="BG22" s="61"/>
      <c r="BH22" s="65"/>
      <c r="BI22" s="66"/>
      <c r="BJ22" s="67"/>
      <c r="BK22" s="68"/>
      <c r="BL22" s="68"/>
      <c r="BM22" s="68"/>
      <c r="BN22" s="63"/>
      <c r="BO22" s="64"/>
      <c r="BP22" s="61"/>
      <c r="BQ22" s="65"/>
      <c r="BR22" s="66"/>
      <c r="BS22" s="67"/>
      <c r="BT22" s="68"/>
      <c r="BU22" s="68"/>
      <c r="BV22" s="68"/>
      <c r="BW22" s="63"/>
      <c r="BX22" s="64"/>
      <c r="BY22" s="61"/>
      <c r="BZ22" s="65"/>
      <c r="CA22" s="66"/>
      <c r="CB22" s="67"/>
      <c r="CC22" s="68"/>
      <c r="CD22" s="68"/>
      <c r="CE22" s="68"/>
      <c r="CF22" s="63"/>
      <c r="CG22" s="64"/>
      <c r="CH22" s="61"/>
      <c r="CI22" s="65"/>
      <c r="CJ22" s="66"/>
      <c r="CK22" s="67"/>
      <c r="CL22" s="68"/>
      <c r="CM22" s="68"/>
      <c r="CN22" s="68"/>
      <c r="CO22" s="69"/>
      <c r="CP22" s="66"/>
      <c r="CQ22" s="66"/>
      <c r="CR22" s="66"/>
      <c r="CS22" s="70"/>
    </row>
    <row r="23" spans="1:98">
      <c r="A23" s="30"/>
      <c r="B23" s="37"/>
      <c r="C23" s="21"/>
      <c r="D23" s="21"/>
      <c r="E23" s="21"/>
      <c r="F23" s="22"/>
      <c r="G23" s="36"/>
      <c r="H23" s="36"/>
      <c r="I23" s="73"/>
      <c r="J23" s="332"/>
      <c r="K23" s="34"/>
      <c r="L23" s="34"/>
      <c r="M23" s="31"/>
      <c r="N23" s="23"/>
      <c r="O23" s="23"/>
      <c r="P23" s="23"/>
      <c r="Q23" s="32"/>
      <c r="R23" s="32"/>
      <c r="S23" s="23"/>
      <c r="T23" s="32"/>
      <c r="U23" s="337"/>
      <c r="V23" s="25"/>
      <c r="W23" s="25"/>
      <c r="X23" s="337"/>
      <c r="Y23" s="337"/>
      <c r="Z23" s="337"/>
      <c r="AA23" s="337"/>
      <c r="AB23" s="33"/>
      <c r="AC23" s="59"/>
      <c r="AD23" s="61"/>
      <c r="AE23" s="62"/>
      <c r="AF23" s="61"/>
      <c r="AG23" s="65"/>
      <c r="AH23" s="66"/>
      <c r="AI23" s="67"/>
      <c r="AJ23" s="68"/>
      <c r="AK23" s="68"/>
      <c r="AL23" s="68"/>
      <c r="AM23" s="61"/>
      <c r="AN23" s="62"/>
      <c r="AO23" s="61"/>
      <c r="AP23" s="65"/>
      <c r="AQ23" s="66"/>
      <c r="AR23" s="67"/>
      <c r="AS23" s="68"/>
      <c r="AT23" s="68"/>
      <c r="AU23" s="68"/>
      <c r="AV23" s="61"/>
      <c r="AW23" s="62"/>
      <c r="AX23" s="61"/>
      <c r="AY23" s="65"/>
      <c r="AZ23" s="66"/>
      <c r="BA23" s="67"/>
      <c r="BB23" s="68"/>
      <c r="BC23" s="68"/>
      <c r="BD23" s="68"/>
      <c r="BE23" s="61"/>
      <c r="BF23" s="62"/>
      <c r="BG23" s="61"/>
      <c r="BH23" s="65"/>
      <c r="BI23" s="66"/>
      <c r="BJ23" s="67"/>
      <c r="BK23" s="68"/>
      <c r="BL23" s="68"/>
      <c r="BM23" s="68"/>
      <c r="BN23" s="63"/>
      <c r="BO23" s="64"/>
      <c r="BP23" s="61"/>
      <c r="BQ23" s="65"/>
      <c r="BR23" s="66"/>
      <c r="BS23" s="67"/>
      <c r="BT23" s="68"/>
      <c r="BU23" s="68"/>
      <c r="BV23" s="68"/>
      <c r="BW23" s="63"/>
      <c r="BX23" s="64"/>
      <c r="BY23" s="61"/>
      <c r="BZ23" s="65"/>
      <c r="CA23" s="66"/>
      <c r="CB23" s="67"/>
      <c r="CC23" s="68"/>
      <c r="CD23" s="68"/>
      <c r="CE23" s="68"/>
      <c r="CF23" s="63"/>
      <c r="CG23" s="64"/>
      <c r="CH23" s="61"/>
      <c r="CI23" s="65"/>
      <c r="CJ23" s="66"/>
      <c r="CK23" s="67"/>
      <c r="CL23" s="68"/>
      <c r="CM23" s="68"/>
      <c r="CN23" s="68"/>
      <c r="CO23" s="69"/>
      <c r="CP23" s="66"/>
      <c r="CQ23" s="66"/>
      <c r="CR23" s="66"/>
      <c r="CS23" s="70"/>
    </row>
    <row r="24" spans="1:98">
      <c r="A24" s="19">
        <f>AB24</f>
        <v>0.35301310043668</v>
      </c>
      <c r="B24" s="39"/>
      <c r="C24" s="39"/>
      <c r="D24" s="39"/>
      <c r="E24" s="39"/>
      <c r="F24" s="39"/>
      <c r="G24" s="40" t="s">
        <v>255</v>
      </c>
      <c r="H24" s="40"/>
      <c r="I24" s="40"/>
      <c r="J24" s="333">
        <f>SUM(J6:J23)</f>
        <v>1145000</v>
      </c>
      <c r="K24" s="41">
        <f>SUM(K6:K23)</f>
        <v>506</v>
      </c>
      <c r="L24" s="41">
        <f>SUM(L6:L23)</f>
        <v>202</v>
      </c>
      <c r="M24" s="41">
        <f>SUM(M6:M23)</f>
        <v>146</v>
      </c>
      <c r="N24" s="41">
        <f>SUM(N6:N23)</f>
        <v>294</v>
      </c>
      <c r="O24" s="41">
        <f>SUM(O6:O23)</f>
        <v>2</v>
      </c>
      <c r="P24" s="41">
        <f>SUM(P6:P23)</f>
        <v>296</v>
      </c>
      <c r="Q24" s="42">
        <f>IFERROR(P24/M24,"-")</f>
        <v>2.027397260274</v>
      </c>
      <c r="R24" s="76">
        <f>SUM(R6:R23)</f>
        <v>43</v>
      </c>
      <c r="S24" s="76">
        <f>SUM(S6:S23)</f>
        <v>32</v>
      </c>
      <c r="T24" s="42">
        <f>IFERROR(R24/P24,"-")</f>
        <v>0.14527027027027</v>
      </c>
      <c r="U24" s="338">
        <f>IFERROR(J24/P24,"-")</f>
        <v>3868.2432432432</v>
      </c>
      <c r="V24" s="44">
        <f>SUM(V6:V23)</f>
        <v>23</v>
      </c>
      <c r="W24" s="42">
        <f>IFERROR(V24/P24,"-")</f>
        <v>0.077702702702703</v>
      </c>
      <c r="X24" s="333">
        <f>SUM(X6:X23)</f>
        <v>404200</v>
      </c>
      <c r="Y24" s="333">
        <f>IFERROR(X24/P24,"-")</f>
        <v>1365.5405405405</v>
      </c>
      <c r="Z24" s="333">
        <f>IFERROR(X24/V24,"-")</f>
        <v>17573.913043478</v>
      </c>
      <c r="AA24" s="333">
        <f>X24-J24</f>
        <v>-740800</v>
      </c>
      <c r="AB24" s="45">
        <f>X24/J24</f>
        <v>0.35301310043668</v>
      </c>
      <c r="AC24" s="58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21"/>
    <mergeCell ref="J16:J21"/>
    <mergeCell ref="U16:U21"/>
    <mergeCell ref="AA16:AA21"/>
    <mergeCell ref="AB16:AB2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256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0.296</v>
      </c>
      <c r="B6" s="347" t="s">
        <v>257</v>
      </c>
      <c r="C6" s="347" t="s">
        <v>258</v>
      </c>
      <c r="D6" s="347" t="s">
        <v>259</v>
      </c>
      <c r="E6" s="347" t="s">
        <v>260</v>
      </c>
      <c r="F6" s="347" t="s">
        <v>261</v>
      </c>
      <c r="G6" s="88" t="s">
        <v>262</v>
      </c>
      <c r="H6" s="88" t="s">
        <v>263</v>
      </c>
      <c r="I6" s="88" t="s">
        <v>221</v>
      </c>
      <c r="J6" s="330">
        <v>125000</v>
      </c>
      <c r="K6" s="79">
        <v>37</v>
      </c>
      <c r="L6" s="79">
        <v>0</v>
      </c>
      <c r="M6" s="79">
        <v>159</v>
      </c>
      <c r="N6" s="89">
        <v>14</v>
      </c>
      <c r="O6" s="90">
        <v>0</v>
      </c>
      <c r="P6" s="91">
        <f>N6+O6</f>
        <v>14</v>
      </c>
      <c r="Q6" s="80">
        <f>IFERROR(P6/M6,"-")</f>
        <v>0.088050314465409</v>
      </c>
      <c r="R6" s="79">
        <v>2</v>
      </c>
      <c r="S6" s="79">
        <v>5</v>
      </c>
      <c r="T6" s="80">
        <f>IFERROR(R6/(P6),"-")</f>
        <v>0.14285714285714</v>
      </c>
      <c r="U6" s="336">
        <f>IFERROR(J6/SUM(N6:O7),"-")</f>
        <v>1644.7368421053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-88000</v>
      </c>
      <c r="AB6" s="83">
        <f>SUM(X6:X7)/SUM(J6:J7)</f>
        <v>0.296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7</v>
      </c>
      <c r="AN6" s="99">
        <f>IF(P6=0,"",IF(AM6=0,"",(AM6/P6)))</f>
        <v>0.5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0.071428571428571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0.14285714285714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0.21428571428571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0.071428571428571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264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206</v>
      </c>
      <c r="L7" s="79">
        <v>135</v>
      </c>
      <c r="M7" s="79">
        <v>138</v>
      </c>
      <c r="N7" s="89">
        <v>61</v>
      </c>
      <c r="O7" s="90">
        <v>1</v>
      </c>
      <c r="P7" s="91">
        <f>N7+O7</f>
        <v>62</v>
      </c>
      <c r="Q7" s="80">
        <f>IFERROR(P7/M7,"-")</f>
        <v>0.44927536231884</v>
      </c>
      <c r="R7" s="79">
        <v>13</v>
      </c>
      <c r="S7" s="79">
        <v>5</v>
      </c>
      <c r="T7" s="80">
        <f>IFERROR(R7/(P7),"-")</f>
        <v>0.20967741935484</v>
      </c>
      <c r="U7" s="336"/>
      <c r="V7" s="82">
        <v>4</v>
      </c>
      <c r="W7" s="80">
        <f>IF(P7=0,"-",V7/P7)</f>
        <v>0.064516129032258</v>
      </c>
      <c r="X7" s="335">
        <v>37000</v>
      </c>
      <c r="Y7" s="336">
        <f>IFERROR(X7/P7,"-")</f>
        <v>596.77419354839</v>
      </c>
      <c r="Z7" s="336">
        <f>IFERROR(X7/V7,"-")</f>
        <v>9250</v>
      </c>
      <c r="AA7" s="330"/>
      <c r="AB7" s="83"/>
      <c r="AC7" s="77"/>
      <c r="AD7" s="92">
        <v>1</v>
      </c>
      <c r="AE7" s="93">
        <f>IF(P7=0,"",IF(AD7=0,"",(AD7/P7)))</f>
        <v>0.016129032258065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15</v>
      </c>
      <c r="AN7" s="99">
        <f>IF(P7=0,"",IF(AM7=0,"",(AM7/P7)))</f>
        <v>0.24193548387097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7</v>
      </c>
      <c r="AW7" s="105">
        <f>IF(P7=0,"",IF(AV7=0,"",(AV7/P7)))</f>
        <v>0.11290322580645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9</v>
      </c>
      <c r="BF7" s="111">
        <f>IF(P7=0,"",IF(BE7=0,"",(BE7/P7)))</f>
        <v>0.14516129032258</v>
      </c>
      <c r="BG7" s="110">
        <v>2</v>
      </c>
      <c r="BH7" s="112">
        <f>IFERROR(BG7/BE7,"-")</f>
        <v>0.22222222222222</v>
      </c>
      <c r="BI7" s="113">
        <v>9000</v>
      </c>
      <c r="BJ7" s="114">
        <f>IFERROR(BI7/BE7,"-")</f>
        <v>1000</v>
      </c>
      <c r="BK7" s="115">
        <v>1</v>
      </c>
      <c r="BL7" s="115">
        <v>1</v>
      </c>
      <c r="BM7" s="115"/>
      <c r="BN7" s="117">
        <v>17</v>
      </c>
      <c r="BO7" s="118">
        <f>IF(P7=0,"",IF(BN7=0,"",(BN7/P7)))</f>
        <v>0.2741935483871</v>
      </c>
      <c r="BP7" s="119">
        <v>1</v>
      </c>
      <c r="BQ7" s="120">
        <f>IFERROR(BP7/BN7,"-")</f>
        <v>0.058823529411765</v>
      </c>
      <c r="BR7" s="121">
        <v>17000</v>
      </c>
      <c r="BS7" s="122">
        <f>IFERROR(BR7/BN7,"-")</f>
        <v>1000</v>
      </c>
      <c r="BT7" s="123"/>
      <c r="BU7" s="123"/>
      <c r="BV7" s="123">
        <v>1</v>
      </c>
      <c r="BW7" s="124">
        <v>8</v>
      </c>
      <c r="BX7" s="125">
        <f>IF(P7=0,"",IF(BW7=0,"",(BW7/P7)))</f>
        <v>0.12903225806452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5</v>
      </c>
      <c r="CG7" s="132">
        <f>IF(P7=0,"",IF(CF7=0,"",(CF7/P7)))</f>
        <v>0.080645161290323</v>
      </c>
      <c r="CH7" s="133">
        <v>2</v>
      </c>
      <c r="CI7" s="134">
        <f>IFERROR(CH7/CF7,"-")</f>
        <v>0.4</v>
      </c>
      <c r="CJ7" s="135">
        <v>28000</v>
      </c>
      <c r="CK7" s="136">
        <f>IFERROR(CJ7/CF7,"-")</f>
        <v>5600</v>
      </c>
      <c r="CL7" s="137"/>
      <c r="CM7" s="137"/>
      <c r="CN7" s="137">
        <v>2</v>
      </c>
      <c r="CO7" s="138">
        <v>4</v>
      </c>
      <c r="CP7" s="139">
        <v>37000</v>
      </c>
      <c r="CQ7" s="139">
        <v>17000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0.016</v>
      </c>
      <c r="B8" s="347" t="s">
        <v>265</v>
      </c>
      <c r="C8" s="347" t="s">
        <v>258</v>
      </c>
      <c r="D8" s="347" t="s">
        <v>266</v>
      </c>
      <c r="E8" s="347" t="s">
        <v>267</v>
      </c>
      <c r="F8" s="347" t="s">
        <v>261</v>
      </c>
      <c r="G8" s="88" t="s">
        <v>268</v>
      </c>
      <c r="H8" s="88" t="s">
        <v>263</v>
      </c>
      <c r="I8" s="88" t="s">
        <v>245</v>
      </c>
      <c r="J8" s="330">
        <v>125000</v>
      </c>
      <c r="K8" s="79">
        <v>43</v>
      </c>
      <c r="L8" s="79">
        <v>0</v>
      </c>
      <c r="M8" s="79">
        <v>222</v>
      </c>
      <c r="N8" s="89">
        <v>16</v>
      </c>
      <c r="O8" s="90">
        <v>1</v>
      </c>
      <c r="P8" s="91">
        <f>N8+O8</f>
        <v>17</v>
      </c>
      <c r="Q8" s="80">
        <f>IFERROR(P8/M8,"-")</f>
        <v>0.076576576576577</v>
      </c>
      <c r="R8" s="79">
        <v>3</v>
      </c>
      <c r="S8" s="79">
        <v>7</v>
      </c>
      <c r="T8" s="80">
        <f>IFERROR(R8/(P8),"-")</f>
        <v>0.17647058823529</v>
      </c>
      <c r="U8" s="336">
        <f>IFERROR(J8/SUM(N8:O9),"-")</f>
        <v>2840.9090909091</v>
      </c>
      <c r="V8" s="82">
        <v>1</v>
      </c>
      <c r="W8" s="80">
        <f>IF(P8=0,"-",V8/P8)</f>
        <v>0.058823529411765</v>
      </c>
      <c r="X8" s="335">
        <v>2000</v>
      </c>
      <c r="Y8" s="336">
        <f>IFERROR(X8/P8,"-")</f>
        <v>117.64705882353</v>
      </c>
      <c r="Z8" s="336">
        <f>IFERROR(X8/V8,"-")</f>
        <v>2000</v>
      </c>
      <c r="AA8" s="330">
        <f>SUM(X8:X9)-SUM(J8:J9)</f>
        <v>-123000</v>
      </c>
      <c r="AB8" s="83">
        <f>SUM(X8:X9)/SUM(J8:J9)</f>
        <v>0.016</v>
      </c>
      <c r="AC8" s="77"/>
      <c r="AD8" s="92">
        <v>1</v>
      </c>
      <c r="AE8" s="93">
        <f>IF(P8=0,"",IF(AD8=0,"",(AD8/P8)))</f>
        <v>0.058823529411765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7</v>
      </c>
      <c r="AN8" s="99">
        <f>IF(P8=0,"",IF(AM8=0,"",(AM8/P8)))</f>
        <v>0.41176470588235</v>
      </c>
      <c r="AO8" s="98">
        <v>1</v>
      </c>
      <c r="AP8" s="100">
        <f>IFERROR(AO8/AM8,"-")</f>
        <v>0.14285714285714</v>
      </c>
      <c r="AQ8" s="101">
        <v>2000</v>
      </c>
      <c r="AR8" s="102">
        <f>IFERROR(AQ8/AM8,"-")</f>
        <v>285.71428571429</v>
      </c>
      <c r="AS8" s="103">
        <v>1</v>
      </c>
      <c r="AT8" s="103"/>
      <c r="AU8" s="103"/>
      <c r="AV8" s="104">
        <v>2</v>
      </c>
      <c r="AW8" s="105">
        <f>IF(P8=0,"",IF(AV8=0,"",(AV8/P8)))</f>
        <v>0.11764705882353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0.11764705882353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0.11764705882353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3</v>
      </c>
      <c r="BX8" s="125">
        <f>IF(P8=0,"",IF(BW8=0,"",(BW8/P8)))</f>
        <v>0.17647058823529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2000</v>
      </c>
      <c r="CQ8" s="139">
        <v>2000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269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85</v>
      </c>
      <c r="L9" s="79">
        <v>61</v>
      </c>
      <c r="M9" s="79">
        <v>58</v>
      </c>
      <c r="N9" s="89">
        <v>27</v>
      </c>
      <c r="O9" s="90">
        <v>0</v>
      </c>
      <c r="P9" s="91">
        <f>N9+O9</f>
        <v>27</v>
      </c>
      <c r="Q9" s="80">
        <f>IFERROR(P9/M9,"-")</f>
        <v>0.46551724137931</v>
      </c>
      <c r="R9" s="79">
        <v>2</v>
      </c>
      <c r="S9" s="79">
        <v>6</v>
      </c>
      <c r="T9" s="80">
        <f>IFERROR(R9/(P9),"-")</f>
        <v>0.074074074074074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9</v>
      </c>
      <c r="AN9" s="99">
        <f>IF(P9=0,"",IF(AM9=0,"",(AM9/P9)))</f>
        <v>0.33333333333333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4</v>
      </c>
      <c r="AW9" s="105">
        <f>IF(P9=0,"",IF(AV9=0,"",(AV9/P9)))</f>
        <v>0.14814814814815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4</v>
      </c>
      <c r="BF9" s="111">
        <f>IF(P9=0,"",IF(BE9=0,"",(BE9/P9)))</f>
        <v>0.14814814814815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7</v>
      </c>
      <c r="BO9" s="118">
        <f>IF(P9=0,"",IF(BN9=0,"",(BN9/P9)))</f>
        <v>0.25925925925926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0.074074074074074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0.037037037037037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0.156</v>
      </c>
      <c r="B12" s="39"/>
      <c r="C12" s="39"/>
      <c r="D12" s="39"/>
      <c r="E12" s="39"/>
      <c r="F12" s="39"/>
      <c r="G12" s="40" t="s">
        <v>270</v>
      </c>
      <c r="H12" s="40"/>
      <c r="I12" s="40"/>
      <c r="J12" s="333">
        <f>SUM(J6:J11)</f>
        <v>250000</v>
      </c>
      <c r="K12" s="41">
        <f>SUM(K6:K11)</f>
        <v>371</v>
      </c>
      <c r="L12" s="41">
        <f>SUM(L6:L11)</f>
        <v>196</v>
      </c>
      <c r="M12" s="41">
        <f>SUM(M6:M11)</f>
        <v>577</v>
      </c>
      <c r="N12" s="41">
        <f>SUM(N6:N11)</f>
        <v>118</v>
      </c>
      <c r="O12" s="41">
        <f>SUM(O6:O11)</f>
        <v>2</v>
      </c>
      <c r="P12" s="41">
        <f>SUM(P6:P11)</f>
        <v>120</v>
      </c>
      <c r="Q12" s="42">
        <f>IFERROR(P12/M12,"-")</f>
        <v>0.20797227036395</v>
      </c>
      <c r="R12" s="76">
        <f>SUM(R6:R11)</f>
        <v>20</v>
      </c>
      <c r="S12" s="76">
        <f>SUM(S6:S11)</f>
        <v>23</v>
      </c>
      <c r="T12" s="42">
        <f>IFERROR(R12/P12,"-")</f>
        <v>0.16666666666667</v>
      </c>
      <c r="U12" s="338">
        <f>IFERROR(J12/P12,"-")</f>
        <v>2083.3333333333</v>
      </c>
      <c r="V12" s="44">
        <f>SUM(V6:V11)</f>
        <v>5</v>
      </c>
      <c r="W12" s="42">
        <f>IFERROR(V12/P12,"-")</f>
        <v>0.041666666666667</v>
      </c>
      <c r="X12" s="333">
        <f>SUM(X6:X11)</f>
        <v>39000</v>
      </c>
      <c r="Y12" s="333">
        <f>IFERROR(X12/P12,"-")</f>
        <v>325</v>
      </c>
      <c r="Z12" s="333">
        <f>IFERROR(X12/V12,"-")</f>
        <v>7800</v>
      </c>
      <c r="AA12" s="333">
        <f>X12-J12</f>
        <v>-211000</v>
      </c>
      <c r="AB12" s="45">
        <f>X12/J12</f>
        <v>0.156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271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272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273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274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275</v>
      </c>
      <c r="C6" s="347"/>
      <c r="D6" s="347" t="s">
        <v>261</v>
      </c>
      <c r="E6" s="175" t="s">
        <v>276</v>
      </c>
      <c r="F6" s="175" t="s">
        <v>277</v>
      </c>
      <c r="G6" s="340">
        <v>0</v>
      </c>
      <c r="H6" s="340">
        <v>1500</v>
      </c>
      <c r="I6" s="176">
        <v>0</v>
      </c>
      <c r="J6" s="176">
        <v>0</v>
      </c>
      <c r="K6" s="176">
        <v>6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278</v>
      </c>
      <c r="C7" s="347"/>
      <c r="D7" s="347" t="s">
        <v>261</v>
      </c>
      <c r="E7" s="175" t="s">
        <v>279</v>
      </c>
      <c r="F7" s="175" t="s">
        <v>277</v>
      </c>
      <c r="G7" s="340">
        <v>0</v>
      </c>
      <c r="H7" s="340">
        <v>1500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280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6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281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272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282</v>
      </c>
      <c r="C6" s="347" t="s">
        <v>283</v>
      </c>
      <c r="D6" s="347" t="s">
        <v>284</v>
      </c>
      <c r="E6" s="175" t="s">
        <v>285</v>
      </c>
      <c r="F6" s="175" t="s">
        <v>277</v>
      </c>
      <c r="G6" s="340">
        <v>0</v>
      </c>
      <c r="H6" s="176">
        <v>0</v>
      </c>
      <c r="I6" s="176">
        <v>0</v>
      </c>
      <c r="J6" s="176">
        <v>140</v>
      </c>
      <c r="K6" s="177">
        <v>0</v>
      </c>
      <c r="L6" s="179">
        <f>IFERROR(K6/J6,"-")</f>
        <v>0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1.9012351911658</v>
      </c>
      <c r="B7" s="347" t="s">
        <v>286</v>
      </c>
      <c r="C7" s="347" t="s">
        <v>283</v>
      </c>
      <c r="D7" s="347" t="s">
        <v>284</v>
      </c>
      <c r="E7" s="175" t="s">
        <v>287</v>
      </c>
      <c r="F7" s="175" t="s">
        <v>277</v>
      </c>
      <c r="G7" s="340">
        <v>6021659</v>
      </c>
      <c r="H7" s="176">
        <v>5858</v>
      </c>
      <c r="I7" s="176">
        <v>0</v>
      </c>
      <c r="J7" s="176">
        <v>291623</v>
      </c>
      <c r="K7" s="177">
        <v>1819</v>
      </c>
      <c r="L7" s="179">
        <f>IFERROR(K7/J7,"-")</f>
        <v>0.0062375052722179</v>
      </c>
      <c r="M7" s="176">
        <v>242</v>
      </c>
      <c r="N7" s="176">
        <v>598</v>
      </c>
      <c r="O7" s="179">
        <f>IFERROR(M7/(K7),"-")</f>
        <v>0.13304013194063</v>
      </c>
      <c r="P7" s="180">
        <f>IFERROR(G7/SUM(K7:K7),"-")</f>
        <v>3310.4227597581</v>
      </c>
      <c r="Q7" s="181">
        <v>280</v>
      </c>
      <c r="R7" s="179">
        <f>IF(K7=0,"-",Q7/K7)</f>
        <v>0.15393073117097</v>
      </c>
      <c r="S7" s="345">
        <v>11448590</v>
      </c>
      <c r="T7" s="346">
        <f>IFERROR(S7/K7,"-")</f>
        <v>6293.8922484882</v>
      </c>
      <c r="U7" s="346">
        <f>IFERROR(S7/Q7,"-")</f>
        <v>40887.821428571</v>
      </c>
      <c r="V7" s="340">
        <f>SUM(S7:S7)-SUM(G7:G7)</f>
        <v>5426931</v>
      </c>
      <c r="W7" s="183">
        <f>SUM(S7:S7)/SUM(G7:G7)</f>
        <v>1.9012351911658</v>
      </c>
      <c r="Y7" s="184">
        <v>1</v>
      </c>
      <c r="Z7" s="185">
        <f>IF(K7=0,"",IF(Y7=0,"",(Y7/K7)))</f>
        <v>0.0005497526113249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16</v>
      </c>
      <c r="AI7" s="191">
        <f>IF(K7=0,"",IF(AH7=0,"",(AH7/K7)))</f>
        <v>0.0087960417811985</v>
      </c>
      <c r="AJ7" s="190">
        <v>2</v>
      </c>
      <c r="AK7" s="192">
        <f>IFERROR(AJ7/AH7,"-")</f>
        <v>0.125</v>
      </c>
      <c r="AL7" s="193">
        <v>18570</v>
      </c>
      <c r="AM7" s="194">
        <f>IFERROR(AL7/AH7,"-")</f>
        <v>1160.625</v>
      </c>
      <c r="AN7" s="195"/>
      <c r="AO7" s="195"/>
      <c r="AP7" s="195">
        <v>2</v>
      </c>
      <c r="AQ7" s="196">
        <v>18</v>
      </c>
      <c r="AR7" s="197">
        <f>IF(K7=0,"",IF(AQ7=0,"",(AQ7/K7)))</f>
        <v>0.0098955470038483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93</v>
      </c>
      <c r="BA7" s="203">
        <f>IF(K7=0,"",IF(AZ7=0,"",(AZ7/K7)))</f>
        <v>0.051126992853216</v>
      </c>
      <c r="BB7" s="202">
        <v>10</v>
      </c>
      <c r="BC7" s="204">
        <f>IFERROR(BB7/AZ7,"-")</f>
        <v>0.10752688172043</v>
      </c>
      <c r="BD7" s="205">
        <v>324000</v>
      </c>
      <c r="BE7" s="206">
        <f>IFERROR(BD7/AZ7,"-")</f>
        <v>3483.8709677419</v>
      </c>
      <c r="BF7" s="207">
        <v>5</v>
      </c>
      <c r="BG7" s="207">
        <v>1</v>
      </c>
      <c r="BH7" s="207">
        <v>4</v>
      </c>
      <c r="BI7" s="208">
        <v>953</v>
      </c>
      <c r="BJ7" s="209">
        <f>IF(K7=0,"",IF(BI7=0,"",(BI7/K7)))</f>
        <v>0.52391423859263</v>
      </c>
      <c r="BK7" s="210">
        <v>120</v>
      </c>
      <c r="BL7" s="211">
        <f>IFERROR(BK7/BI7,"-")</f>
        <v>0.12591815320042</v>
      </c>
      <c r="BM7" s="212">
        <v>3090950</v>
      </c>
      <c r="BN7" s="213">
        <f>IFERROR(BM7/BI7,"-")</f>
        <v>3243.389296957</v>
      </c>
      <c r="BO7" s="214">
        <v>48</v>
      </c>
      <c r="BP7" s="214">
        <v>24</v>
      </c>
      <c r="BQ7" s="214">
        <v>48</v>
      </c>
      <c r="BR7" s="215">
        <v>574</v>
      </c>
      <c r="BS7" s="216">
        <f>IF(K7=0,"",IF(BR7=0,"",(BR7/K7)))</f>
        <v>0.31555799890049</v>
      </c>
      <c r="BT7" s="217">
        <v>118</v>
      </c>
      <c r="BU7" s="218">
        <f>IFERROR(BT7/BR7,"-")</f>
        <v>0.20557491289199</v>
      </c>
      <c r="BV7" s="219">
        <v>4279870</v>
      </c>
      <c r="BW7" s="220">
        <f>IFERROR(BV7/BR7,"-")</f>
        <v>7456.2195121951</v>
      </c>
      <c r="BX7" s="221">
        <v>47</v>
      </c>
      <c r="BY7" s="221">
        <v>21</v>
      </c>
      <c r="BZ7" s="221">
        <v>50</v>
      </c>
      <c r="CA7" s="222">
        <v>164</v>
      </c>
      <c r="CB7" s="223">
        <f>IF(K7=0,"",IF(CA7=0,"",(CA7/K7)))</f>
        <v>0.090159428257284</v>
      </c>
      <c r="CC7" s="224">
        <v>30</v>
      </c>
      <c r="CD7" s="225">
        <f>IFERROR(CC7/CA7,"-")</f>
        <v>0.18292682926829</v>
      </c>
      <c r="CE7" s="226">
        <v>3735200</v>
      </c>
      <c r="CF7" s="227">
        <f>IFERROR(CE7/CA7,"-")</f>
        <v>22775.609756098</v>
      </c>
      <c r="CG7" s="228">
        <v>7</v>
      </c>
      <c r="CH7" s="228">
        <v>5</v>
      </c>
      <c r="CI7" s="228">
        <v>18</v>
      </c>
      <c r="CJ7" s="229">
        <v>280</v>
      </c>
      <c r="CK7" s="230">
        <v>11448590</v>
      </c>
      <c r="CL7" s="230">
        <v>2075000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0.55587930967703</v>
      </c>
      <c r="B8" s="347" t="s">
        <v>288</v>
      </c>
      <c r="C8" s="347" t="s">
        <v>283</v>
      </c>
      <c r="D8" s="347" t="s">
        <v>284</v>
      </c>
      <c r="E8" s="175" t="s">
        <v>289</v>
      </c>
      <c r="F8" s="175" t="s">
        <v>277</v>
      </c>
      <c r="G8" s="340">
        <v>4518175</v>
      </c>
      <c r="H8" s="176">
        <v>3696</v>
      </c>
      <c r="I8" s="176">
        <v>0</v>
      </c>
      <c r="J8" s="176">
        <v>96829</v>
      </c>
      <c r="K8" s="177">
        <v>1784</v>
      </c>
      <c r="L8" s="179">
        <f>IFERROR(K8/J8,"-")</f>
        <v>0.018424232409712</v>
      </c>
      <c r="M8" s="176">
        <v>117</v>
      </c>
      <c r="N8" s="176">
        <v>644</v>
      </c>
      <c r="O8" s="179">
        <f>IFERROR(M8/(K8),"-")</f>
        <v>0.065582959641256</v>
      </c>
      <c r="P8" s="180">
        <f>IFERROR(G8/SUM(K8:K8),"-")</f>
        <v>2532.6093049327</v>
      </c>
      <c r="Q8" s="181">
        <v>168</v>
      </c>
      <c r="R8" s="179">
        <f>IF(K8=0,"-",Q8/K8)</f>
        <v>0.094170403587444</v>
      </c>
      <c r="S8" s="345">
        <v>2511560</v>
      </c>
      <c r="T8" s="346">
        <f>IFERROR(S8/K8,"-")</f>
        <v>1407.8251121076</v>
      </c>
      <c r="U8" s="346">
        <f>IFERROR(S8/Q8,"-")</f>
        <v>14949.761904762</v>
      </c>
      <c r="V8" s="340">
        <f>SUM(S8:S8)-SUM(G8:G8)</f>
        <v>-2006615</v>
      </c>
      <c r="W8" s="183">
        <f>SUM(S8:S8)/SUM(G8:G8)</f>
        <v>0.55587930967703</v>
      </c>
      <c r="Y8" s="184">
        <v>102</v>
      </c>
      <c r="Z8" s="185">
        <f>IF(K8=0,"",IF(Y8=0,"",(Y8/K8)))</f>
        <v>0.057174887892377</v>
      </c>
      <c r="AA8" s="184">
        <v>1</v>
      </c>
      <c r="AB8" s="186">
        <f>IFERROR(AA8/Y8,"-")</f>
        <v>0.0098039215686275</v>
      </c>
      <c r="AC8" s="187">
        <v>1500</v>
      </c>
      <c r="AD8" s="188">
        <f>IFERROR(AC8/Y8,"-")</f>
        <v>14.705882352941</v>
      </c>
      <c r="AE8" s="189">
        <v>1</v>
      </c>
      <c r="AF8" s="189"/>
      <c r="AG8" s="189"/>
      <c r="AH8" s="190">
        <v>326</v>
      </c>
      <c r="AI8" s="191">
        <f>IF(K8=0,"",IF(AH8=0,"",(AH8/K8)))</f>
        <v>0.18273542600897</v>
      </c>
      <c r="AJ8" s="190">
        <v>13</v>
      </c>
      <c r="AK8" s="192">
        <f>IFERROR(AJ8/AH8,"-")</f>
        <v>0.039877300613497</v>
      </c>
      <c r="AL8" s="193">
        <v>44725</v>
      </c>
      <c r="AM8" s="194">
        <f>IFERROR(AL8/AH8,"-")</f>
        <v>137.19325153374</v>
      </c>
      <c r="AN8" s="195">
        <v>10</v>
      </c>
      <c r="AO8" s="195">
        <v>1</v>
      </c>
      <c r="AP8" s="195">
        <v>2</v>
      </c>
      <c r="AQ8" s="196">
        <v>252</v>
      </c>
      <c r="AR8" s="197">
        <f>IF(K8=0,"",IF(AQ8=0,"",(AQ8/K8)))</f>
        <v>0.14125560538117</v>
      </c>
      <c r="AS8" s="196">
        <v>15</v>
      </c>
      <c r="AT8" s="198">
        <f>IFERROR(AS8/AQ8,"-")</f>
        <v>0.05952380952381</v>
      </c>
      <c r="AU8" s="199">
        <v>66040</v>
      </c>
      <c r="AV8" s="200">
        <f>IFERROR(AU8/AQ8,"-")</f>
        <v>262.06349206349</v>
      </c>
      <c r="AW8" s="201">
        <v>11</v>
      </c>
      <c r="AX8" s="201">
        <v>4</v>
      </c>
      <c r="AY8" s="201"/>
      <c r="AZ8" s="202">
        <v>470</v>
      </c>
      <c r="BA8" s="203">
        <f>IF(K8=0,"",IF(AZ8=0,"",(AZ8/K8)))</f>
        <v>0.26345291479821</v>
      </c>
      <c r="BB8" s="202">
        <v>39</v>
      </c>
      <c r="BC8" s="204">
        <f>IFERROR(BB8/AZ8,"-")</f>
        <v>0.082978723404255</v>
      </c>
      <c r="BD8" s="205">
        <v>290690</v>
      </c>
      <c r="BE8" s="206">
        <f>IFERROR(BD8/AZ8,"-")</f>
        <v>618.48936170213</v>
      </c>
      <c r="BF8" s="207">
        <v>28</v>
      </c>
      <c r="BG8" s="207">
        <v>4</v>
      </c>
      <c r="BH8" s="207">
        <v>7</v>
      </c>
      <c r="BI8" s="208">
        <v>413</v>
      </c>
      <c r="BJ8" s="209">
        <f>IF(K8=0,"",IF(BI8=0,"",(BI8/K8)))</f>
        <v>0.23150224215247</v>
      </c>
      <c r="BK8" s="210">
        <v>51</v>
      </c>
      <c r="BL8" s="211">
        <f>IFERROR(BK8/BI8,"-")</f>
        <v>0.12348668280872</v>
      </c>
      <c r="BM8" s="212">
        <v>596605</v>
      </c>
      <c r="BN8" s="213">
        <f>IFERROR(BM8/BI8,"-")</f>
        <v>1444.5641646489</v>
      </c>
      <c r="BO8" s="214">
        <v>33</v>
      </c>
      <c r="BP8" s="214">
        <v>5</v>
      </c>
      <c r="BQ8" s="214">
        <v>13</v>
      </c>
      <c r="BR8" s="215">
        <v>181</v>
      </c>
      <c r="BS8" s="216">
        <f>IF(K8=0,"",IF(BR8=0,"",(BR8/K8)))</f>
        <v>0.10145739910314</v>
      </c>
      <c r="BT8" s="217">
        <v>38</v>
      </c>
      <c r="BU8" s="218">
        <f>IFERROR(BT8/BR8,"-")</f>
        <v>0.20994475138122</v>
      </c>
      <c r="BV8" s="219">
        <v>1006000</v>
      </c>
      <c r="BW8" s="220">
        <f>IFERROR(BV8/BR8,"-")</f>
        <v>5558.0110497238</v>
      </c>
      <c r="BX8" s="221">
        <v>16</v>
      </c>
      <c r="BY8" s="221">
        <v>10</v>
      </c>
      <c r="BZ8" s="221">
        <v>12</v>
      </c>
      <c r="CA8" s="222">
        <v>40</v>
      </c>
      <c r="CB8" s="223">
        <f>IF(K8=0,"",IF(CA8=0,"",(CA8/K8)))</f>
        <v>0.022421524663677</v>
      </c>
      <c r="CC8" s="224">
        <v>11</v>
      </c>
      <c r="CD8" s="225">
        <f>IFERROR(CC8/CA8,"-")</f>
        <v>0.275</v>
      </c>
      <c r="CE8" s="226">
        <v>506000</v>
      </c>
      <c r="CF8" s="227">
        <f>IFERROR(CE8/CA8,"-")</f>
        <v>12650</v>
      </c>
      <c r="CG8" s="228">
        <v>2</v>
      </c>
      <c r="CH8" s="228">
        <v>1</v>
      </c>
      <c r="CI8" s="228">
        <v>8</v>
      </c>
      <c r="CJ8" s="229">
        <v>168</v>
      </c>
      <c r="CK8" s="230">
        <v>2511560</v>
      </c>
      <c r="CL8" s="230">
        <v>570000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290</v>
      </c>
      <c r="C9" s="347" t="s">
        <v>283</v>
      </c>
      <c r="D9" s="347" t="s">
        <v>284</v>
      </c>
      <c r="E9" s="175" t="s">
        <v>291</v>
      </c>
      <c r="F9" s="175" t="s">
        <v>277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292</v>
      </c>
      <c r="F12" s="251"/>
      <c r="G12" s="343">
        <f>SUM(G6:G11)</f>
        <v>10539834</v>
      </c>
      <c r="H12" s="250">
        <f>SUM(H6:H11)</f>
        <v>9554</v>
      </c>
      <c r="I12" s="250">
        <f>SUM(I6:I11)</f>
        <v>0</v>
      </c>
      <c r="J12" s="250">
        <f>SUM(J6:J11)</f>
        <v>388592</v>
      </c>
      <c r="K12" s="250">
        <f>SUM(K6:K11)</f>
        <v>3603</v>
      </c>
      <c r="L12" s="252">
        <f>IFERROR(K12/J12,"-")</f>
        <v>0.0092719356034092</v>
      </c>
      <c r="M12" s="253">
        <f>SUM(M6:M11)</f>
        <v>359</v>
      </c>
      <c r="N12" s="253">
        <f>SUM(N6:N11)</f>
        <v>1242</v>
      </c>
      <c r="O12" s="252">
        <f>IFERROR(M12/K12,"-")</f>
        <v>0.099639189564252</v>
      </c>
      <c r="P12" s="254">
        <f>IFERROR(G12/K12,"-")</f>
        <v>2925.2939217319</v>
      </c>
      <c r="Q12" s="255">
        <f>SUM(Q6:Q11)</f>
        <v>448</v>
      </c>
      <c r="R12" s="252">
        <f>IFERROR(Q12/K12,"-")</f>
        <v>0.12434082708854</v>
      </c>
      <c r="S12" s="343">
        <f>SUM(S6:S11)</f>
        <v>13960150</v>
      </c>
      <c r="T12" s="343">
        <f>IFERROR(S12/K12,"-")</f>
        <v>3874.5906189287</v>
      </c>
      <c r="U12" s="343">
        <f>IFERROR(S12/Q12,"-")</f>
        <v>31161.049107143</v>
      </c>
      <c r="V12" s="343">
        <f>S12-G12</f>
        <v>3420316</v>
      </c>
      <c r="W12" s="256">
        <f>S12/G12</f>
        <v>1.3245132703229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