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<sst xmlns="http://schemas.openxmlformats.org/spreadsheetml/2006/main" uniqueCount="72">
  <si>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</si>
  <si>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</si>
  <si>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</si>
  <si>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</si>
  <si>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</si>
  <si>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</si>
  <si>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</si>
  <si>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</si>
  <si>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</si>
  <si>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</si>
  <si>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</si>
  <si>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</si>
  <si>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</si>
  <si>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</si>
  <si>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</si>
  <si>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</si>
  <si>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</si>
  <si>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</si>
  <si>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</si>
  <si>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</si>
  <si>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</si>
  <si>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</si>
  <si>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</si>
  <si>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</si>
  <si>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</si>
  <si>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パートナー</t>
  </si>
  <si>
    <t>最終更新日</t>
  </si>
  <si>
    <t>10月22日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</si>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</sst>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5142500</v>
      </c>
      <c r="E6" s="36">
        <v>125</v>
      </c>
      <c r="F6" s="36">
        <v>0</v>
      </c>
      <c r="G6" s="36">
        <v>938</v>
      </c>
      <c r="H6" s="43">
        <v>55</v>
      </c>
      <c r="I6" s="44">
        <v>0</v>
      </c>
      <c r="J6" s="47">
        <f>H6+I6</f>
        <v>55</v>
      </c>
      <c r="K6" s="37">
        <f>IFERROR(J6/G6,"-")</f>
        <v>0.05863539445629</v>
      </c>
      <c r="L6" s="36">
        <v>2</v>
      </c>
      <c r="M6" s="36">
        <v>5</v>
      </c>
      <c r="N6" s="37">
        <f>IFERROR(L6/J6,"-")</f>
        <v>0.036363636363636</v>
      </c>
      <c r="O6" s="38">
        <f>IFERROR(D6/J6,"-")</f>
        <v>93500</v>
      </c>
      <c r="P6" s="39">
        <v>3</v>
      </c>
      <c r="Q6" s="37">
        <f>IFERROR(P6/J6,"-")</f>
        <v>0.054545454545455</v>
      </c>
      <c r="R6" s="216">
        <v>6500</v>
      </c>
      <c r="S6" s="217">
        <f>IFERROR(R6/J6,"-")</f>
        <v>118.18181818182</v>
      </c>
      <c r="T6" s="217">
        <f>IFERROR(R6/P6,"-")</f>
        <v>2166.6666666667</v>
      </c>
      <c r="U6" s="211">
        <f>IFERROR(R6-D6,"-")</f>
        <v>-5136000</v>
      </c>
      <c r="V6" s="40">
        <f>R6/D6</f>
        <v>0.0012639766650462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5142500</v>
      </c>
      <c r="E9" s="21">
        <f>SUM(E6:E7)</f>
        <v>125</v>
      </c>
      <c r="F9" s="21">
        <f>SUM(F6:F7)</f>
        <v>0</v>
      </c>
      <c r="G9" s="21">
        <f>SUM(G6:G7)</f>
        <v>938</v>
      </c>
      <c r="H9" s="21">
        <f>SUM(H6:H7)</f>
        <v>55</v>
      </c>
      <c r="I9" s="21">
        <f>SUM(I6:I7)</f>
        <v>0</v>
      </c>
      <c r="J9" s="21">
        <f>SUM(J6:J7)</f>
        <v>55</v>
      </c>
      <c r="K9" s="22">
        <f>IFERROR(J9/G9,"-")</f>
        <v>0.05863539445629</v>
      </c>
      <c r="L9" s="33">
        <f>SUM(L6:L7)</f>
        <v>2</v>
      </c>
      <c r="M9" s="33">
        <f>SUM(M6:M7)</f>
        <v>5</v>
      </c>
      <c r="N9" s="22">
        <f>IFERROR(L9/J9,"-")</f>
        <v>0.036363636363636</v>
      </c>
      <c r="O9" s="23">
        <f>IFERROR(D9/J9,"-")</f>
        <v>93500</v>
      </c>
      <c r="P9" s="24">
        <f>SUM(P6:P7)</f>
        <v>3</v>
      </c>
      <c r="Q9" s="22">
        <f>IFERROR(P9/J9,"-")</f>
        <v>0.054545454545455</v>
      </c>
      <c r="R9" s="25">
        <f>SUM(R6:R7)</f>
        <v>6500</v>
      </c>
      <c r="S9" s="25">
        <f>IFERROR(R9/J9,"-")</f>
        <v>118.18181818182</v>
      </c>
      <c r="T9" s="25">
        <f>IFERROR(R9/P9,"-")</f>
        <v>2166.6666666667</v>
      </c>
      <c r="U9" s="26">
        <f>SUM(U6:U7)</f>
        <v>-5136000</v>
      </c>
      <c r="V9" s="27">
        <f>IFERROR(R9/D9,"-")</f>
        <v>0.0012639766650462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>
        <f>Y8</f>
        <v>0.0012639766650462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5142500</v>
      </c>
      <c r="H8" s="201">
        <v>1700</v>
      </c>
      <c r="I8" s="80">
        <v>125</v>
      </c>
      <c r="J8" s="80">
        <v>0</v>
      </c>
      <c r="K8" s="80">
        <v>938</v>
      </c>
      <c r="L8" s="81">
        <v>55</v>
      </c>
      <c r="M8" s="82">
        <v>48</v>
      </c>
      <c r="N8" s="83">
        <f>IFERROR(L8/K8,"-")</f>
        <v>0.05863539445629</v>
      </c>
      <c r="O8" s="80">
        <v>2</v>
      </c>
      <c r="P8" s="80">
        <v>5</v>
      </c>
      <c r="Q8" s="83">
        <f>IFERROR(O8/L8,"-")</f>
        <v>0.036363636363636</v>
      </c>
      <c r="R8" s="84">
        <f>IFERROR(G8/SUM(L8:L8),"-")</f>
        <v>93500</v>
      </c>
      <c r="S8" s="85">
        <v>3</v>
      </c>
      <c r="T8" s="83">
        <f>IF(L8=0,"-",S8/L8)</f>
        <v>0.054545454545455</v>
      </c>
      <c r="U8" s="206">
        <v>6500</v>
      </c>
      <c r="V8" s="207">
        <f>IFERROR(U8/L8,"-")</f>
        <v>118.18181818182</v>
      </c>
      <c r="W8" s="207">
        <f>IFERROR(U8/S8,"-")</f>
        <v>2166.6666666667</v>
      </c>
      <c r="X8" s="208">
        <f>SUM(U8:U8)-SUM(G8:G8)</f>
        <v>-5136000</v>
      </c>
      <c r="Y8" s="87">
        <f>SUM(U8:U8)/SUM(G8:G8)</f>
        <v>0.0012639766650462</v>
      </c>
      <c r="AA8" s="88">
        <v>7</v>
      </c>
      <c r="AB8" s="89">
        <f>IF(L8=0,"",IF(AA8=0,"",(AA8/L8)))</f>
        <v>0.12727272727273</v>
      </c>
      <c r="AC8" s="88"/>
      <c r="AD8" s="90">
        <f>IFERROR(AC8/AA8,"-")</f>
        <v>0</v>
      </c>
      <c r="AE8" s="91"/>
      <c r="AF8" s="92">
        <f>IFERROR(AE8/AA8,"-")</f>
        <v>0</v>
      </c>
      <c r="AG8" s="93"/>
      <c r="AH8" s="93"/>
      <c r="AI8" s="93"/>
      <c r="AJ8" s="94">
        <v>5</v>
      </c>
      <c r="AK8" s="95">
        <f>IF(L8=0,"",IF(AJ8=0,"",(AJ8/L8)))</f>
        <v>0.090909090909091</v>
      </c>
      <c r="AL8" s="94"/>
      <c r="AM8" s="96">
        <f>IFERROR(AL8/AJ8,"-")</f>
        <v>0</v>
      </c>
      <c r="AN8" s="97"/>
      <c r="AO8" s="98">
        <f>IFERROR(AN8/AJ8,"-")</f>
        <v>0</v>
      </c>
      <c r="AP8" s="99"/>
      <c r="AQ8" s="99"/>
      <c r="AR8" s="99"/>
      <c r="AS8" s="100">
        <v>2</v>
      </c>
      <c r="AT8" s="101">
        <f>IF(L8=0,"",IF(AS8=0,"",(AS8/L8)))</f>
        <v>0.036363636363636</v>
      </c>
      <c r="AU8" s="100"/>
      <c r="AV8" s="102">
        <f>IFERROR(AU8/AS8,"-")</f>
        <v>0</v>
      </c>
      <c r="AW8" s="103"/>
      <c r="AX8" s="104">
        <f>IFERROR(AW8/AS8,"-")</f>
        <v>0</v>
      </c>
      <c r="AY8" s="105"/>
      <c r="AZ8" s="105"/>
      <c r="BA8" s="105"/>
      <c r="BB8" s="106">
        <v>6</v>
      </c>
      <c r="BC8" s="107">
        <f>IF(L8=0,"",IF(BB8=0,"",(BB8/L8)))</f>
        <v>0.10909090909091</v>
      </c>
      <c r="BD8" s="106"/>
      <c r="BE8" s="108">
        <f>IFERROR(BD8/BB8,"-")</f>
        <v>0</v>
      </c>
      <c r="BF8" s="109"/>
      <c r="BG8" s="110">
        <f>IFERROR(BF8/BB8,"-")</f>
        <v>0</v>
      </c>
      <c r="BH8" s="111"/>
      <c r="BI8" s="111"/>
      <c r="BJ8" s="111"/>
      <c r="BK8" s="112">
        <v>14</v>
      </c>
      <c r="BL8" s="113">
        <f>IF(L8=0,"",IF(BK8=0,"",(BK8/L8)))</f>
        <v>0.25454545454545</v>
      </c>
      <c r="BM8" s="114">
        <v>1</v>
      </c>
      <c r="BN8" s="115">
        <f>IFERROR(BM8/BK8,"-")</f>
        <v>0.071428571428571</v>
      </c>
      <c r="BO8" s="116">
        <v>2000</v>
      </c>
      <c r="BP8" s="117">
        <f>IFERROR(BO8/BK8,"-")</f>
        <v>142.85714285714</v>
      </c>
      <c r="BQ8" s="118">
        <v>1</v>
      </c>
      <c r="BR8" s="118"/>
      <c r="BS8" s="118"/>
      <c r="BT8" s="119">
        <v>18</v>
      </c>
      <c r="BU8" s="120">
        <f>IF(L8=0,"",IF(BT8=0,"",(BT8/L8)))</f>
        <v>0.32727272727273</v>
      </c>
      <c r="BV8" s="121"/>
      <c r="BW8" s="122">
        <f>IFERROR(BV8/BT8,"-")</f>
        <v>0</v>
      </c>
      <c r="BX8" s="123"/>
      <c r="BY8" s="124">
        <f>IFERROR(BX8/BT8,"-")</f>
        <v>0</v>
      </c>
      <c r="BZ8" s="125"/>
      <c r="CA8" s="125"/>
      <c r="CB8" s="125"/>
      <c r="CC8" s="126">
        <v>3</v>
      </c>
      <c r="CD8" s="127">
        <f>IF(L8=0,"",IF(CC8=0,"",(CC8/L8)))</f>
        <v>0.054545454545455</v>
      </c>
      <c r="CE8" s="128">
        <v>2</v>
      </c>
      <c r="CF8" s="129">
        <f>IFERROR(CE8/CC8,"-")</f>
        <v>0.66666666666667</v>
      </c>
      <c r="CG8" s="130">
        <v>4500</v>
      </c>
      <c r="CH8" s="131">
        <f>IFERROR(CG8/CC8,"-")</f>
        <v>1500</v>
      </c>
      <c r="CI8" s="132">
        <v>2</v>
      </c>
      <c r="CJ8" s="132"/>
      <c r="CK8" s="132"/>
      <c r="CL8" s="133">
        <v>3</v>
      </c>
      <c r="CM8" s="134">
        <v>6500</v>
      </c>
      <c r="CN8" s="134">
        <v>3000</v>
      </c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0.0012639766650462</v>
      </c>
      <c r="B13" s="154"/>
      <c r="C13" s="154"/>
      <c r="D13" s="154"/>
      <c r="E13" s="155" t="s">
        <v>71</v>
      </c>
      <c r="F13" s="155"/>
      <c r="G13" s="204">
        <f>SUM(G6:G12)</f>
        <v>5142500</v>
      </c>
      <c r="H13" s="204"/>
      <c r="I13" s="154">
        <f>SUM(I6:I12)</f>
        <v>125</v>
      </c>
      <c r="J13" s="154">
        <f>SUM(J6:J12)</f>
        <v>0</v>
      </c>
      <c r="K13" s="154">
        <f>SUM(K6:K12)</f>
        <v>938</v>
      </c>
      <c r="L13" s="154">
        <f>SUM(L6:L12)</f>
        <v>55</v>
      </c>
      <c r="M13" s="154">
        <f>SUM(M6:M12)</f>
        <v>48</v>
      </c>
      <c r="N13" s="156">
        <f>IFERROR(L13/K13,"-")</f>
        <v>0.05863539445629</v>
      </c>
      <c r="O13" s="157">
        <f>SUM(O6:O12)</f>
        <v>2</v>
      </c>
      <c r="P13" s="157">
        <f>SUM(P6:P12)</f>
        <v>5</v>
      </c>
      <c r="Q13" s="156">
        <f>IFERROR(O13/L13,"-")</f>
        <v>0.036363636363636</v>
      </c>
      <c r="R13" s="158">
        <f>IFERROR(G13/L13,"-")</f>
        <v>93500</v>
      </c>
      <c r="S13" s="159">
        <f>SUM(S6:S12)</f>
        <v>3</v>
      </c>
      <c r="T13" s="156">
        <f>IFERROR(S13/L13,"-")</f>
        <v>0.054545454545455</v>
      </c>
      <c r="U13" s="209">
        <f>SUM(U6:U12)</f>
        <v>6500</v>
      </c>
      <c r="V13" s="209">
        <f>IFERROR(U13/L13,"-")</f>
        <v>118.18181818182</v>
      </c>
      <c r="W13" s="209">
        <f>IFERROR(U13/S13,"-")</f>
        <v>2166.6666666667</v>
      </c>
      <c r="X13" s="209">
        <f>U13-G13</f>
        <v>-5136000</v>
      </c>
      <c r="Y13" s="160">
        <f>U13/G13</f>
        <v>0.0012639766650462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