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<sst xmlns="http://schemas.openxmlformats.org/spreadsheetml/2006/main" uniqueCount="80">
  <si>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</si>
  <si>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</si>
  <si>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</si>
  <si>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</si>
  <si>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</si>
  <si>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</si>
  <si>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</si>
  <si>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</si>
  <si>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</si>
  <si>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</si>
  <si>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</si>
  <si>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</si>
  <si>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</si>
  <si>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</si>
  <si>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</si>
  <si>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</si>
  <si>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</si>
  <si>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</si>
  <si>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</si>
  <si>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</si>
  <si>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</si>
  <si>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</si>
  <si>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</si>
  <si>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</si>
  <si>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</si>
  <si>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01月</t>
  </si>
  <si>
    <t>どきどき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</si>
  <si>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</si>
  <si>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</si>
  <si>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</si>
  <si>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</si>
  <si>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</si>
  <si>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</si>
  <si>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</si>
  <si>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</si>
  <si>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</si>
  <si>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</si>
  <si>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</si>
  <si>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</si>
  <si>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</si>
  <si>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</si>
  <si>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</si>
  <si>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</si>
  <si>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</si>
  <si>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</si>
  <si>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</si>
  <si>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</si>
  <si>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</si>
  <si>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</si>
  <si>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</si>
  <si>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</si>
  <si>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</si>
  <si>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</si>
  <si>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</si>
  <si>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</si>
  <si>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</si>
  <si>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</si>
  <si>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</si>
  <si>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</si>
  <si>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</si>
  <si>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</si>
  <si>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</si>
  <si>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1/1～1/31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</si>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</sst>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20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994475</v>
      </c>
      <c r="E7" s="34">
        <v>1851</v>
      </c>
      <c r="F7" s="34">
        <v>0</v>
      </c>
      <c r="G7" s="34">
        <v>21263</v>
      </c>
      <c r="H7" s="41">
        <v>535</v>
      </c>
      <c r="I7" s="42">
        <v>1</v>
      </c>
      <c r="J7" s="45">
        <f>H7+I7</f>
        <v>536</v>
      </c>
      <c r="K7" s="35">
        <f>IFERROR(J7/G7,"-")</f>
        <v>0.025208107981</v>
      </c>
      <c r="L7" s="34">
        <v>242</v>
      </c>
      <c r="M7" s="34">
        <v>82</v>
      </c>
      <c r="N7" s="35">
        <f>IFERROR(L7/J7,"-")</f>
        <v>0.45149253731343</v>
      </c>
      <c r="O7" s="36">
        <f>IFERROR(D7/J7,"-")</f>
        <v>1855.3638059701</v>
      </c>
      <c r="P7" s="37">
        <v>46</v>
      </c>
      <c r="Q7" s="35">
        <f>IFERROR(P7/J7,"-")</f>
        <v>0.085820895522388</v>
      </c>
      <c r="R7" s="204">
        <v>580000</v>
      </c>
      <c r="S7" s="205">
        <f>IFERROR(R7/J7,"-")</f>
        <v>1082.0895522388</v>
      </c>
      <c r="T7" s="205">
        <f>IFERROR(R7/P7,"-")</f>
        <v>12608.695652174</v>
      </c>
      <c r="U7" s="199">
        <f>IFERROR(R7-D7,"-")</f>
        <v>-414475</v>
      </c>
      <c r="V7" s="38">
        <f>R7/D7</f>
        <v>0.58322230322532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994475</v>
      </c>
      <c r="E10" s="21">
        <f>SUM(E6:E8)</f>
        <v>1851</v>
      </c>
      <c r="F10" s="21">
        <f>SUM(F6:F8)</f>
        <v>0</v>
      </c>
      <c r="G10" s="21">
        <f>SUM(G6:G8)</f>
        <v>21283</v>
      </c>
      <c r="H10" s="21">
        <f>SUM(H6:H8)</f>
        <v>535</v>
      </c>
      <c r="I10" s="21">
        <f>SUM(I6:I8)</f>
        <v>1</v>
      </c>
      <c r="J10" s="21">
        <f>SUM(J6:J8)</f>
        <v>536</v>
      </c>
      <c r="K10" s="22">
        <f>IFERROR(J10/G10,"-")</f>
        <v>0.025184419489734</v>
      </c>
      <c r="L10" s="31">
        <f>SUM(L6:L8)</f>
        <v>242</v>
      </c>
      <c r="M10" s="31">
        <f>SUM(M6:M8)</f>
        <v>82</v>
      </c>
      <c r="N10" s="22">
        <f>IFERROR(L10/J10,"-")</f>
        <v>0.45149253731343</v>
      </c>
      <c r="O10" s="23">
        <f>IFERROR(D10/J10,"-")</f>
        <v>1855.3638059701</v>
      </c>
      <c r="P10" s="24">
        <f>SUM(P6:P8)</f>
        <v>46</v>
      </c>
      <c r="Q10" s="22">
        <f>IFERROR(P10/J10,"-")</f>
        <v>0.085820895522388</v>
      </c>
      <c r="R10" s="202">
        <f>SUM(R6:R8)</f>
        <v>580000</v>
      </c>
      <c r="S10" s="202">
        <f>IFERROR(R10/J10,"-")</f>
        <v>1082.0895522388</v>
      </c>
      <c r="T10" s="202">
        <f>IFERROR(R10/P10,"-")</f>
        <v>12608.695652174</v>
      </c>
      <c r="U10" s="202">
        <f>SUM(U6:U8)</f>
        <v>-414475</v>
      </c>
      <c r="V10" s="25">
        <f>IFERROR(R10/D10,"-")</f>
        <v>0.58322230322532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0</v>
      </c>
      <c r="I6" s="78">
        <v>0</v>
      </c>
      <c r="J6" s="78">
        <v>0</v>
      </c>
      <c r="K6" s="78">
        <v>20</v>
      </c>
      <c r="L6" s="79">
        <v>0</v>
      </c>
      <c r="M6" s="80">
        <v>0</v>
      </c>
      <c r="N6" s="81">
        <f>IFERROR(L6/K6,"-")</f>
        <v>0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20</v>
      </c>
      <c r="L13" s="152">
        <f>SUM(L6:L12)</f>
        <v>0</v>
      </c>
      <c r="M13" s="152">
        <f>SUM(M6:M12)</f>
        <v>0</v>
      </c>
      <c r="N13" s="154">
        <f>IFERROR(L13/K13,"-")</f>
        <v>0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0.58322230322532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994475</v>
      </c>
      <c r="H6" s="78">
        <v>1848</v>
      </c>
      <c r="I6" s="78">
        <v>0</v>
      </c>
      <c r="J6" s="78">
        <v>21263</v>
      </c>
      <c r="K6" s="79">
        <v>535</v>
      </c>
      <c r="L6" s="81">
        <f>IFERROR(K6/J6,"-")</f>
        <v>0.025161077928797</v>
      </c>
      <c r="M6" s="78">
        <v>242</v>
      </c>
      <c r="N6" s="78">
        <v>81</v>
      </c>
      <c r="O6" s="81">
        <f>IFERROR(M6/(K6),"-")</f>
        <v>0.45233644859813</v>
      </c>
      <c r="P6" s="82">
        <f>IFERROR(G6/SUM(K6:K6),"-")</f>
        <v>1858.8317757009</v>
      </c>
      <c r="Q6" s="83">
        <v>46</v>
      </c>
      <c r="R6" s="81">
        <f>IF(K6=0,"-",Q6/K6)</f>
        <v>0.085981308411215</v>
      </c>
      <c r="S6" s="213">
        <v>580000</v>
      </c>
      <c r="T6" s="214">
        <f>IFERROR(S6/K6,"-")</f>
        <v>1084.1121495327</v>
      </c>
      <c r="U6" s="214">
        <f>IFERROR(S6/Q6,"-")</f>
        <v>12608.695652174</v>
      </c>
      <c r="V6" s="208">
        <f>SUM(S6:S6)-SUM(G6:G6)</f>
        <v>-414475</v>
      </c>
      <c r="W6" s="85">
        <f>SUM(S6:S6)/SUM(G6:G6)</f>
        <v>0.58322230322532</v>
      </c>
      <c r="Y6" s="86">
        <v>1</v>
      </c>
      <c r="Z6" s="87">
        <f>IF(K6=0,"",IF(Y6=0,"",(Y6/K6)))</f>
        <v>0.0018691588785047</v>
      </c>
      <c r="AA6" s="86"/>
      <c r="AB6" s="88">
        <f>IFERROR(AA6/Y6,"-")</f>
        <v>0</v>
      </c>
      <c r="AC6" s="89"/>
      <c r="AD6" s="90">
        <f>IFERROR(AC6/Y6,"-")</f>
        <v>0</v>
      </c>
      <c r="AE6" s="91"/>
      <c r="AF6" s="91"/>
      <c r="AG6" s="91"/>
      <c r="AH6" s="92">
        <v>1</v>
      </c>
      <c r="AI6" s="93">
        <f>IF(K6=0,"",IF(AH6=0,"",(AH6/K6)))</f>
        <v>0.0018691588785047</v>
      </c>
      <c r="AJ6" s="92"/>
      <c r="AK6" s="94">
        <f>IFERROR(AJ6/AH6,"-")</f>
        <v>0</v>
      </c>
      <c r="AL6" s="95"/>
      <c r="AM6" s="96">
        <f>IFERROR(AL6/AH6,"-")</f>
        <v>0</v>
      </c>
      <c r="AN6" s="97"/>
      <c r="AO6" s="97"/>
      <c r="AP6" s="97"/>
      <c r="AQ6" s="98"/>
      <c r="AR6" s="99">
        <f>IF(K6=0,"",IF(AQ6=0,"",(AQ6/K6)))</f>
        <v>0</v>
      </c>
      <c r="AS6" s="98"/>
      <c r="AT6" s="100" t="str">
        <f>IFERROR(AS6/AQ6,"-")</f>
        <v>-</v>
      </c>
      <c r="AU6" s="101"/>
      <c r="AV6" s="102" t="str">
        <f>IFERROR(AU6/AQ6,"-")</f>
        <v>-</v>
      </c>
      <c r="AW6" s="103"/>
      <c r="AX6" s="103"/>
      <c r="AY6" s="103"/>
      <c r="AZ6" s="104">
        <v>6</v>
      </c>
      <c r="BA6" s="105">
        <f>IF(K6=0,"",IF(AZ6=0,"",(AZ6/K6)))</f>
        <v>0.011214953271028</v>
      </c>
      <c r="BB6" s="104"/>
      <c r="BC6" s="106">
        <f>IFERROR(BB6/AZ6,"-")</f>
        <v>0</v>
      </c>
      <c r="BD6" s="107"/>
      <c r="BE6" s="108">
        <f>IFERROR(BD6/AZ6,"-")</f>
        <v>0</v>
      </c>
      <c r="BF6" s="109"/>
      <c r="BG6" s="109"/>
      <c r="BH6" s="109"/>
      <c r="BI6" s="110">
        <v>179</v>
      </c>
      <c r="BJ6" s="111">
        <f>IF(K6=0,"",IF(BI6=0,"",(BI6/K6)))</f>
        <v>0.33457943925234</v>
      </c>
      <c r="BK6" s="112">
        <v>12</v>
      </c>
      <c r="BL6" s="113">
        <f>IFERROR(BK6/BI6,"-")</f>
        <v>0.067039106145251</v>
      </c>
      <c r="BM6" s="114">
        <v>77000</v>
      </c>
      <c r="BN6" s="115">
        <f>IFERROR(BM6/BI6,"-")</f>
        <v>430.16759776536</v>
      </c>
      <c r="BO6" s="116">
        <v>9</v>
      </c>
      <c r="BP6" s="116">
        <v>1</v>
      </c>
      <c r="BQ6" s="116">
        <v>2</v>
      </c>
      <c r="BR6" s="117">
        <v>253</v>
      </c>
      <c r="BS6" s="118">
        <f>IF(K6=0,"",IF(BR6=0,"",(BR6/K6)))</f>
        <v>0.47289719626168</v>
      </c>
      <c r="BT6" s="119">
        <v>25</v>
      </c>
      <c r="BU6" s="120">
        <f>IFERROR(BT6/BR6,"-")</f>
        <v>0.098814229249012</v>
      </c>
      <c r="BV6" s="121">
        <v>419000</v>
      </c>
      <c r="BW6" s="122">
        <f>IFERROR(BV6/BR6,"-")</f>
        <v>1656.1264822134</v>
      </c>
      <c r="BX6" s="123">
        <v>12</v>
      </c>
      <c r="BY6" s="123">
        <v>5</v>
      </c>
      <c r="BZ6" s="123">
        <v>8</v>
      </c>
      <c r="CA6" s="124">
        <v>95</v>
      </c>
      <c r="CB6" s="125">
        <f>IF(K6=0,"",IF(CA6=0,"",(CA6/K6)))</f>
        <v>0.17757009345794</v>
      </c>
      <c r="CC6" s="126">
        <v>9</v>
      </c>
      <c r="CD6" s="127">
        <f>IFERROR(CC6/CA6,"-")</f>
        <v>0.094736842105263</v>
      </c>
      <c r="CE6" s="128">
        <v>84000</v>
      </c>
      <c r="CF6" s="129">
        <f>IFERROR(CE6/CA6,"-")</f>
        <v>884.21052631579</v>
      </c>
      <c r="CG6" s="130">
        <v>8</v>
      </c>
      <c r="CH6" s="130">
        <v>1</v>
      </c>
      <c r="CI6" s="130"/>
      <c r="CJ6" s="131">
        <v>46</v>
      </c>
      <c r="CK6" s="132">
        <v>580000</v>
      </c>
      <c r="CL6" s="132">
        <v>123000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3</v>
      </c>
      <c r="I7" s="78">
        <v>0</v>
      </c>
      <c r="J7" s="78">
        <v>0</v>
      </c>
      <c r="K7" s="79">
        <v>1</v>
      </c>
      <c r="L7" s="81" t="str">
        <f>IFERROR(K7/J7,"-")</f>
        <v>-</v>
      </c>
      <c r="M7" s="78">
        <v>0</v>
      </c>
      <c r="N7" s="78">
        <v>1</v>
      </c>
      <c r="O7" s="81">
        <f>IFERROR(M7/(K7),"-")</f>
        <v>0</v>
      </c>
      <c r="P7" s="82">
        <f>IFERROR(G7/SUM(K7:K7),"-")</f>
        <v>0</v>
      </c>
      <c r="Q7" s="83">
        <v>0</v>
      </c>
      <c r="R7" s="81">
        <f>IF(K7=0,"-",Q7/K7)</f>
        <v>0</v>
      </c>
      <c r="S7" s="213"/>
      <c r="T7" s="214">
        <f>IFERROR(S7/K7,"-")</f>
        <v>0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>
        <f>IF(K7=0,"",IF(Y7=0,"",(Y7/K7)))</f>
        <v>0</v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>
        <f>IF(K7=0,"",IF(AH7=0,"",(AH7/K7)))</f>
        <v>0</v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>
        <f>IF(K7=0,"",IF(AQ7=0,"",(AQ7/K7)))</f>
        <v>0</v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>
        <f>IF(K7=0,"",IF(AZ7=0,"",(AZ7/K7)))</f>
        <v>0</v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>
        <v>1</v>
      </c>
      <c r="BJ7" s="111">
        <f>IF(K7=0,"",IF(BI7=0,"",(BI7/K7)))</f>
        <v>1</v>
      </c>
      <c r="BK7" s="112"/>
      <c r="BL7" s="113">
        <f>IFERROR(BK7/BI7,"-")</f>
        <v>0</v>
      </c>
      <c r="BM7" s="114"/>
      <c r="BN7" s="115">
        <f>IFERROR(BM7/BI7,"-")</f>
        <v>0</v>
      </c>
      <c r="BO7" s="116"/>
      <c r="BP7" s="116"/>
      <c r="BQ7" s="116"/>
      <c r="BR7" s="117"/>
      <c r="BS7" s="118">
        <f>IF(K7=0,"",IF(BR7=0,"",(BR7/K7)))</f>
        <v>0</v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>
        <f>IF(K7=0,"",IF(CA7=0,"",(CA7/K7)))</f>
        <v>0</v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0</v>
      </c>
      <c r="H8" s="78">
        <v>0</v>
      </c>
      <c r="I8" s="78">
        <v>0</v>
      </c>
      <c r="J8" s="78">
        <v>0</v>
      </c>
      <c r="K8" s="79">
        <v>0</v>
      </c>
      <c r="L8" s="81" t="str">
        <f>IFERROR(K8/J8,"-")</f>
        <v>-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994475</v>
      </c>
      <c r="H11" s="152">
        <f>SUM(H6:H10)</f>
        <v>1851</v>
      </c>
      <c r="I11" s="152">
        <f>SUM(I6:I10)</f>
        <v>0</v>
      </c>
      <c r="J11" s="152">
        <f>SUM(J6:J10)</f>
        <v>21263</v>
      </c>
      <c r="K11" s="152">
        <f>SUM(K6:K10)</f>
        <v>536</v>
      </c>
      <c r="L11" s="154">
        <f>IFERROR(K11/J11,"-")</f>
        <v>0.025208107981</v>
      </c>
      <c r="M11" s="155">
        <f>SUM(M6:M10)</f>
        <v>242</v>
      </c>
      <c r="N11" s="155">
        <f>SUM(N6:N10)</f>
        <v>82</v>
      </c>
      <c r="O11" s="154">
        <f>IFERROR(M11/K11,"-")</f>
        <v>0.45149253731343</v>
      </c>
      <c r="P11" s="156">
        <f>IFERROR(G11/K11,"-")</f>
        <v>1855.3638059701</v>
      </c>
      <c r="Q11" s="157">
        <f>SUM(Q6:Q10)</f>
        <v>46</v>
      </c>
      <c r="R11" s="154">
        <f>IFERROR(Q11/K11,"-")</f>
        <v>0.085820895522388</v>
      </c>
      <c r="S11" s="211">
        <f>SUM(S6:S10)</f>
        <v>580000</v>
      </c>
      <c r="T11" s="211">
        <f>IFERROR(S11/K11,"-")</f>
        <v>1082.0895522388</v>
      </c>
      <c r="U11" s="211">
        <f>IFERROR(S11/Q11,"-")</f>
        <v>12608.695652174</v>
      </c>
      <c r="V11" s="211">
        <f>S11-G11</f>
        <v>-414475</v>
      </c>
      <c r="W11" s="158">
        <f>S11/G11</f>
        <v>0.58322230322532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