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WEB純広広告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<sst xmlns="http://schemas.openxmlformats.org/spreadsheetml/2006/main" uniqueCount="101">
  <si>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</si>
  <si>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</si>
  <si>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</si>
  <si>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</si>
  <si>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</si>
  <si>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</si>
  <si>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</si>
  <si>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</si>
  <si>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</si>
  <si>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</si>
  <si>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</si>
  <si>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</si>
  <si>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</si>
  <si>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</si>
  <si>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</si>
  <si>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</si>
  <si>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</si>
  <si>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</si>
  <si>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</si>
  <si>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</si>
  <si>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</si>
  <si>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</si>
  <si>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</si>
  <si>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</si>
  <si>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WEB純広広告</t>
  </si>
  <si>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</si>
  <si>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</si>
  <si>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</si>
  <si>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</si>
  <si>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</si>
  <si>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</si>
  <si>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</si>
  <si>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</si>
  <si>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</si>
  <si>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</si>
  <si>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</si>
  <si>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</si>
  <si>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</si>
  <si>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</si>
  <si>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</si>
  <si>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</si>
  <si>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</si>
  <si>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</si>
  <si>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</si>
  <si>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</si>
  <si>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</si>
  <si>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</si>
  <si>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</si>
  <si>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</si>
  <si>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</si>
  <si>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</si>
  <si>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</si>
  <si>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</si>
  <si>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</si>
  <si>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</si>
  <si>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</si>
  <si>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</si>
  <si>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</si>
  <si>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</si>
  <si>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</si>
  <si>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</si>
  <si>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za286</t>
  </si>
  <si>
    <t>日本ジャーナル出版</t>
  </si>
  <si>
    <t>注意事項版2P（高宮菜々子）</t>
  </si>
  <si>
    <t>SEX目的でご登録をお考えの方</t>
  </si>
  <si>
    <t>y22</t>
  </si>
  <si>
    <t>週刊実話</t>
  </si>
  <si>
    <t>1C2P</t>
  </si>
  <si>
    <t>1月15日(木)</t>
  </si>
  <si>
    <t>za287</t>
  </si>
  <si>
    <t>空電</t>
  </si>
  <si>
    <t>雑誌 TOTAL</t>
  </si>
  <si>
    <t>●WEB純広広告 広告</t>
  </si>
  <si>
    <t>m_bak013</t>
  </si>
  <si>
    <t>rec03</t>
  </si>
  <si>
    <t>爆サイ ヘッダミドルアダルト (東京区外)</t>
  </si>
  <si>
    <t>W320px_H100px</t>
  </si>
  <si>
    <t>1/15～1/31</t>
  </si>
  <si>
    <t>m_bak014</t>
  </si>
  <si>
    <t>2/1～2/15</t>
  </si>
  <si>
    <t>m_bak015</t>
  </si>
  <si>
    <t>爆サイ ヘッダミドルアダルト (大阪)</t>
  </si>
  <si>
    <t>m_bak016</t>
  </si>
  <si>
    <t>m_baks001</t>
  </si>
  <si>
    <t>lp14</t>
  </si>
  <si>
    <t>爆サイ レクタングル一般 (東京)</t>
  </si>
  <si>
    <t>W300px_H250px</t>
  </si>
  <si>
    <t>m_baks002</t>
  </si>
  <si>
    <t>rec02</t>
  </si>
  <si>
    <t>m_bakr001</t>
  </si>
  <si>
    <t>爆サイ ランキング一般 (関東)</t>
  </si>
  <si>
    <t>m_bakr002</t>
  </si>
  <si>
    <t>m_bakr003</t>
  </si>
  <si>
    <t>爆サイ ランキングアダルト (関東)</t>
  </si>
  <si>
    <t>m_bakr004</t>
  </si>
  <si>
    <t>m_bakr005</t>
  </si>
  <si>
    <t>W320px_H50px</t>
  </si>
  <si>
    <t>m_bakr006</t>
  </si>
  <si>
    <t>m_bakr007</t>
  </si>
  <si>
    <t>m_bakr008</t>
  </si>
  <si>
    <t>WEB純広広告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</si>
</sst>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200000</v>
      </c>
      <c r="E6" s="81">
        <v>35</v>
      </c>
      <c r="F6" s="81">
        <v>15</v>
      </c>
      <c r="G6" s="81">
        <v>47</v>
      </c>
      <c r="H6" s="91">
        <v>7</v>
      </c>
      <c r="I6" s="92">
        <v>0</v>
      </c>
      <c r="J6" s="145">
        <f>H6+I6</f>
        <v>7</v>
      </c>
      <c r="K6" s="82">
        <f>IFERROR(J6/G6,"-")</f>
        <v>0.14893617021277</v>
      </c>
      <c r="L6" s="81">
        <v>4</v>
      </c>
      <c r="M6" s="81">
        <v>0</v>
      </c>
      <c r="N6" s="82">
        <f>IFERROR(L6/J6,"-")</f>
        <v>0.57142857142857</v>
      </c>
      <c r="O6" s="83">
        <f>IFERROR(D6/J6,"-")</f>
        <v>28571.428571429</v>
      </c>
      <c r="P6" s="84">
        <v>2</v>
      </c>
      <c r="Q6" s="82">
        <f>IFERROR(P6/J6,"-")</f>
        <v>0.28571428571429</v>
      </c>
      <c r="R6" s="200">
        <v>10090</v>
      </c>
      <c r="S6" s="201">
        <f>IFERROR(R6/J6,"-")</f>
        <v>1441.4285714286</v>
      </c>
      <c r="T6" s="201">
        <f>IFERROR(R6/P6,"-")</f>
        <v>5045</v>
      </c>
      <c r="U6" s="195">
        <f>IFERROR(R6-D6,"-")</f>
        <v>-189910</v>
      </c>
      <c r="V6" s="85">
        <f>R6/D6</f>
        <v>0.05045</v>
      </c>
      <c r="W6" s="79"/>
      <c r="X6" s="144"/>
    </row>
    <row r="7" spans="1:24">
      <c r="A7" s="80"/>
      <c r="B7" s="86" t="s">
        <v>24</v>
      </c>
      <c r="C7" s="86">
        <v>14</v>
      </c>
      <c r="D7" s="195">
        <v>545000</v>
      </c>
      <c r="E7" s="81">
        <v>23</v>
      </c>
      <c r="F7" s="81">
        <v>0</v>
      </c>
      <c r="G7" s="81">
        <v>1160</v>
      </c>
      <c r="H7" s="91">
        <v>11</v>
      </c>
      <c r="I7" s="92">
        <v>0</v>
      </c>
      <c r="J7" s="145">
        <f>H7+I7</f>
        <v>11</v>
      </c>
      <c r="K7" s="82">
        <f>IFERROR(J7/G7,"-")</f>
        <v>0.0094827586206897</v>
      </c>
      <c r="L7" s="81">
        <v>9</v>
      </c>
      <c r="M7" s="81">
        <v>0</v>
      </c>
      <c r="N7" s="82">
        <f>IFERROR(L7/J7,"-")</f>
        <v>0.81818181818182</v>
      </c>
      <c r="O7" s="83">
        <f>IFERROR(D7/J7,"-")</f>
        <v>49545.454545455</v>
      </c>
      <c r="P7" s="84">
        <v>0</v>
      </c>
      <c r="Q7" s="82">
        <f>IFERROR(P7/J7,"-")</f>
        <v>0</v>
      </c>
      <c r="R7" s="200">
        <v>0</v>
      </c>
      <c r="S7" s="201">
        <f>IFERROR(R7/J7,"-")</f>
        <v>0</v>
      </c>
      <c r="T7" s="201" t="str">
        <f>IFERROR(R7/P7,"-")</f>
        <v>-</v>
      </c>
      <c r="U7" s="195">
        <f>IFERROR(R7-D7,"-")</f>
        <v>-545000</v>
      </c>
      <c r="V7" s="85">
        <f>R7/D7</f>
        <v>0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745000</v>
      </c>
      <c r="E10" s="41">
        <f>SUM(E6:E8)</f>
        <v>58</v>
      </c>
      <c r="F10" s="41">
        <f>SUM(F6:F8)</f>
        <v>15</v>
      </c>
      <c r="G10" s="41">
        <f>SUM(G6:G8)</f>
        <v>1207</v>
      </c>
      <c r="H10" s="41">
        <f>SUM(H6:H8)</f>
        <v>18</v>
      </c>
      <c r="I10" s="41">
        <f>SUM(I6:I8)</f>
        <v>0</v>
      </c>
      <c r="J10" s="41">
        <f>SUM(J6:J8)</f>
        <v>18</v>
      </c>
      <c r="K10" s="42">
        <f>IFERROR(J10/G10,"-")</f>
        <v>0.014913007456504</v>
      </c>
      <c r="L10" s="78">
        <f>SUM(L6:L8)</f>
        <v>13</v>
      </c>
      <c r="M10" s="78">
        <f>SUM(M6:M8)</f>
        <v>0</v>
      </c>
      <c r="N10" s="42">
        <f>IFERROR(L10/J10,"-")</f>
        <v>0.72222222222222</v>
      </c>
      <c r="O10" s="43">
        <f>IFERROR(D10/J10,"-")</f>
        <v>41388.888888889</v>
      </c>
      <c r="P10" s="44">
        <f>SUM(P6:P8)</f>
        <v>2</v>
      </c>
      <c r="Q10" s="42">
        <f>IFERROR(P10/J10,"-")</f>
        <v>0.11111111111111</v>
      </c>
      <c r="R10" s="45">
        <f>SUM(R6:R8)</f>
        <v>10090</v>
      </c>
      <c r="S10" s="45">
        <f>IFERROR(R10/J10,"-")</f>
        <v>560.55555555556</v>
      </c>
      <c r="T10" s="45">
        <f>IFERROR(R10/P10,"-")</f>
        <v>5045</v>
      </c>
      <c r="U10" s="46">
        <f>SUM(U6:U8)</f>
        <v>-734910</v>
      </c>
      <c r="V10" s="47">
        <f>IFERROR(R10/D10,"-")</f>
        <v>0.013543624161074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0.05045</v>
      </c>
      <c r="B6" s="203" t="s">
        <v>61</v>
      </c>
      <c r="C6" s="203" t="s">
        <v>62</v>
      </c>
      <c r="D6" s="203" t="s">
        <v>63</v>
      </c>
      <c r="E6" s="203" t="s">
        <v>64</v>
      </c>
      <c r="F6" s="203" t="s">
        <v>65</v>
      </c>
      <c r="G6" s="203" t="s">
        <v>66</v>
      </c>
      <c r="H6" s="90" t="s">
        <v>67</v>
      </c>
      <c r="I6" s="90" t="s">
        <v>68</v>
      </c>
      <c r="J6" s="188">
        <v>200000</v>
      </c>
      <c r="K6" s="81">
        <v>12</v>
      </c>
      <c r="L6" s="81">
        <v>0</v>
      </c>
      <c r="M6" s="81">
        <v>39</v>
      </c>
      <c r="N6" s="91">
        <v>5</v>
      </c>
      <c r="O6" s="92">
        <v>0</v>
      </c>
      <c r="P6" s="93">
        <f>N6+O6</f>
        <v>5</v>
      </c>
      <c r="Q6" s="82">
        <f>IFERROR(P6/M6,"-")</f>
        <v>0.12820512820513</v>
      </c>
      <c r="R6" s="81">
        <v>3</v>
      </c>
      <c r="S6" s="81">
        <v>0</v>
      </c>
      <c r="T6" s="82">
        <f>IFERROR(S6/(O6+P6),"-")</f>
        <v>0</v>
      </c>
      <c r="U6" s="182">
        <f>IFERROR(J6/SUM(P6:P7),"-")</f>
        <v>28571.428571429</v>
      </c>
      <c r="V6" s="84">
        <v>2</v>
      </c>
      <c r="W6" s="82">
        <f>IF(P6=0,"-",V6/P6)</f>
        <v>0.4</v>
      </c>
      <c r="X6" s="186">
        <v>10090</v>
      </c>
      <c r="Y6" s="187">
        <f>IFERROR(X6/P6,"-")</f>
        <v>2018</v>
      </c>
      <c r="Z6" s="187">
        <f>IFERROR(X6/V6,"-")</f>
        <v>5045</v>
      </c>
      <c r="AA6" s="188">
        <f>SUM(X6:X7)-SUM(J6:J7)</f>
        <v>-189910</v>
      </c>
      <c r="AB6" s="85">
        <f>SUM(X6:X7)/SUM(J6:J7)</f>
        <v>0.05045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1</v>
      </c>
      <c r="AN6" s="101">
        <f>IF(P6=0,"",IF(AM6=0,"",(AM6/P6)))</f>
        <v>0.2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>
        <v>1</v>
      </c>
      <c r="AW6" s="107">
        <f>IF(P6=0,"",IF(AV6=0,"",(AV6/P6)))</f>
        <v>0.2</v>
      </c>
      <c r="AX6" s="106">
        <v>1</v>
      </c>
      <c r="AY6" s="108">
        <f>IFERROR(AX6/AV6,"-")</f>
        <v>1</v>
      </c>
      <c r="AZ6" s="109">
        <v>90</v>
      </c>
      <c r="BA6" s="110">
        <f>IFERROR(AZ6/AV6,"-")</f>
        <v>90</v>
      </c>
      <c r="BB6" s="111">
        <v>1</v>
      </c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1</v>
      </c>
      <c r="BO6" s="120">
        <f>IF(P6=0,"",IF(BN6=0,"",(BN6/P6)))</f>
        <v>0.2</v>
      </c>
      <c r="BP6" s="121">
        <v>1</v>
      </c>
      <c r="BQ6" s="122">
        <f>IFERROR(BP6/BN6,"-")</f>
        <v>1</v>
      </c>
      <c r="BR6" s="123">
        <v>10000</v>
      </c>
      <c r="BS6" s="124">
        <f>IFERROR(BR6/BN6,"-")</f>
        <v>10000</v>
      </c>
      <c r="BT6" s="125">
        <v>1</v>
      </c>
      <c r="BU6" s="125"/>
      <c r="BV6" s="125"/>
      <c r="BW6" s="126">
        <v>2</v>
      </c>
      <c r="BX6" s="127">
        <f>IF(P6=0,"",IF(BW6=0,"",(BW6/P6)))</f>
        <v>0.4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2</v>
      </c>
      <c r="CP6" s="141">
        <v>10090</v>
      </c>
      <c r="CQ6" s="141">
        <v>10000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69</v>
      </c>
      <c r="C7" s="203"/>
      <c r="D7" s="203"/>
      <c r="E7" s="203"/>
      <c r="F7" s="203" t="s">
        <v>70</v>
      </c>
      <c r="G7" s="203"/>
      <c r="H7" s="90"/>
      <c r="I7" s="90"/>
      <c r="J7" s="188"/>
      <c r="K7" s="81">
        <v>23</v>
      </c>
      <c r="L7" s="81">
        <v>15</v>
      </c>
      <c r="M7" s="81">
        <v>8</v>
      </c>
      <c r="N7" s="91">
        <v>2</v>
      </c>
      <c r="O7" s="92">
        <v>0</v>
      </c>
      <c r="P7" s="93">
        <f>N7+O7</f>
        <v>2</v>
      </c>
      <c r="Q7" s="82">
        <f>IFERROR(P7/M7,"-")</f>
        <v>0.25</v>
      </c>
      <c r="R7" s="81">
        <v>1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2</v>
      </c>
      <c r="BO7" s="120">
        <f>IF(P7=0,"",IF(BN7=0,"",(BN7/P7)))</f>
        <v>1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0.05045</v>
      </c>
      <c r="B10" s="39"/>
      <c r="C10" s="39"/>
      <c r="D10" s="39"/>
      <c r="E10" s="39"/>
      <c r="F10" s="39"/>
      <c r="G10" s="40" t="s">
        <v>71</v>
      </c>
      <c r="H10" s="40"/>
      <c r="I10" s="40"/>
      <c r="J10" s="190">
        <f>SUM(J6:J9)</f>
        <v>200000</v>
      </c>
      <c r="K10" s="41">
        <f>SUM(K6:K9)</f>
        <v>35</v>
      </c>
      <c r="L10" s="41">
        <f>SUM(L6:L9)</f>
        <v>15</v>
      </c>
      <c r="M10" s="41">
        <f>SUM(M6:M9)</f>
        <v>47</v>
      </c>
      <c r="N10" s="41">
        <f>SUM(N6:N9)</f>
        <v>7</v>
      </c>
      <c r="O10" s="41">
        <f>SUM(O6:O9)</f>
        <v>0</v>
      </c>
      <c r="P10" s="41">
        <f>SUM(P6:P9)</f>
        <v>7</v>
      </c>
      <c r="Q10" s="42">
        <f>IFERROR(P10/M10,"-")</f>
        <v>0.14893617021277</v>
      </c>
      <c r="R10" s="78">
        <f>SUM(R6:R9)</f>
        <v>4</v>
      </c>
      <c r="S10" s="78">
        <f>SUM(S6:S9)</f>
        <v>0</v>
      </c>
      <c r="T10" s="42">
        <f>IFERROR(R10/P10,"-")</f>
        <v>0.57142857142857</v>
      </c>
      <c r="U10" s="184">
        <f>IFERROR(J10/P10,"-")</f>
        <v>28571.428571429</v>
      </c>
      <c r="V10" s="44">
        <f>SUM(V6:V9)</f>
        <v>2</v>
      </c>
      <c r="W10" s="42">
        <f>IFERROR(V10/P10,"-")</f>
        <v>0.28571428571429</v>
      </c>
      <c r="X10" s="190">
        <f>SUM(X6:X9)</f>
        <v>10090</v>
      </c>
      <c r="Y10" s="190">
        <f>IFERROR(X10/P10,"-")</f>
        <v>1441.4285714286</v>
      </c>
      <c r="Z10" s="190">
        <f>IFERROR(X10/V10,"-")</f>
        <v>5045</v>
      </c>
      <c r="AA10" s="190">
        <f>X10-J10</f>
        <v>-189910</v>
      </c>
      <c r="AB10" s="47">
        <f>X10/J10</f>
        <v>0.05045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72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73</v>
      </c>
      <c r="C6" s="203"/>
      <c r="D6" s="203"/>
      <c r="E6" s="203"/>
      <c r="F6" s="203" t="s">
        <v>74</v>
      </c>
      <c r="G6" s="203" t="s">
        <v>75</v>
      </c>
      <c r="H6" s="90" t="s">
        <v>76</v>
      </c>
      <c r="I6" s="90" t="s">
        <v>77</v>
      </c>
      <c r="J6" s="188">
        <v>135000</v>
      </c>
      <c r="K6" s="81">
        <v>3</v>
      </c>
      <c r="L6" s="81">
        <v>0</v>
      </c>
      <c r="M6" s="81">
        <v>6</v>
      </c>
      <c r="N6" s="91">
        <v>2</v>
      </c>
      <c r="O6" s="92">
        <v>0</v>
      </c>
      <c r="P6" s="93">
        <f>N6+O6</f>
        <v>2</v>
      </c>
      <c r="Q6" s="82">
        <f>IFERROR(P6/M6,"-")</f>
        <v>0.33333333333333</v>
      </c>
      <c r="R6" s="81">
        <v>1</v>
      </c>
      <c r="S6" s="81">
        <v>0</v>
      </c>
      <c r="T6" s="82">
        <f>IFERROR(S6/(O6+P6),"-")</f>
        <v>0</v>
      </c>
      <c r="U6" s="182">
        <f>IFERROR(J6/SUM(P6:P7),"-")</f>
        <v>67500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-135000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0.5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1</v>
      </c>
      <c r="BO6" s="120">
        <f>IF(P6=0,"",IF(BN6=0,"",(BN6/P6)))</f>
        <v>0.5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78</v>
      </c>
      <c r="C7" s="203"/>
      <c r="D7" s="203"/>
      <c r="E7" s="203"/>
      <c r="F7" s="203" t="s">
        <v>74</v>
      </c>
      <c r="G7" s="203"/>
      <c r="H7" s="90"/>
      <c r="I7" s="90" t="s">
        <v>79</v>
      </c>
      <c r="J7" s="188"/>
      <c r="K7" s="81">
        <v>0</v>
      </c>
      <c r="L7" s="81">
        <v>0</v>
      </c>
      <c r="M7" s="81">
        <v>82</v>
      </c>
      <c r="N7" s="91">
        <v>0</v>
      </c>
      <c r="O7" s="92">
        <v>0</v>
      </c>
      <c r="P7" s="93">
        <f>N7+O7</f>
        <v>0</v>
      </c>
      <c r="Q7" s="82">
        <f>IFERROR(P7/M7,"-")</f>
        <v>0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80</v>
      </c>
      <c r="C8" s="203"/>
      <c r="D8" s="203"/>
      <c r="E8" s="203"/>
      <c r="F8" s="203" t="s">
        <v>74</v>
      </c>
      <c r="G8" s="203" t="s">
        <v>81</v>
      </c>
      <c r="H8" s="90" t="s">
        <v>76</v>
      </c>
      <c r="I8" s="90" t="s">
        <v>77</v>
      </c>
      <c r="J8" s="188">
        <v>135000</v>
      </c>
      <c r="K8" s="81">
        <v>3</v>
      </c>
      <c r="L8" s="81">
        <v>0</v>
      </c>
      <c r="M8" s="81">
        <v>51</v>
      </c>
      <c r="N8" s="91">
        <v>2</v>
      </c>
      <c r="O8" s="92">
        <v>0</v>
      </c>
      <c r="P8" s="93">
        <f>N8+O8</f>
        <v>2</v>
      </c>
      <c r="Q8" s="82">
        <f>IFERROR(P8/M8,"-")</f>
        <v>0.03921568627451</v>
      </c>
      <c r="R8" s="81">
        <v>2</v>
      </c>
      <c r="S8" s="81">
        <v>0</v>
      </c>
      <c r="T8" s="82">
        <f>IFERROR(S8/(O8+P8),"-")</f>
        <v>0</v>
      </c>
      <c r="U8" s="182">
        <f>IFERROR(J8/SUM(P8:P9),"-")</f>
        <v>67500</v>
      </c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>
        <f>SUM(X8:X9)-SUM(J8:J9)</f>
        <v>-135000</v>
      </c>
      <c r="AB8" s="85">
        <f>SUM(X8:X9)/SUM(J8:J9)</f>
        <v>0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0.5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1</v>
      </c>
      <c r="BX8" s="127">
        <f>IF(P8=0,"",IF(BW8=0,"",(BW8/P8)))</f>
        <v>0.5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82</v>
      </c>
      <c r="C9" s="203"/>
      <c r="D9" s="203"/>
      <c r="E9" s="203"/>
      <c r="F9" s="203" t="s">
        <v>74</v>
      </c>
      <c r="G9" s="203"/>
      <c r="H9" s="90"/>
      <c r="I9" s="90" t="s">
        <v>79</v>
      </c>
      <c r="J9" s="188"/>
      <c r="K9" s="81">
        <v>0</v>
      </c>
      <c r="L9" s="81">
        <v>0</v>
      </c>
      <c r="M9" s="81">
        <v>72</v>
      </c>
      <c r="N9" s="91">
        <v>0</v>
      </c>
      <c r="O9" s="92">
        <v>0</v>
      </c>
      <c r="P9" s="93">
        <f>N9+O9</f>
        <v>0</v>
      </c>
      <c r="Q9" s="82">
        <f>IFERROR(P9/M9,"-")</f>
        <v>0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83</v>
      </c>
      <c r="C10" s="203"/>
      <c r="D10" s="203"/>
      <c r="E10" s="203"/>
      <c r="F10" s="203" t="s">
        <v>84</v>
      </c>
      <c r="G10" s="203" t="s">
        <v>85</v>
      </c>
      <c r="H10" s="90" t="s">
        <v>86</v>
      </c>
      <c r="I10" s="90" t="s">
        <v>77</v>
      </c>
      <c r="J10" s="188">
        <v>275000</v>
      </c>
      <c r="K10" s="81">
        <v>1</v>
      </c>
      <c r="L10" s="81">
        <v>0</v>
      </c>
      <c r="M10" s="81">
        <v>7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>
        <f>IFERROR(J10/SUM(P10:P11),"-")</f>
        <v>55000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-275000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87</v>
      </c>
      <c r="C11" s="203"/>
      <c r="D11" s="203"/>
      <c r="E11" s="203"/>
      <c r="F11" s="203" t="s">
        <v>88</v>
      </c>
      <c r="G11" s="203"/>
      <c r="H11" s="90"/>
      <c r="I11" s="90" t="s">
        <v>79</v>
      </c>
      <c r="J11" s="188"/>
      <c r="K11" s="81">
        <v>6</v>
      </c>
      <c r="L11" s="81">
        <v>0</v>
      </c>
      <c r="M11" s="81">
        <v>125</v>
      </c>
      <c r="N11" s="91">
        <v>5</v>
      </c>
      <c r="O11" s="92">
        <v>0</v>
      </c>
      <c r="P11" s="93">
        <f>N11+O11</f>
        <v>5</v>
      </c>
      <c r="Q11" s="82">
        <f>IFERROR(P11/M11,"-")</f>
        <v>0.04</v>
      </c>
      <c r="R11" s="81">
        <v>5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1</v>
      </c>
      <c r="AN11" s="101">
        <f>IF(P11=0,"",IF(AM11=0,"",(AM11/P11)))</f>
        <v>0.2</v>
      </c>
      <c r="AO11" s="100"/>
      <c r="AP11" s="102">
        <f>IFERROR(AP11/AM11,"-")</f>
        <v>0</v>
      </c>
      <c r="AQ11" s="103"/>
      <c r="AR11" s="104">
        <f>IFERROR(AQ11/AM11,"-")</f>
        <v>0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>
        <v>1</v>
      </c>
      <c r="BF11" s="113">
        <f>IF(P11=0,"",IF(BE11=0,"",(BE11/P11)))</f>
        <v>0.2</v>
      </c>
      <c r="BG11" s="112"/>
      <c r="BH11" s="114">
        <f>IFERROR(BG11/BE11,"-")</f>
        <v>0</v>
      </c>
      <c r="BI11" s="115"/>
      <c r="BJ11" s="116">
        <f>IFERROR(BI11/BE11,"-")</f>
        <v>0</v>
      </c>
      <c r="BK11" s="117"/>
      <c r="BL11" s="117"/>
      <c r="BM11" s="117"/>
      <c r="BN11" s="119">
        <v>2</v>
      </c>
      <c r="BO11" s="120">
        <f>IF(P11=0,"",IF(BN11=0,"",(BN11/P11)))</f>
        <v>0.4</v>
      </c>
      <c r="BP11" s="121"/>
      <c r="BQ11" s="122">
        <f>IFERROR(BP11/BN11,"-")</f>
        <v>0</v>
      </c>
      <c r="BR11" s="123"/>
      <c r="BS11" s="124">
        <f>IFERROR(BR11/BN11,"-")</f>
        <v>0</v>
      </c>
      <c r="BT11" s="125"/>
      <c r="BU11" s="125"/>
      <c r="BV11" s="125"/>
      <c r="BW11" s="126">
        <v>1</v>
      </c>
      <c r="BX11" s="127">
        <f>IF(P11=0,"",IF(BW11=0,"",(BW11/P11)))</f>
        <v>0.2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 t="str">
        <f>AB12</f>
        <v>0</v>
      </c>
      <c r="B12" s="203" t="s">
        <v>89</v>
      </c>
      <c r="C12" s="203"/>
      <c r="D12" s="203"/>
      <c r="E12" s="203"/>
      <c r="F12" s="203" t="s">
        <v>84</v>
      </c>
      <c r="G12" s="203" t="s">
        <v>90</v>
      </c>
      <c r="H12" s="90" t="s">
        <v>86</v>
      </c>
      <c r="I12" s="90" t="s">
        <v>77</v>
      </c>
      <c r="J12" s="188">
        <v>0</v>
      </c>
      <c r="K12" s="81">
        <v>3</v>
      </c>
      <c r="L12" s="81">
        <v>0</v>
      </c>
      <c r="M12" s="81">
        <v>463</v>
      </c>
      <c r="N12" s="91">
        <v>1</v>
      </c>
      <c r="O12" s="92">
        <v>0</v>
      </c>
      <c r="P12" s="93">
        <f>N12+O12</f>
        <v>1</v>
      </c>
      <c r="Q12" s="82">
        <f>IFERROR(P12/M12,"-")</f>
        <v>0.0021598272138229</v>
      </c>
      <c r="R12" s="81">
        <v>1</v>
      </c>
      <c r="S12" s="81">
        <v>0</v>
      </c>
      <c r="T12" s="82">
        <f>IFERROR(S12/(O12+P12),"-")</f>
        <v>0</v>
      </c>
      <c r="U12" s="182">
        <f>IFERROR(J12/SUM(P12:P13),"-")</f>
        <v>0</v>
      </c>
      <c r="V12" s="84">
        <v>0</v>
      </c>
      <c r="W12" s="82">
        <f>IF(P12=0,"-",V12/P12)</f>
        <v>0</v>
      </c>
      <c r="X12" s="186">
        <v>0</v>
      </c>
      <c r="Y12" s="187">
        <f>IFERROR(X12/P12,"-")</f>
        <v>0</v>
      </c>
      <c r="Z12" s="187" t="str">
        <f>IFERROR(X12/V12,"-")</f>
        <v>-</v>
      </c>
      <c r="AA12" s="188">
        <f>SUM(X12:X13)-SUM(J12:J13)</f>
        <v>0</v>
      </c>
      <c r="AB12" s="85" t="str">
        <f>SUM(X12:X13)/SUM(J12:J13)</f>
        <v>0</v>
      </c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>
        <v>1</v>
      </c>
      <c r="AN12" s="101">
        <f>IF(P12=0,"",IF(AM12=0,"",(AM12/P12)))</f>
        <v>1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>
        <f>IF(P12=0,"",IF(BN12=0,"",(BN12/P12)))</f>
        <v>0</v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>
        <f>IF(P12=0,"",IF(BW12=0,"",(BW12/P12)))</f>
        <v>0</v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91</v>
      </c>
      <c r="C13" s="203"/>
      <c r="D13" s="203"/>
      <c r="E13" s="203"/>
      <c r="F13" s="203" t="s">
        <v>88</v>
      </c>
      <c r="G13" s="203"/>
      <c r="H13" s="90"/>
      <c r="I13" s="90" t="s">
        <v>79</v>
      </c>
      <c r="J13" s="188"/>
      <c r="K13" s="81">
        <v>1</v>
      </c>
      <c r="L13" s="81">
        <v>0</v>
      </c>
      <c r="M13" s="81">
        <v>12</v>
      </c>
      <c r="N13" s="91">
        <v>0</v>
      </c>
      <c r="O13" s="92">
        <v>0</v>
      </c>
      <c r="P13" s="93">
        <f>N13+O13</f>
        <v>0</v>
      </c>
      <c r="Q13" s="82">
        <f>IFERROR(P13/M13,"-")</f>
        <v>0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 t="str">
        <f>AB14</f>
        <v>0</v>
      </c>
      <c r="B14" s="203" t="s">
        <v>92</v>
      </c>
      <c r="C14" s="203"/>
      <c r="D14" s="203"/>
      <c r="E14" s="203"/>
      <c r="F14" s="203" t="s">
        <v>74</v>
      </c>
      <c r="G14" s="203" t="s">
        <v>93</v>
      </c>
      <c r="H14" s="90" t="s">
        <v>86</v>
      </c>
      <c r="I14" s="90" t="s">
        <v>77</v>
      </c>
      <c r="J14" s="188">
        <v>0</v>
      </c>
      <c r="K14" s="81">
        <v>4</v>
      </c>
      <c r="L14" s="81">
        <v>0</v>
      </c>
      <c r="M14" s="81">
        <v>11</v>
      </c>
      <c r="N14" s="91">
        <v>1</v>
      </c>
      <c r="O14" s="92">
        <v>0</v>
      </c>
      <c r="P14" s="93">
        <f>N14+O14</f>
        <v>1</v>
      </c>
      <c r="Q14" s="82">
        <f>IFERROR(P14/M14,"-")</f>
        <v>0.090909090909091</v>
      </c>
      <c r="R14" s="81">
        <v>0</v>
      </c>
      <c r="S14" s="81">
        <v>0</v>
      </c>
      <c r="T14" s="82">
        <f>IFERROR(S14/(O14+P14),"-")</f>
        <v>0</v>
      </c>
      <c r="U14" s="182">
        <f>IFERROR(J14/SUM(P14:P15),"-")</f>
        <v>0</v>
      </c>
      <c r="V14" s="84">
        <v>0</v>
      </c>
      <c r="W14" s="82">
        <f>IF(P14=0,"-",V14/P14)</f>
        <v>0</v>
      </c>
      <c r="X14" s="186">
        <v>0</v>
      </c>
      <c r="Y14" s="187">
        <f>IFERROR(X14/P14,"-")</f>
        <v>0</v>
      </c>
      <c r="Z14" s="187" t="str">
        <f>IFERROR(X14/V14,"-")</f>
        <v>-</v>
      </c>
      <c r="AA14" s="188">
        <f>SUM(X14:X15)-SUM(J14:J15)</f>
        <v>0</v>
      </c>
      <c r="AB14" s="85" t="str">
        <f>SUM(X14:X15)/SUM(J14:J15)</f>
        <v>0</v>
      </c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>
        <v>1</v>
      </c>
      <c r="AN14" s="101">
        <f>IF(P14=0,"",IF(AM14=0,"",(AM14/P14)))</f>
        <v>1</v>
      </c>
      <c r="AO14" s="100"/>
      <c r="AP14" s="102">
        <f>IFERROR(AP14/AM14,"-")</f>
        <v>0</v>
      </c>
      <c r="AQ14" s="103"/>
      <c r="AR14" s="104">
        <f>IFERROR(AQ14/AM14,"-")</f>
        <v>0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>
        <f>IF(P14=0,"",IF(BN14=0,"",(BN14/P14)))</f>
        <v>0</v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>
        <f>IF(P14=0,"",IF(BW14=0,"",(BW14/P14)))</f>
        <v>0</v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>
        <f>IF(P14=0,"",IF(CF14=0,"",(CF14/P14)))</f>
        <v>0</v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94</v>
      </c>
      <c r="C15" s="203"/>
      <c r="D15" s="203"/>
      <c r="E15" s="203"/>
      <c r="F15" s="203" t="s">
        <v>74</v>
      </c>
      <c r="G15" s="203"/>
      <c r="H15" s="90"/>
      <c r="I15" s="90" t="s">
        <v>79</v>
      </c>
      <c r="J15" s="188"/>
      <c r="K15" s="81">
        <v>0</v>
      </c>
      <c r="L15" s="81">
        <v>0</v>
      </c>
      <c r="M15" s="81">
        <v>12</v>
      </c>
      <c r="N15" s="91">
        <v>0</v>
      </c>
      <c r="O15" s="92">
        <v>0</v>
      </c>
      <c r="P15" s="93">
        <f>N15+O15</f>
        <v>0</v>
      </c>
      <c r="Q15" s="82">
        <f>IFERROR(P15/M15,"-")</f>
        <v>0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 t="str">
        <f>AB16</f>
        <v>0</v>
      </c>
      <c r="B16" s="203" t="s">
        <v>95</v>
      </c>
      <c r="C16" s="203"/>
      <c r="D16" s="203"/>
      <c r="E16" s="203"/>
      <c r="F16" s="203" t="s">
        <v>84</v>
      </c>
      <c r="G16" s="203" t="s">
        <v>90</v>
      </c>
      <c r="H16" s="90" t="s">
        <v>96</v>
      </c>
      <c r="I16" s="90" t="s">
        <v>77</v>
      </c>
      <c r="J16" s="188">
        <v>0</v>
      </c>
      <c r="K16" s="81">
        <v>0</v>
      </c>
      <c r="L16" s="81">
        <v>0</v>
      </c>
      <c r="M16" s="81">
        <v>299</v>
      </c>
      <c r="N16" s="91">
        <v>0</v>
      </c>
      <c r="O16" s="92">
        <v>0</v>
      </c>
      <c r="P16" s="93">
        <f>N16+O16</f>
        <v>0</v>
      </c>
      <c r="Q16" s="82">
        <f>IFERROR(P16/M16,"-")</f>
        <v>0</v>
      </c>
      <c r="R16" s="81">
        <v>0</v>
      </c>
      <c r="S16" s="81">
        <v>0</v>
      </c>
      <c r="T16" s="82" t="str">
        <f>IFERROR(S16/(O16+P16),"-")</f>
        <v>-</v>
      </c>
      <c r="U16" s="182" t="str">
        <f>IFERROR(J16/SUM(P16:P17),"-")</f>
        <v>-</v>
      </c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>
        <f>SUM(X16:X17)-SUM(J16:J17)</f>
        <v>0</v>
      </c>
      <c r="AB16" s="85" t="str">
        <f>SUM(X16:X17)/SUM(J16:J17)</f>
        <v>0</v>
      </c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97</v>
      </c>
      <c r="C17" s="203"/>
      <c r="D17" s="203"/>
      <c r="E17" s="203"/>
      <c r="F17" s="203" t="s">
        <v>88</v>
      </c>
      <c r="G17" s="203"/>
      <c r="H17" s="90"/>
      <c r="I17" s="90" t="s">
        <v>79</v>
      </c>
      <c r="J17" s="188"/>
      <c r="K17" s="81">
        <v>1</v>
      </c>
      <c r="L17" s="81">
        <v>0</v>
      </c>
      <c r="M17" s="81">
        <v>13</v>
      </c>
      <c r="N17" s="91">
        <v>0</v>
      </c>
      <c r="O17" s="92">
        <v>0</v>
      </c>
      <c r="P17" s="93">
        <f>N17+O17</f>
        <v>0</v>
      </c>
      <c r="Q17" s="82">
        <f>IFERROR(P17/M17,"-")</f>
        <v>0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 t="str">
        <f>AB18</f>
        <v>0</v>
      </c>
      <c r="B18" s="203" t="s">
        <v>98</v>
      </c>
      <c r="C18" s="203"/>
      <c r="D18" s="203"/>
      <c r="E18" s="203"/>
      <c r="F18" s="203" t="s">
        <v>74</v>
      </c>
      <c r="G18" s="203" t="s">
        <v>93</v>
      </c>
      <c r="H18" s="90" t="s">
        <v>96</v>
      </c>
      <c r="I18" s="90" t="s">
        <v>77</v>
      </c>
      <c r="J18" s="188">
        <v>0</v>
      </c>
      <c r="K18" s="81">
        <v>1</v>
      </c>
      <c r="L18" s="81">
        <v>0</v>
      </c>
      <c r="M18" s="81">
        <v>3</v>
      </c>
      <c r="N18" s="91">
        <v>0</v>
      </c>
      <c r="O18" s="92">
        <v>0</v>
      </c>
      <c r="P18" s="93">
        <f>N18+O18</f>
        <v>0</v>
      </c>
      <c r="Q18" s="82">
        <f>IFERROR(P18/M18,"-")</f>
        <v>0</v>
      </c>
      <c r="R18" s="81">
        <v>0</v>
      </c>
      <c r="S18" s="81">
        <v>0</v>
      </c>
      <c r="T18" s="82" t="str">
        <f>IFERROR(S18/(O18+P18),"-")</f>
        <v>-</v>
      </c>
      <c r="U18" s="182" t="str">
        <f>IFERROR(J18/SUM(P18:P19),"-")</f>
        <v>-</v>
      </c>
      <c r="V18" s="84">
        <v>0</v>
      </c>
      <c r="W18" s="82" t="str">
        <f>IF(P18=0,"-",V18/P18)</f>
        <v>-</v>
      </c>
      <c r="X18" s="186">
        <v>0</v>
      </c>
      <c r="Y18" s="187" t="str">
        <f>IFERROR(X18/P18,"-")</f>
        <v>-</v>
      </c>
      <c r="Z18" s="187" t="str">
        <f>IFERROR(X18/V18,"-")</f>
        <v>-</v>
      </c>
      <c r="AA18" s="188">
        <f>SUM(X18:X19)-SUM(J18:J19)</f>
        <v>0</v>
      </c>
      <c r="AB18" s="85" t="str">
        <f>SUM(X18:X19)/SUM(J18:J19)</f>
        <v>0</v>
      </c>
      <c r="AC18" s="79"/>
      <c r="AD18" s="94"/>
      <c r="AE18" s="95" t="str">
        <f>IF(P18=0,"",IF(AD18=0,"",(AD18/P18)))</f>
        <v/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/>
      <c r="AN18" s="101" t="str">
        <f>IF(P18=0,"",IF(AM18=0,"",(AM18/P18)))</f>
        <v/>
      </c>
      <c r="AO18" s="100"/>
      <c r="AP18" s="102" t="str">
        <f>IFERROR(AP18/AM18,"-")</f>
        <v>-</v>
      </c>
      <c r="AQ18" s="103"/>
      <c r="AR18" s="104" t="str">
        <f>IFERROR(AQ18/AM18,"-")</f>
        <v>-</v>
      </c>
      <c r="AS18" s="105"/>
      <c r="AT18" s="105"/>
      <c r="AU18" s="105"/>
      <c r="AV18" s="106"/>
      <c r="AW18" s="107" t="str">
        <f>IF(P18=0,"",IF(AV18=0,"",(AV18/P18)))</f>
        <v/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 t="str">
        <f>IF(P18=0,"",IF(BE18=0,"",(BE18/P18)))</f>
        <v/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/>
      <c r="BO18" s="120" t="str">
        <f>IF(P18=0,"",IF(BN18=0,"",(BN18/P18)))</f>
        <v/>
      </c>
      <c r="BP18" s="121"/>
      <c r="BQ18" s="122" t="str">
        <f>IFERROR(BP18/BN18,"-")</f>
        <v>-</v>
      </c>
      <c r="BR18" s="123"/>
      <c r="BS18" s="124" t="str">
        <f>IFERROR(BR18/BN18,"-")</f>
        <v>-</v>
      </c>
      <c r="BT18" s="125"/>
      <c r="BU18" s="125"/>
      <c r="BV18" s="125"/>
      <c r="BW18" s="126"/>
      <c r="BX18" s="127" t="str">
        <f>IF(P18=0,"",IF(BW18=0,"",(BW18/P18)))</f>
        <v/>
      </c>
      <c r="BY18" s="128"/>
      <c r="BZ18" s="129" t="str">
        <f>IFERROR(BY18/BW18,"-")</f>
        <v>-</v>
      </c>
      <c r="CA18" s="130"/>
      <c r="CB18" s="131" t="str">
        <f>IFERROR(CA18/BW18,"-")</f>
        <v>-</v>
      </c>
      <c r="CC18" s="132"/>
      <c r="CD18" s="132"/>
      <c r="CE18" s="132"/>
      <c r="CF18" s="133"/>
      <c r="CG18" s="134" t="str">
        <f>IF(P18=0,"",IF(CF18=0,"",(CF18/P18)))</f>
        <v/>
      </c>
      <c r="CH18" s="135"/>
      <c r="CI18" s="136" t="str">
        <f>IFERROR(CH18/CF18,"-")</f>
        <v>-</v>
      </c>
      <c r="CJ18" s="137"/>
      <c r="CK18" s="138" t="str">
        <f>IFERROR(CJ18/CF18,"-")</f>
        <v>-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99</v>
      </c>
      <c r="C19" s="203"/>
      <c r="D19" s="203"/>
      <c r="E19" s="203"/>
      <c r="F19" s="203" t="s">
        <v>74</v>
      </c>
      <c r="G19" s="203"/>
      <c r="H19" s="90"/>
      <c r="I19" s="90" t="s">
        <v>79</v>
      </c>
      <c r="J19" s="188"/>
      <c r="K19" s="81">
        <v>0</v>
      </c>
      <c r="L19" s="81">
        <v>0</v>
      </c>
      <c r="M19" s="81">
        <v>4</v>
      </c>
      <c r="N19" s="91">
        <v>0</v>
      </c>
      <c r="O19" s="92">
        <v>0</v>
      </c>
      <c r="P19" s="93">
        <f>N19+O19</f>
        <v>0</v>
      </c>
      <c r="Q19" s="82">
        <f>IFERROR(P19/M19,"-")</f>
        <v>0</v>
      </c>
      <c r="R19" s="81">
        <v>0</v>
      </c>
      <c r="S19" s="81">
        <v>0</v>
      </c>
      <c r="T19" s="82" t="str">
        <f>IFERROR(S19/(O19+P19),"-")</f>
        <v>-</v>
      </c>
      <c r="U19" s="182"/>
      <c r="V19" s="84">
        <v>0</v>
      </c>
      <c r="W19" s="82" t="str">
        <f>IF(P19=0,"-",V19/P19)</f>
        <v>-</v>
      </c>
      <c r="X19" s="186">
        <v>0</v>
      </c>
      <c r="Y19" s="187" t="str">
        <f>IFERROR(X19/P19,"-")</f>
        <v>-</v>
      </c>
      <c r="Z19" s="187" t="str">
        <f>IFERROR(X19/V19,"-")</f>
        <v>-</v>
      </c>
      <c r="AA19" s="188"/>
      <c r="AB19" s="85"/>
      <c r="AC19" s="79"/>
      <c r="AD19" s="94"/>
      <c r="AE19" s="95" t="str">
        <f>IF(P19=0,"",IF(AD19=0,"",(AD19/P19)))</f>
        <v/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 t="str">
        <f>IF(P19=0,"",IF(AM19=0,"",(AM19/P19)))</f>
        <v/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/>
      <c r="AW19" s="107" t="str">
        <f>IF(P19=0,"",IF(AV19=0,"",(AV19/P19)))</f>
        <v/>
      </c>
      <c r="AX19" s="106"/>
      <c r="AY19" s="108" t="str">
        <f>IFERROR(AX19/AV19,"-")</f>
        <v>-</v>
      </c>
      <c r="AZ19" s="109"/>
      <c r="BA19" s="110" t="str">
        <f>IFERROR(AZ19/AV19,"-")</f>
        <v>-</v>
      </c>
      <c r="BB19" s="111"/>
      <c r="BC19" s="111"/>
      <c r="BD19" s="111"/>
      <c r="BE19" s="112"/>
      <c r="BF19" s="113" t="str">
        <f>IF(P19=0,"",IF(BE19=0,"",(BE19/P19)))</f>
        <v/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 t="str">
        <f>IF(P19=0,"",IF(BN19=0,"",(BN19/P19)))</f>
        <v/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 t="str">
        <f>IF(P19=0,"",IF(BW19=0,"",(BW19/P19)))</f>
        <v/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/>
      <c r="CG19" s="134" t="str">
        <f>IF(P19=0,"",IF(CF19=0,"",(CF19/P19)))</f>
        <v/>
      </c>
      <c r="CH19" s="135"/>
      <c r="CI19" s="136" t="str">
        <f>IFERROR(CH19/CF19,"-")</f>
        <v>-</v>
      </c>
      <c r="CJ19" s="137"/>
      <c r="CK19" s="138" t="str">
        <f>IFERROR(CJ19/CF19,"-")</f>
        <v>-</v>
      </c>
      <c r="CL19" s="139"/>
      <c r="CM19" s="139"/>
      <c r="CN19" s="139"/>
      <c r="CO19" s="140">
        <v>0</v>
      </c>
      <c r="CP19" s="141">
        <v>0</v>
      </c>
      <c r="CQ19" s="141"/>
      <c r="CR19" s="141"/>
      <c r="CS19" s="142" t="str">
        <f>IF(AND(CQ19=0,CR19=0),"",IF(AND(CQ19&lt;=100000,CR19&lt;=100000),"",IF(CQ19/CP19&gt;0.7,"男高",IF(CR19/CP19&gt;0.7,"女高",""))))</f>
        <v/>
      </c>
    </row>
    <row r="20" spans="1:98">
      <c r="A20" s="30"/>
      <c r="B20" s="87"/>
      <c r="C20" s="88"/>
      <c r="D20" s="88"/>
      <c r="E20" s="88"/>
      <c r="F20" s="89"/>
      <c r="G20" s="90"/>
      <c r="H20" s="90"/>
      <c r="I20" s="90"/>
      <c r="J20" s="192"/>
      <c r="K20" s="34"/>
      <c r="L20" s="34"/>
      <c r="M20" s="31"/>
      <c r="N20" s="23"/>
      <c r="O20" s="23"/>
      <c r="P20" s="23"/>
      <c r="Q20" s="33"/>
      <c r="R20" s="32"/>
      <c r="S20" s="23"/>
      <c r="T20" s="32"/>
      <c r="U20" s="183"/>
      <c r="V20" s="25"/>
      <c r="W20" s="25"/>
      <c r="X20" s="189"/>
      <c r="Y20" s="189"/>
      <c r="Z20" s="189"/>
      <c r="AA20" s="189"/>
      <c r="AB20" s="33"/>
      <c r="AC20" s="59"/>
      <c r="AD20" s="63"/>
      <c r="AE20" s="64"/>
      <c r="AF20" s="63"/>
      <c r="AG20" s="67"/>
      <c r="AH20" s="68"/>
      <c r="AI20" s="69"/>
      <c r="AJ20" s="70"/>
      <c r="AK20" s="70"/>
      <c r="AL20" s="70"/>
      <c r="AM20" s="63"/>
      <c r="AN20" s="64"/>
      <c r="AO20" s="63"/>
      <c r="AP20" s="67"/>
      <c r="AQ20" s="68"/>
      <c r="AR20" s="69"/>
      <c r="AS20" s="70"/>
      <c r="AT20" s="70"/>
      <c r="AU20" s="70"/>
      <c r="AV20" s="63"/>
      <c r="AW20" s="64"/>
      <c r="AX20" s="63"/>
      <c r="AY20" s="67"/>
      <c r="AZ20" s="68"/>
      <c r="BA20" s="69"/>
      <c r="BB20" s="70"/>
      <c r="BC20" s="70"/>
      <c r="BD20" s="70"/>
      <c r="BE20" s="63"/>
      <c r="BF20" s="64"/>
      <c r="BG20" s="63"/>
      <c r="BH20" s="67"/>
      <c r="BI20" s="68"/>
      <c r="BJ20" s="69"/>
      <c r="BK20" s="70"/>
      <c r="BL20" s="70"/>
      <c r="BM20" s="70"/>
      <c r="BN20" s="65"/>
      <c r="BO20" s="66"/>
      <c r="BP20" s="63"/>
      <c r="BQ20" s="67"/>
      <c r="BR20" s="68"/>
      <c r="BS20" s="69"/>
      <c r="BT20" s="70"/>
      <c r="BU20" s="70"/>
      <c r="BV20" s="70"/>
      <c r="BW20" s="65"/>
      <c r="BX20" s="66"/>
      <c r="BY20" s="63"/>
      <c r="BZ20" s="67"/>
      <c r="CA20" s="68"/>
      <c r="CB20" s="69"/>
      <c r="CC20" s="70"/>
      <c r="CD20" s="70"/>
      <c r="CE20" s="70"/>
      <c r="CF20" s="65"/>
      <c r="CG20" s="66"/>
      <c r="CH20" s="63"/>
      <c r="CI20" s="67"/>
      <c r="CJ20" s="68"/>
      <c r="CK20" s="69"/>
      <c r="CL20" s="70"/>
      <c r="CM20" s="70"/>
      <c r="CN20" s="70"/>
      <c r="CO20" s="71"/>
      <c r="CP20" s="68"/>
      <c r="CQ20" s="68"/>
      <c r="CR20" s="68"/>
      <c r="CS20" s="72"/>
    </row>
    <row r="21" spans="1:98">
      <c r="A21" s="30"/>
      <c r="B21" s="37"/>
      <c r="C21" s="21"/>
      <c r="D21" s="21"/>
      <c r="E21" s="21"/>
      <c r="F21" s="22"/>
      <c r="G21" s="36"/>
      <c r="H21" s="36"/>
      <c r="I21" s="75"/>
      <c r="J21" s="193"/>
      <c r="K21" s="34"/>
      <c r="L21" s="34"/>
      <c r="M21" s="31"/>
      <c r="N21" s="23"/>
      <c r="O21" s="23"/>
      <c r="P21" s="23"/>
      <c r="Q21" s="33"/>
      <c r="R21" s="32"/>
      <c r="S21" s="23"/>
      <c r="T21" s="32"/>
      <c r="U21" s="183"/>
      <c r="V21" s="25"/>
      <c r="W21" s="25"/>
      <c r="X21" s="189"/>
      <c r="Y21" s="189"/>
      <c r="Z21" s="189"/>
      <c r="AA21" s="189"/>
      <c r="AB21" s="33"/>
      <c r="AC21" s="61"/>
      <c r="AD21" s="63"/>
      <c r="AE21" s="64"/>
      <c r="AF21" s="63"/>
      <c r="AG21" s="67"/>
      <c r="AH21" s="68"/>
      <c r="AI21" s="69"/>
      <c r="AJ21" s="70"/>
      <c r="AK21" s="70"/>
      <c r="AL21" s="70"/>
      <c r="AM21" s="63"/>
      <c r="AN21" s="64"/>
      <c r="AO21" s="63"/>
      <c r="AP21" s="67"/>
      <c r="AQ21" s="68"/>
      <c r="AR21" s="69"/>
      <c r="AS21" s="70"/>
      <c r="AT21" s="70"/>
      <c r="AU21" s="70"/>
      <c r="AV21" s="63"/>
      <c r="AW21" s="64"/>
      <c r="AX21" s="63"/>
      <c r="AY21" s="67"/>
      <c r="AZ21" s="68"/>
      <c r="BA21" s="69"/>
      <c r="BB21" s="70"/>
      <c r="BC21" s="70"/>
      <c r="BD21" s="70"/>
      <c r="BE21" s="63"/>
      <c r="BF21" s="64"/>
      <c r="BG21" s="63"/>
      <c r="BH21" s="67"/>
      <c r="BI21" s="68"/>
      <c r="BJ21" s="69"/>
      <c r="BK21" s="70"/>
      <c r="BL21" s="70"/>
      <c r="BM21" s="70"/>
      <c r="BN21" s="65"/>
      <c r="BO21" s="66"/>
      <c r="BP21" s="63"/>
      <c r="BQ21" s="67"/>
      <c r="BR21" s="68"/>
      <c r="BS21" s="69"/>
      <c r="BT21" s="70"/>
      <c r="BU21" s="70"/>
      <c r="BV21" s="70"/>
      <c r="BW21" s="65"/>
      <c r="BX21" s="66"/>
      <c r="BY21" s="63"/>
      <c r="BZ21" s="67"/>
      <c r="CA21" s="68"/>
      <c r="CB21" s="69"/>
      <c r="CC21" s="70"/>
      <c r="CD21" s="70"/>
      <c r="CE21" s="70"/>
      <c r="CF21" s="65"/>
      <c r="CG21" s="66"/>
      <c r="CH21" s="63"/>
      <c r="CI21" s="67"/>
      <c r="CJ21" s="68"/>
      <c r="CK21" s="69"/>
      <c r="CL21" s="70"/>
      <c r="CM21" s="70"/>
      <c r="CN21" s="70"/>
      <c r="CO21" s="71"/>
      <c r="CP21" s="68"/>
      <c r="CQ21" s="68"/>
      <c r="CR21" s="68"/>
      <c r="CS21" s="72"/>
    </row>
    <row r="22" spans="1:98">
      <c r="A22" s="19">
        <f>AB22</f>
        <v>0</v>
      </c>
      <c r="B22" s="39"/>
      <c r="C22" s="39"/>
      <c r="D22" s="39"/>
      <c r="E22" s="39"/>
      <c r="F22" s="39"/>
      <c r="G22" s="40" t="s">
        <v>100</v>
      </c>
      <c r="H22" s="40"/>
      <c r="I22" s="40"/>
      <c r="J22" s="190">
        <f>SUM(J6:J21)</f>
        <v>545000</v>
      </c>
      <c r="K22" s="41">
        <f>SUM(K6:K21)</f>
        <v>23</v>
      </c>
      <c r="L22" s="41">
        <f>SUM(L6:L21)</f>
        <v>0</v>
      </c>
      <c r="M22" s="41">
        <f>SUM(M6:M21)</f>
        <v>1160</v>
      </c>
      <c r="N22" s="41">
        <f>SUM(N6:N21)</f>
        <v>11</v>
      </c>
      <c r="O22" s="41">
        <f>SUM(O6:O21)</f>
        <v>0</v>
      </c>
      <c r="P22" s="41">
        <f>SUM(P6:P21)</f>
        <v>11</v>
      </c>
      <c r="Q22" s="42">
        <f>IFERROR(P22/M22,"-")</f>
        <v>0.0094827586206897</v>
      </c>
      <c r="R22" s="78">
        <f>SUM(R6:R21)</f>
        <v>9</v>
      </c>
      <c r="S22" s="78">
        <f>SUM(S6:S21)</f>
        <v>0</v>
      </c>
      <c r="T22" s="42">
        <f>IFERROR(R22/P22,"-")</f>
        <v>0.81818181818182</v>
      </c>
      <c r="U22" s="184">
        <f>IFERROR(J22/P22,"-")</f>
        <v>49545.454545455</v>
      </c>
      <c r="V22" s="44">
        <f>SUM(V6:V21)</f>
        <v>0</v>
      </c>
      <c r="W22" s="42">
        <f>IFERROR(V22/P22,"-")</f>
        <v>0</v>
      </c>
      <c r="X22" s="190">
        <f>SUM(X6:X21)</f>
        <v>0</v>
      </c>
      <c r="Y22" s="190">
        <f>IFERROR(X22/P22,"-")</f>
        <v>0</v>
      </c>
      <c r="Z22" s="190" t="str">
        <f>IFERROR(X22/V22,"-")</f>
        <v>-</v>
      </c>
      <c r="AA22" s="190">
        <f>X22-J22</f>
        <v>-545000</v>
      </c>
      <c r="AB22" s="47">
        <f>X22/J22</f>
        <v>0</v>
      </c>
      <c r="AC22" s="60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  <mergeCell ref="A18:A19"/>
    <mergeCell ref="J18:J19"/>
    <mergeCell ref="U18:U19"/>
    <mergeCell ref="AA18:AA19"/>
    <mergeCell ref="AB18:AB19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雑誌</vt:lpstr>
      <vt:lpstr>WEB純広広告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