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<sst xmlns="http://schemas.openxmlformats.org/spreadsheetml/2006/main" uniqueCount="241">
  <si>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</si>
  <si>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</si>
  <si>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</si>
  <si>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</si>
  <si>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</si>
  <si>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</si>
  <si>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</si>
  <si>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</si>
  <si>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</si>
  <si>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</si>
  <si>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</si>
  <si>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</si>
  <si>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</si>
  <si>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</si>
  <si>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</si>
  <si>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</si>
  <si>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</si>
  <si>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</si>
  <si>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</si>
  <si>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</si>
  <si>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</si>
  <si>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</si>
  <si>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</si>
  <si>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</si>
  <si>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10月</t>
  </si>
  <si>
    <t>ヘスティア</t>
  </si>
  <si>
    <t>最終更新日</t>
  </si>
  <si>
    <t>01月24日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</si>
  <si>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</si>
  <si>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</si>
  <si>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</si>
  <si>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</si>
  <si>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</si>
  <si>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</si>
  <si>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</si>
  <si>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</si>
  <si>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</si>
  <si>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</si>
  <si>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</si>
  <si>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</si>
  <si>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</si>
  <si>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</si>
  <si>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</si>
  <si>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</si>
  <si>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</si>
  <si>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</si>
  <si>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</si>
  <si>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</si>
  <si>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</si>
  <si>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</si>
  <si>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</si>
  <si>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</si>
  <si>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</si>
  <si>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</si>
  <si>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</si>
  <si>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</si>
  <si>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</si>
  <si>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</si>
  <si>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</si>
  <si>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</si>
  <si>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ic4029</t>
  </si>
  <si>
    <t>右女9版(ヘスティア)（晶エリー）</t>
  </si>
  <si>
    <t>中年の男女が出会える昭和世代専門の出会い場</t>
  </si>
  <si>
    <t>lp07</t>
  </si>
  <si>
    <t>サンスポ関東</t>
  </si>
  <si>
    <t>全5段つかみ15段</t>
  </si>
  <si>
    <t>1～15日</t>
  </si>
  <si>
    <t>ic4030</t>
  </si>
  <si>
    <t>空電</t>
  </si>
  <si>
    <t>ic4031</t>
  </si>
  <si>
    <t>半5段つかみ15段</t>
  </si>
  <si>
    <t>ic4032</t>
  </si>
  <si>
    <t>ln_ink1069</t>
  </si>
  <si>
    <t>老人ホーム版(LINEver)（高宮菜々子）</t>
  </si>
  <si>
    <t>お相手待ちの女性が出ました(LINEver)</t>
  </si>
  <si>
    <t>line</t>
  </si>
  <si>
    <t>16～31日</t>
  </si>
  <si>
    <t>ic4033</t>
  </si>
  <si>
    <t>ln_ink1070</t>
  </si>
  <si>
    <t>ic4034</t>
  </si>
  <si>
    <t>ic4035</t>
  </si>
  <si>
    <t>選べる出会い版（藤井レイラ）</t>
  </si>
  <si>
    <t>圧倒的マッチング率</t>
  </si>
  <si>
    <t>サンスポ関西</t>
  </si>
  <si>
    <t>ic4036</t>
  </si>
  <si>
    <t>ic4037</t>
  </si>
  <si>
    <t>ic4038</t>
  </si>
  <si>
    <t>ln_ink1071</t>
  </si>
  <si>
    <t>LINEで出会いリクルート80歳まで応募可</t>
  </si>
  <si>
    <t>ic4039</t>
  </si>
  <si>
    <t>ln_ink1072</t>
  </si>
  <si>
    <t>ic4040</t>
  </si>
  <si>
    <t>ic4041</t>
  </si>
  <si>
    <t>朝活版（晶エリー）</t>
  </si>
  <si>
    <t>54歳男性に彼女ができた朝活とは？</t>
  </si>
  <si>
    <t>スポーツ報知関西</t>
  </si>
  <si>
    <t>全5段つかみ4回</t>
  </si>
  <si>
    <t>ln_ink1073</t>
  </si>
  <si>
    <t>雑誌版SPA(LINEver)（藤井レイラ）</t>
  </si>
  <si>
    <t>マカより効果的エロい熟女が誘ってくる魅力的なサイト</t>
  </si>
  <si>
    <t>ic4042</t>
  </si>
  <si>
    <t>幹夫版（高宮菜々子）</t>
  </si>
  <si>
    <t>中高年必見</t>
  </si>
  <si>
    <t>lp14</t>
  </si>
  <si>
    <t>ln_ink1074</t>
  </si>
  <si>
    <t>右女9版(ヘスティア)(LINEver)（晶エリー）</t>
  </si>
  <si>
    <t>白髪まじりの男性に出会いたい女性がLINEを待ってる</t>
  </si>
  <si>
    <t>ic4043</t>
  </si>
  <si>
    <t>(空電共通)</t>
  </si>
  <si>
    <t>ln_ink1075</t>
  </si>
  <si>
    <t>東スポ</t>
  </si>
  <si>
    <t>4C終面全5段</t>
  </si>
  <si>
    <t>10月03日(木)</t>
  </si>
  <si>
    <t>ln_ink1076</t>
  </si>
  <si>
    <t>中京スポーツ</t>
  </si>
  <si>
    <t>ln_ink1077</t>
  </si>
  <si>
    <t>QRお股版(LINEver)（高宮菜々子）</t>
  </si>
  <si>
    <t>50歳からのパートナー探し（性生活を充実させたいのは女性も同じ）</t>
  </si>
  <si>
    <t>大スポ</t>
  </si>
  <si>
    <t>ln_ink1078</t>
  </si>
  <si>
    <t>再婚&amp;理解者版(LINEver)（晶エリー）</t>
  </si>
  <si>
    <t>再婚&amp;理解者(LINEver)</t>
  </si>
  <si>
    <t>九スポ</t>
  </si>
  <si>
    <t>10月08日(火)</t>
  </si>
  <si>
    <t>ic4044</t>
  </si>
  <si>
    <t>空電 (共通)</t>
  </si>
  <si>
    <t>ic4045</t>
  </si>
  <si>
    <t>10月17日(木)</t>
  </si>
  <si>
    <t>ic4046</t>
  </si>
  <si>
    <t>デリヘル版3（高宮菜々子）</t>
  </si>
  <si>
    <t>70歳までの出会いお手伝い</t>
  </si>
  <si>
    <t>ic4047</t>
  </si>
  <si>
    <t>興奮版（晶エリー）</t>
  </si>
  <si>
    <t>学生いませんギャルもいません熟女熟女熟女熟女</t>
  </si>
  <si>
    <t>ic4048</t>
  </si>
  <si>
    <t>10月23日(水)</t>
  </si>
  <si>
    <t>ic4049</t>
  </si>
  <si>
    <t>ic4075</t>
  </si>
  <si>
    <t>夕刊フジ関東</t>
  </si>
  <si>
    <t>全3段つかみ4回</t>
  </si>
  <si>
    <t>10月04日(金)</t>
  </si>
  <si>
    <t>ln_ink1090</t>
  </si>
  <si>
    <t>10月11日(金)</t>
  </si>
  <si>
    <t>ic4076</t>
  </si>
  <si>
    <t>10月18日(金)</t>
  </si>
  <si>
    <t>ln_ink1091</t>
  </si>
  <si>
    <t>10月25日(金)</t>
  </si>
  <si>
    <t>ic4077</t>
  </si>
  <si>
    <t>ic4050</t>
  </si>
  <si>
    <t>胸の上広告版（藤井レイラ）</t>
  </si>
  <si>
    <t>ニッカン関西</t>
  </si>
  <si>
    <t>半2段つかみ10段保証</t>
  </si>
  <si>
    <t>1～10日</t>
  </si>
  <si>
    <t>ln_ink1079</t>
  </si>
  <si>
    <t>電話orライン１(LINEver)（複数）</t>
  </si>
  <si>
    <t>50歳以上あなたはどちらのタイプ</t>
  </si>
  <si>
    <t>11～20日</t>
  </si>
  <si>
    <t>ic4051</t>
  </si>
  <si>
    <t>興奮版（高宮菜々子）</t>
  </si>
  <si>
    <t>21～31日</t>
  </si>
  <si>
    <t>ic4052</t>
  </si>
  <si>
    <t>ic4053</t>
  </si>
  <si>
    <t>即ヤリ版（高宮菜々子）</t>
  </si>
  <si>
    <t>魅惑の体験</t>
  </si>
  <si>
    <t>アダルト面4C大雑4～5回</t>
  </si>
  <si>
    <t>ln_ink1080</t>
  </si>
  <si>
    <t>寂しい女たち版(LINEver)（フリー女性②）</t>
  </si>
  <si>
    <t>私じゃダメですか尻画像</t>
  </si>
  <si>
    <t>ic4054</t>
  </si>
  <si>
    <t>女性すげ～版（白い服女性）</t>
  </si>
  <si>
    <t>濃密な出会いをしてもいい</t>
  </si>
  <si>
    <t>ic4055</t>
  </si>
  <si>
    <t>ln_ink1081</t>
  </si>
  <si>
    <t>寂しい女たち版(LINEver)（フリー女性⑧）</t>
  </si>
  <si>
    <t>私じゃダメですか</t>
  </si>
  <si>
    <t>アダルト面4C全3段</t>
  </si>
  <si>
    <t>10月28日(月)</t>
  </si>
  <si>
    <t>ic4056</t>
  </si>
  <si>
    <t>ic4057</t>
  </si>
  <si>
    <t>青春写メ加工版（藤井レイラ）</t>
  </si>
  <si>
    <t>第二の人生を楽しむなら</t>
  </si>
  <si>
    <t>ln_ink1082</t>
  </si>
  <si>
    <t>密会版(LINEver)（晶エリー）</t>
  </si>
  <si>
    <t>ほぼ初体験</t>
  </si>
  <si>
    <t>ic4058</t>
  </si>
  <si>
    <t>ヤリモクじゃダメですか（フリー女性⑧）</t>
  </si>
  <si>
    <t>高速マッチング恋愛</t>
  </si>
  <si>
    <t>ln_ink1083</t>
  </si>
  <si>
    <t>ヤリもく限定版(LINEver)（晶エリー）</t>
  </si>
  <si>
    <t>真面目な出会いはお断り</t>
  </si>
  <si>
    <t>10月26日(土)</t>
  </si>
  <si>
    <t>ic4059</t>
  </si>
  <si>
    <t>ic4060</t>
  </si>
  <si>
    <t>ln_ink1084</t>
  </si>
  <si>
    <t>エロくたっていいじゃない版(LINEver)（高宮菜々子）</t>
  </si>
  <si>
    <t>おじさんだもん</t>
  </si>
  <si>
    <t>ic4061</t>
  </si>
  <si>
    <t>欲におぼれた女版（複数）</t>
  </si>
  <si>
    <t>私を見て‼</t>
  </si>
  <si>
    <t>ln_ink1085</t>
  </si>
  <si>
    <t>令和最新版(LINEver)（複数）</t>
  </si>
  <si>
    <t>熟女の祭典</t>
  </si>
  <si>
    <t>ic4062</t>
  </si>
  <si>
    <t>ln_ink1086</t>
  </si>
  <si>
    <t>女優大版１(LINEver)（藤井レイラ）</t>
  </si>
  <si>
    <t>出会い探しは</t>
  </si>
  <si>
    <t>スポニチ関東</t>
  </si>
  <si>
    <t>全5段</t>
  </si>
  <si>
    <t>10月06日(日)</t>
  </si>
  <si>
    <t>ic4063</t>
  </si>
  <si>
    <t>ic4064</t>
  </si>
  <si>
    <t>NEWS版（藤井レイラ）</t>
  </si>
  <si>
    <t>出会いすぎてお祭り騒ぎ！？</t>
  </si>
  <si>
    <t>10月13日(日)</t>
  </si>
  <si>
    <t>ic4065</t>
  </si>
  <si>
    <t>ln_ink1087</t>
  </si>
  <si>
    <t>右女9版(ヘスティア)(LINEver)（高宮菜々子）</t>
  </si>
  <si>
    <t>学生いませんギャルもいません熟女熟女熟女熟女(LINEver)</t>
  </si>
  <si>
    <t>スポニチ関西</t>
  </si>
  <si>
    <t>10月12日(土)</t>
  </si>
  <si>
    <t>ic4066</t>
  </si>
  <si>
    <t>ic4067</t>
  </si>
  <si>
    <t>10月20日(日)</t>
  </si>
  <si>
    <t>ic4068</t>
  </si>
  <si>
    <t>ln_ink1088</t>
  </si>
  <si>
    <t>1C終面全5段</t>
  </si>
  <si>
    <t>ic4069</t>
  </si>
  <si>
    <t>ic4070</t>
  </si>
  <si>
    <t>DVDパッケージ＿ストーリー版（晶エリー）</t>
  </si>
  <si>
    <t>え、美熟女が</t>
  </si>
  <si>
    <t>10月27日(日)</t>
  </si>
  <si>
    <t>ic4071</t>
  </si>
  <si>
    <t>ln_ink1089</t>
  </si>
  <si>
    <t>幹夫版(LINEver)（高宮菜々子）</t>
  </si>
  <si>
    <t>10月05日(土)</t>
  </si>
  <si>
    <t>ic4072</t>
  </si>
  <si>
    <t>ic4073</t>
  </si>
  <si>
    <t>デリヘル版2（高宮菜々子）</t>
  </si>
  <si>
    <t>もう50代の熟女だけど</t>
  </si>
  <si>
    <t>ic4074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</si>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</sst>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72</v>
      </c>
      <c r="D6" s="195">
        <v>2570000</v>
      </c>
      <c r="E6" s="81">
        <v>684</v>
      </c>
      <c r="F6" s="81">
        <v>296</v>
      </c>
      <c r="G6" s="81">
        <v>745</v>
      </c>
      <c r="H6" s="91">
        <v>160</v>
      </c>
      <c r="I6" s="92">
        <v>3</v>
      </c>
      <c r="J6" s="145">
        <f>H6+I6</f>
        <v>163</v>
      </c>
      <c r="K6" s="82">
        <f>IFERROR(J6/G6,"-")</f>
        <v>0.21879194630872</v>
      </c>
      <c r="L6" s="81">
        <v>19</v>
      </c>
      <c r="M6" s="81">
        <v>28</v>
      </c>
      <c r="N6" s="82">
        <f>IFERROR(L6/J6,"-")</f>
        <v>0.11656441717791</v>
      </c>
      <c r="O6" s="83">
        <f>IFERROR(D6/J6,"-")</f>
        <v>15766.871165644</v>
      </c>
      <c r="P6" s="84">
        <v>26</v>
      </c>
      <c r="Q6" s="82">
        <f>IFERROR(P6/J6,"-")</f>
        <v>0.15950920245399</v>
      </c>
      <c r="R6" s="200">
        <v>2387660</v>
      </c>
      <c r="S6" s="201">
        <f>IFERROR(R6/J6,"-")</f>
        <v>14648.220858896</v>
      </c>
      <c r="T6" s="201">
        <f>IFERROR(R6/P6,"-")</f>
        <v>91833.076923077</v>
      </c>
      <c r="U6" s="195">
        <f>IFERROR(R6-D6,"-")</f>
        <v>-182340</v>
      </c>
      <c r="V6" s="85">
        <f>R6/D6</f>
        <v>0.92905058365759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2570000</v>
      </c>
      <c r="E9" s="41">
        <f>SUM(E6:E7)</f>
        <v>684</v>
      </c>
      <c r="F9" s="41">
        <f>SUM(F6:F7)</f>
        <v>296</v>
      </c>
      <c r="G9" s="41">
        <f>SUM(G6:G7)</f>
        <v>745</v>
      </c>
      <c r="H9" s="41">
        <f>SUM(H6:H7)</f>
        <v>160</v>
      </c>
      <c r="I9" s="41">
        <f>SUM(I6:I7)</f>
        <v>3</v>
      </c>
      <c r="J9" s="41">
        <f>SUM(J6:J7)</f>
        <v>163</v>
      </c>
      <c r="K9" s="42">
        <f>IFERROR(J9/G9,"-")</f>
        <v>0.21879194630872</v>
      </c>
      <c r="L9" s="78">
        <f>SUM(L6:L7)</f>
        <v>19</v>
      </c>
      <c r="M9" s="78">
        <f>SUM(M6:M7)</f>
        <v>28</v>
      </c>
      <c r="N9" s="42">
        <f>IFERROR(L9/J9,"-")</f>
        <v>0.11656441717791</v>
      </c>
      <c r="O9" s="43">
        <f>IFERROR(D9/J9,"-")</f>
        <v>15766.871165644</v>
      </c>
      <c r="P9" s="44">
        <f>SUM(P6:P7)</f>
        <v>26</v>
      </c>
      <c r="Q9" s="42">
        <f>IFERROR(P9/J9,"-")</f>
        <v>0.15950920245399</v>
      </c>
      <c r="R9" s="45">
        <f>SUM(R6:R7)</f>
        <v>2387660</v>
      </c>
      <c r="S9" s="45">
        <f>IFERROR(R9/J9,"-")</f>
        <v>14648.220858896</v>
      </c>
      <c r="T9" s="45">
        <f>IFERROR(R9/P9,"-")</f>
        <v>91833.076923077</v>
      </c>
      <c r="U9" s="46">
        <f>SUM(U6:U7)</f>
        <v>-182340</v>
      </c>
      <c r="V9" s="47">
        <f>IFERROR(R9/D9,"-")</f>
        <v>0.92905058365759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1.1794117647059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340000</v>
      </c>
      <c r="K6" s="81">
        <v>17</v>
      </c>
      <c r="L6" s="81">
        <v>0</v>
      </c>
      <c r="M6" s="81">
        <v>45</v>
      </c>
      <c r="N6" s="91">
        <v>4</v>
      </c>
      <c r="O6" s="92">
        <v>0</v>
      </c>
      <c r="P6" s="93">
        <f>N6+O6</f>
        <v>4</v>
      </c>
      <c r="Q6" s="82">
        <f>IFERROR(P6/M6,"-")</f>
        <v>0.088888888888889</v>
      </c>
      <c r="R6" s="81">
        <v>1</v>
      </c>
      <c r="S6" s="81">
        <v>1</v>
      </c>
      <c r="T6" s="82">
        <f>IFERROR(S6/(O6+P6),"-")</f>
        <v>0.25</v>
      </c>
      <c r="U6" s="182">
        <f>IFERROR(J6/SUM(P6:P21),"-")</f>
        <v>9714.2857142857</v>
      </c>
      <c r="V6" s="84">
        <v>1</v>
      </c>
      <c r="W6" s="82">
        <f>IF(P6=0,"-",V6/P6)</f>
        <v>0.25</v>
      </c>
      <c r="X6" s="186">
        <v>100000</v>
      </c>
      <c r="Y6" s="187">
        <f>IFERROR(X6/P6,"-")</f>
        <v>25000</v>
      </c>
      <c r="Z6" s="187">
        <f>IFERROR(X6/V6,"-")</f>
        <v>100000</v>
      </c>
      <c r="AA6" s="188">
        <f>SUM(X6:X21)-SUM(J6:J21)</f>
        <v>61000</v>
      </c>
      <c r="AB6" s="85">
        <f>SUM(X6:X21)/SUM(J6:J21)</f>
        <v>1.1794117647059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0.25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0.5</v>
      </c>
      <c r="BG6" s="112">
        <v>1</v>
      </c>
      <c r="BH6" s="114">
        <f>IFERROR(BG6/BE6,"-")</f>
        <v>0.5</v>
      </c>
      <c r="BI6" s="115">
        <v>100000</v>
      </c>
      <c r="BJ6" s="116">
        <f>IFERROR(BI6/BE6,"-")</f>
        <v>50000</v>
      </c>
      <c r="BK6" s="117"/>
      <c r="BL6" s="117"/>
      <c r="BM6" s="117">
        <v>1</v>
      </c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>
        <v>1</v>
      </c>
      <c r="CG6" s="134">
        <f>IF(P6=0,"",IF(CF6=0,"",(CF6/P6)))</f>
        <v>0.25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1</v>
      </c>
      <c r="CP6" s="141">
        <v>100000</v>
      </c>
      <c r="CQ6" s="141">
        <v>100000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50</v>
      </c>
      <c r="L7" s="81">
        <v>27</v>
      </c>
      <c r="M7" s="81">
        <v>9</v>
      </c>
      <c r="N7" s="91">
        <v>7</v>
      </c>
      <c r="O7" s="92">
        <v>0</v>
      </c>
      <c r="P7" s="93">
        <f>N7+O7</f>
        <v>7</v>
      </c>
      <c r="Q7" s="82">
        <f>IFERROR(P7/M7,"-")</f>
        <v>0.77777777777778</v>
      </c>
      <c r="R7" s="81">
        <v>4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0.14285714285714</v>
      </c>
      <c r="X7" s="186">
        <v>281000</v>
      </c>
      <c r="Y7" s="187">
        <f>IFERROR(X7/P7,"-")</f>
        <v>40142.857142857</v>
      </c>
      <c r="Z7" s="187">
        <f>IFERROR(X7/V7,"-")</f>
        <v>281000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0.14285714285714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0.14285714285714</v>
      </c>
      <c r="BG7" s="112">
        <v>1</v>
      </c>
      <c r="BH7" s="114">
        <f>IFERROR(BG7/BE7,"-")</f>
        <v>1</v>
      </c>
      <c r="BI7" s="115">
        <v>21000</v>
      </c>
      <c r="BJ7" s="116">
        <f>IFERROR(BI7/BE7,"-")</f>
        <v>21000</v>
      </c>
      <c r="BK7" s="117"/>
      <c r="BL7" s="117"/>
      <c r="BM7" s="117">
        <v>1</v>
      </c>
      <c r="BN7" s="119">
        <v>1</v>
      </c>
      <c r="BO7" s="120">
        <f>IF(P7=0,"",IF(BN7=0,"",(BN7/P7)))</f>
        <v>0.14285714285714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0.14285714285714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3</v>
      </c>
      <c r="CG7" s="134">
        <f>IF(P7=0,"",IF(CF7=0,"",(CF7/P7)))</f>
        <v>0.42857142857143</v>
      </c>
      <c r="CH7" s="135">
        <v>3</v>
      </c>
      <c r="CI7" s="136">
        <f>IFERROR(CH7/CF7,"-")</f>
        <v>1</v>
      </c>
      <c r="CJ7" s="137">
        <v>426000</v>
      </c>
      <c r="CK7" s="138">
        <f>IFERROR(CJ7/CF7,"-")</f>
        <v>142000</v>
      </c>
      <c r="CL7" s="139"/>
      <c r="CM7" s="139">
        <v>1</v>
      </c>
      <c r="CN7" s="139">
        <v>2</v>
      </c>
      <c r="CO7" s="140">
        <v>1</v>
      </c>
      <c r="CP7" s="141">
        <v>281000</v>
      </c>
      <c r="CQ7" s="141">
        <v>281000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64</v>
      </c>
      <c r="H8" s="90" t="s">
        <v>70</v>
      </c>
      <c r="I8" s="90"/>
      <c r="J8" s="188"/>
      <c r="K8" s="81">
        <v>0</v>
      </c>
      <c r="L8" s="81">
        <v>0</v>
      </c>
      <c r="M8" s="81">
        <v>1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68</v>
      </c>
      <c r="G9" s="203"/>
      <c r="H9" s="90"/>
      <c r="I9" s="90"/>
      <c r="J9" s="188"/>
      <c r="K9" s="81">
        <v>0</v>
      </c>
      <c r="L9" s="81">
        <v>0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72</v>
      </c>
      <c r="C10" s="203"/>
      <c r="D10" s="203" t="s">
        <v>73</v>
      </c>
      <c r="E10" s="203" t="s">
        <v>74</v>
      </c>
      <c r="F10" s="203" t="s">
        <v>75</v>
      </c>
      <c r="G10" s="203" t="s">
        <v>64</v>
      </c>
      <c r="H10" s="90" t="s">
        <v>65</v>
      </c>
      <c r="I10" s="90" t="s">
        <v>76</v>
      </c>
      <c r="J10" s="188"/>
      <c r="K10" s="81">
        <v>0</v>
      </c>
      <c r="L10" s="81">
        <v>0</v>
      </c>
      <c r="M10" s="81">
        <v>0</v>
      </c>
      <c r="N10" s="91">
        <v>4</v>
      </c>
      <c r="O10" s="92">
        <v>0</v>
      </c>
      <c r="P10" s="93">
        <f>N10+O10</f>
        <v>4</v>
      </c>
      <c r="Q10" s="82" t="str">
        <f>IFERROR(P10/M10,"-")</f>
        <v>-</v>
      </c>
      <c r="R10" s="81">
        <v>0</v>
      </c>
      <c r="S10" s="81">
        <v>1</v>
      </c>
      <c r="T10" s="82">
        <f>IFERROR(S10/(O10+P10),"-")</f>
        <v>0.25</v>
      </c>
      <c r="U10" s="182"/>
      <c r="V10" s="84">
        <v>1</v>
      </c>
      <c r="W10" s="82">
        <f>IF(P10=0,"-",V10/P10)</f>
        <v>0.25</v>
      </c>
      <c r="X10" s="186">
        <v>5000</v>
      </c>
      <c r="Y10" s="187">
        <f>IFERROR(X10/P10,"-")</f>
        <v>1250</v>
      </c>
      <c r="Z10" s="187">
        <f>IFERROR(X10/V10,"-")</f>
        <v>5000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0.25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2</v>
      </c>
      <c r="BX10" s="127">
        <f>IF(P10=0,"",IF(BW10=0,"",(BW10/P10)))</f>
        <v>0.5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>
        <v>1</v>
      </c>
      <c r="CG10" s="134">
        <f>IF(P10=0,"",IF(CF10=0,"",(CF10/P10)))</f>
        <v>0.25</v>
      </c>
      <c r="CH10" s="135">
        <v>1</v>
      </c>
      <c r="CI10" s="136">
        <f>IFERROR(CH10/CF10,"-")</f>
        <v>1</v>
      </c>
      <c r="CJ10" s="137">
        <v>5000</v>
      </c>
      <c r="CK10" s="138">
        <f>IFERROR(CJ10/CF10,"-")</f>
        <v>5000</v>
      </c>
      <c r="CL10" s="139">
        <v>1</v>
      </c>
      <c r="CM10" s="139"/>
      <c r="CN10" s="139"/>
      <c r="CO10" s="140">
        <v>1</v>
      </c>
      <c r="CP10" s="141">
        <v>5000</v>
      </c>
      <c r="CQ10" s="141">
        <v>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73</v>
      </c>
      <c r="E11" s="203" t="s">
        <v>74</v>
      </c>
      <c r="F11" s="203" t="s">
        <v>68</v>
      </c>
      <c r="G11" s="203"/>
      <c r="H11" s="90"/>
      <c r="I11" s="90"/>
      <c r="J11" s="188"/>
      <c r="K11" s="81">
        <v>22</v>
      </c>
      <c r="L11" s="81">
        <v>15</v>
      </c>
      <c r="M11" s="81">
        <v>10</v>
      </c>
      <c r="N11" s="91">
        <v>0</v>
      </c>
      <c r="O11" s="92">
        <v>0</v>
      </c>
      <c r="P11" s="93">
        <f>N11+O11</f>
        <v>0</v>
      </c>
      <c r="Q11" s="82">
        <f>IFERROR(P11/M11,"-")</f>
        <v>0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73</v>
      </c>
      <c r="E12" s="203" t="s">
        <v>74</v>
      </c>
      <c r="F12" s="203" t="s">
        <v>75</v>
      </c>
      <c r="G12" s="203" t="s">
        <v>64</v>
      </c>
      <c r="H12" s="90" t="s">
        <v>70</v>
      </c>
      <c r="I12" s="90"/>
      <c r="J12" s="188"/>
      <c r="K12" s="81">
        <v>0</v>
      </c>
      <c r="L12" s="81">
        <v>0</v>
      </c>
      <c r="M12" s="81">
        <v>0</v>
      </c>
      <c r="N12" s="91">
        <v>0</v>
      </c>
      <c r="O12" s="92">
        <v>0</v>
      </c>
      <c r="P12" s="93">
        <f>N12+O12</f>
        <v>0</v>
      </c>
      <c r="Q12" s="82" t="str">
        <f>IFERROR(P12/M12,"-")</f>
        <v>-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73</v>
      </c>
      <c r="E13" s="203" t="s">
        <v>74</v>
      </c>
      <c r="F13" s="203" t="s">
        <v>68</v>
      </c>
      <c r="G13" s="203"/>
      <c r="H13" s="90"/>
      <c r="I13" s="90"/>
      <c r="J13" s="188"/>
      <c r="K13" s="81">
        <v>1</v>
      </c>
      <c r="L13" s="81">
        <v>1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81</v>
      </c>
      <c r="E14" s="203" t="s">
        <v>82</v>
      </c>
      <c r="F14" s="203" t="s">
        <v>63</v>
      </c>
      <c r="G14" s="203" t="s">
        <v>83</v>
      </c>
      <c r="H14" s="90" t="s">
        <v>65</v>
      </c>
      <c r="I14" s="90" t="s">
        <v>66</v>
      </c>
      <c r="J14" s="188"/>
      <c r="K14" s="81">
        <v>5</v>
      </c>
      <c r="L14" s="81">
        <v>0</v>
      </c>
      <c r="M14" s="81">
        <v>39</v>
      </c>
      <c r="N14" s="91">
        <v>1</v>
      </c>
      <c r="O14" s="92">
        <v>0</v>
      </c>
      <c r="P14" s="93">
        <f>N14+O14</f>
        <v>1</v>
      </c>
      <c r="Q14" s="82">
        <f>IFERROR(P14/M14,"-")</f>
        <v>0.025641025641026</v>
      </c>
      <c r="R14" s="81">
        <v>0</v>
      </c>
      <c r="S14" s="81">
        <v>1</v>
      </c>
      <c r="T14" s="82">
        <f>IFERROR(S14/(O14+P14),"-")</f>
        <v>1</v>
      </c>
      <c r="U14" s="182"/>
      <c r="V14" s="84">
        <v>1</v>
      </c>
      <c r="W14" s="82">
        <f>IF(P14=0,"-",V14/P14)</f>
        <v>1</v>
      </c>
      <c r="X14" s="186">
        <v>10000</v>
      </c>
      <c r="Y14" s="187">
        <f>IFERROR(X14/P14,"-")</f>
        <v>10000</v>
      </c>
      <c r="Z14" s="187">
        <f>IFERROR(X14/V14,"-")</f>
        <v>10000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1</v>
      </c>
      <c r="BP14" s="121">
        <v>1</v>
      </c>
      <c r="BQ14" s="122">
        <f>IFERROR(BP14/BN14,"-")</f>
        <v>1</v>
      </c>
      <c r="BR14" s="123">
        <v>10000</v>
      </c>
      <c r="BS14" s="124">
        <f>IFERROR(BR14/BN14,"-")</f>
        <v>10000</v>
      </c>
      <c r="BT14" s="125"/>
      <c r="BU14" s="125">
        <v>1</v>
      </c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10000</v>
      </c>
      <c r="CQ14" s="141">
        <v>10000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84</v>
      </c>
      <c r="C15" s="203"/>
      <c r="D15" s="203" t="s">
        <v>81</v>
      </c>
      <c r="E15" s="203" t="s">
        <v>82</v>
      </c>
      <c r="F15" s="203" t="s">
        <v>68</v>
      </c>
      <c r="G15" s="203"/>
      <c r="H15" s="90"/>
      <c r="I15" s="90"/>
      <c r="J15" s="188"/>
      <c r="K15" s="81">
        <v>27</v>
      </c>
      <c r="L15" s="81">
        <v>20</v>
      </c>
      <c r="M15" s="81">
        <v>9</v>
      </c>
      <c r="N15" s="91">
        <v>1</v>
      </c>
      <c r="O15" s="92">
        <v>1</v>
      </c>
      <c r="P15" s="93">
        <f>N15+O15</f>
        <v>2</v>
      </c>
      <c r="Q15" s="82">
        <f>IFERROR(P15/M15,"-")</f>
        <v>0.22222222222222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2</v>
      </c>
      <c r="BO15" s="120">
        <f>IF(P15=0,"",IF(BN15=0,"",(BN15/P15)))</f>
        <v>1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85</v>
      </c>
      <c r="C16" s="203"/>
      <c r="D16" s="203" t="s">
        <v>81</v>
      </c>
      <c r="E16" s="203" t="s">
        <v>82</v>
      </c>
      <c r="F16" s="203" t="s">
        <v>63</v>
      </c>
      <c r="G16" s="203" t="s">
        <v>83</v>
      </c>
      <c r="H16" s="90" t="s">
        <v>70</v>
      </c>
      <c r="I16" s="90"/>
      <c r="J16" s="188"/>
      <c r="K16" s="81">
        <v>0</v>
      </c>
      <c r="L16" s="81">
        <v>0</v>
      </c>
      <c r="M16" s="81">
        <v>1</v>
      </c>
      <c r="N16" s="91">
        <v>0</v>
      </c>
      <c r="O16" s="92">
        <v>0</v>
      </c>
      <c r="P16" s="93">
        <f>N16+O16</f>
        <v>0</v>
      </c>
      <c r="Q16" s="82">
        <f>IFERROR(P16/M16,"-")</f>
        <v>0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86</v>
      </c>
      <c r="C17" s="203"/>
      <c r="D17" s="203" t="s">
        <v>81</v>
      </c>
      <c r="E17" s="203" t="s">
        <v>82</v>
      </c>
      <c r="F17" s="203" t="s">
        <v>68</v>
      </c>
      <c r="G17" s="203"/>
      <c r="H17" s="90"/>
      <c r="I17" s="90"/>
      <c r="J17" s="188"/>
      <c r="K17" s="81">
        <v>0</v>
      </c>
      <c r="L17" s="81">
        <v>0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87</v>
      </c>
      <c r="C18" s="203"/>
      <c r="D18" s="203" t="s">
        <v>73</v>
      </c>
      <c r="E18" s="203" t="s">
        <v>88</v>
      </c>
      <c r="F18" s="203" t="s">
        <v>75</v>
      </c>
      <c r="G18" s="203" t="s">
        <v>83</v>
      </c>
      <c r="H18" s="90" t="s">
        <v>65</v>
      </c>
      <c r="I18" s="90" t="s">
        <v>76</v>
      </c>
      <c r="J18" s="188"/>
      <c r="K18" s="81">
        <v>0</v>
      </c>
      <c r="L18" s="81">
        <v>0</v>
      </c>
      <c r="M18" s="81">
        <v>0</v>
      </c>
      <c r="N18" s="91">
        <v>14</v>
      </c>
      <c r="O18" s="92">
        <v>0</v>
      </c>
      <c r="P18" s="93">
        <f>N18+O18</f>
        <v>14</v>
      </c>
      <c r="Q18" s="82" t="str">
        <f>IFERROR(P18/M18,"-")</f>
        <v>-</v>
      </c>
      <c r="R18" s="81">
        <v>0</v>
      </c>
      <c r="S18" s="81">
        <v>1</v>
      </c>
      <c r="T18" s="82">
        <f>IFERROR(S18/(O18+P18),"-")</f>
        <v>0.071428571428571</v>
      </c>
      <c r="U18" s="182"/>
      <c r="V18" s="84">
        <v>1</v>
      </c>
      <c r="W18" s="82">
        <f>IF(P18=0,"-",V18/P18)</f>
        <v>0.071428571428571</v>
      </c>
      <c r="X18" s="186">
        <v>5000</v>
      </c>
      <c r="Y18" s="187">
        <f>IFERROR(X18/P18,"-")</f>
        <v>357.14285714286</v>
      </c>
      <c r="Z18" s="187">
        <f>IFERROR(X18/V18,"-")</f>
        <v>5000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0.071428571428571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1</v>
      </c>
      <c r="AW18" s="107">
        <f>IF(P18=0,"",IF(AV18=0,"",(AV18/P18)))</f>
        <v>0.071428571428571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2</v>
      </c>
      <c r="BF18" s="113">
        <f>IF(P18=0,"",IF(BE18=0,"",(BE18/P18)))</f>
        <v>0.14285714285714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2</v>
      </c>
      <c r="BO18" s="120">
        <f>IF(P18=0,"",IF(BN18=0,"",(BN18/P18)))</f>
        <v>0.14285714285714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7</v>
      </c>
      <c r="BX18" s="127">
        <f>IF(P18=0,"",IF(BW18=0,"",(BW18/P18)))</f>
        <v>0.5</v>
      </c>
      <c r="BY18" s="128">
        <v>1</v>
      </c>
      <c r="BZ18" s="129">
        <f>IFERROR(BY18/BW18,"-")</f>
        <v>0.14285714285714</v>
      </c>
      <c r="CA18" s="130">
        <v>14000</v>
      </c>
      <c r="CB18" s="131">
        <f>IFERROR(CA18/BW18,"-")</f>
        <v>2000</v>
      </c>
      <c r="CC18" s="132"/>
      <c r="CD18" s="132"/>
      <c r="CE18" s="132">
        <v>1</v>
      </c>
      <c r="CF18" s="133">
        <v>1</v>
      </c>
      <c r="CG18" s="134">
        <f>IF(P18=0,"",IF(CF18=0,"",(CF18/P18)))</f>
        <v>0.071428571428571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1</v>
      </c>
      <c r="CP18" s="141">
        <v>5000</v>
      </c>
      <c r="CQ18" s="141">
        <v>14000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89</v>
      </c>
      <c r="C19" s="203"/>
      <c r="D19" s="203" t="s">
        <v>73</v>
      </c>
      <c r="E19" s="203"/>
      <c r="F19" s="203" t="s">
        <v>68</v>
      </c>
      <c r="G19" s="203"/>
      <c r="H19" s="90"/>
      <c r="I19" s="90"/>
      <c r="J19" s="188"/>
      <c r="K19" s="81">
        <v>35</v>
      </c>
      <c r="L19" s="81">
        <v>23</v>
      </c>
      <c r="M19" s="81">
        <v>2</v>
      </c>
      <c r="N19" s="91">
        <v>3</v>
      </c>
      <c r="O19" s="92">
        <v>0</v>
      </c>
      <c r="P19" s="93">
        <f>N19+O19</f>
        <v>3</v>
      </c>
      <c r="Q19" s="82">
        <f>IFERROR(P19/M19,"-")</f>
        <v>1.5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1</v>
      </c>
      <c r="BO19" s="120">
        <f>IF(P19=0,"",IF(BN19=0,"",(BN19/P19)))</f>
        <v>0.33333333333333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0.33333333333333</v>
      </c>
      <c r="BY19" s="128">
        <v>1</v>
      </c>
      <c r="BZ19" s="129">
        <f>IFERROR(BY19/BW19,"-")</f>
        <v>1</v>
      </c>
      <c r="CA19" s="130">
        <v>3000</v>
      </c>
      <c r="CB19" s="131">
        <f>IFERROR(CA19/BW19,"-")</f>
        <v>3000</v>
      </c>
      <c r="CC19" s="132">
        <v>1</v>
      </c>
      <c r="CD19" s="132"/>
      <c r="CE19" s="132"/>
      <c r="CF19" s="133">
        <v>1</v>
      </c>
      <c r="CG19" s="134">
        <f>IF(P19=0,"",IF(CF19=0,"",(CF19/P19)))</f>
        <v>0.33333333333333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0</v>
      </c>
      <c r="CP19" s="141">
        <v>0</v>
      </c>
      <c r="CQ19" s="141">
        <v>3000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90</v>
      </c>
      <c r="C20" s="203"/>
      <c r="D20" s="203" t="s">
        <v>73</v>
      </c>
      <c r="E20" s="203" t="s">
        <v>88</v>
      </c>
      <c r="F20" s="203" t="s">
        <v>75</v>
      </c>
      <c r="G20" s="203" t="s">
        <v>83</v>
      </c>
      <c r="H20" s="90" t="s">
        <v>70</v>
      </c>
      <c r="I20" s="90"/>
      <c r="J20" s="188"/>
      <c r="K20" s="81">
        <v>0</v>
      </c>
      <c r="L20" s="81">
        <v>0</v>
      </c>
      <c r="M20" s="81">
        <v>0</v>
      </c>
      <c r="N20" s="91">
        <v>0</v>
      </c>
      <c r="O20" s="92">
        <v>0</v>
      </c>
      <c r="P20" s="93">
        <f>N20+O20</f>
        <v>0</v>
      </c>
      <c r="Q20" s="82" t="str">
        <f>IFERROR(P20/M20,"-")</f>
        <v>-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91</v>
      </c>
      <c r="C21" s="203"/>
      <c r="D21" s="203" t="s">
        <v>73</v>
      </c>
      <c r="E21" s="203"/>
      <c r="F21" s="203" t="s">
        <v>68</v>
      </c>
      <c r="G21" s="203"/>
      <c r="H21" s="90"/>
      <c r="I21" s="90"/>
      <c r="J21" s="188"/>
      <c r="K21" s="81">
        <v>2</v>
      </c>
      <c r="L21" s="81">
        <v>2</v>
      </c>
      <c r="M21" s="81">
        <v>1</v>
      </c>
      <c r="N21" s="91">
        <v>0</v>
      </c>
      <c r="O21" s="92">
        <v>0</v>
      </c>
      <c r="P21" s="93">
        <f>N21+O21</f>
        <v>0</v>
      </c>
      <c r="Q21" s="82">
        <f>IFERROR(P21/M21,"-")</f>
        <v>0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0.55235714285714</v>
      </c>
      <c r="B22" s="203" t="s">
        <v>92</v>
      </c>
      <c r="C22" s="203"/>
      <c r="D22" s="203" t="s">
        <v>93</v>
      </c>
      <c r="E22" s="203" t="s">
        <v>94</v>
      </c>
      <c r="F22" s="203" t="s">
        <v>63</v>
      </c>
      <c r="G22" s="203" t="s">
        <v>95</v>
      </c>
      <c r="H22" s="90" t="s">
        <v>96</v>
      </c>
      <c r="I22" s="90"/>
      <c r="J22" s="188">
        <v>280000</v>
      </c>
      <c r="K22" s="81">
        <v>5</v>
      </c>
      <c r="L22" s="81">
        <v>0</v>
      </c>
      <c r="M22" s="81">
        <v>20</v>
      </c>
      <c r="N22" s="91">
        <v>2</v>
      </c>
      <c r="O22" s="92">
        <v>0</v>
      </c>
      <c r="P22" s="93">
        <f>N22+O22</f>
        <v>2</v>
      </c>
      <c r="Q22" s="82">
        <f>IFERROR(P22/M22,"-")</f>
        <v>0.1</v>
      </c>
      <c r="R22" s="81">
        <v>0</v>
      </c>
      <c r="S22" s="81">
        <v>0</v>
      </c>
      <c r="T22" s="82">
        <f>IFERROR(S22/(O22+P22),"-")</f>
        <v>0</v>
      </c>
      <c r="U22" s="182">
        <f>IFERROR(J22/SUM(P22:P26),"-")</f>
        <v>23333.333333333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SUM(X22:X26)-SUM(J22:J26)</f>
        <v>-125340</v>
      </c>
      <c r="AB22" s="85">
        <f>SUM(X22:X26)/SUM(J22:J26)</f>
        <v>0.55235714285714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2</v>
      </c>
      <c r="BO22" s="120">
        <f>IF(P22=0,"",IF(BN22=0,"",(BN22/P22)))</f>
        <v>1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97</v>
      </c>
      <c r="C23" s="203"/>
      <c r="D23" s="203" t="s">
        <v>98</v>
      </c>
      <c r="E23" s="203" t="s">
        <v>99</v>
      </c>
      <c r="F23" s="203" t="s">
        <v>75</v>
      </c>
      <c r="G23" s="203"/>
      <c r="H23" s="90" t="s">
        <v>96</v>
      </c>
      <c r="I23" s="90"/>
      <c r="J23" s="188"/>
      <c r="K23" s="81">
        <v>0</v>
      </c>
      <c r="L23" s="81">
        <v>0</v>
      </c>
      <c r="M23" s="81">
        <v>0</v>
      </c>
      <c r="N23" s="91">
        <v>2</v>
      </c>
      <c r="O23" s="92">
        <v>0</v>
      </c>
      <c r="P23" s="93">
        <f>N23+O23</f>
        <v>2</v>
      </c>
      <c r="Q23" s="82" t="str">
        <f>IFERROR(P23/M23,"-")</f>
        <v>-</v>
      </c>
      <c r="R23" s="81">
        <v>0</v>
      </c>
      <c r="S23" s="81">
        <v>1</v>
      </c>
      <c r="T23" s="82">
        <f>IFERROR(S23/(O23+P23),"-")</f>
        <v>0.5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>
        <v>1</v>
      </c>
      <c r="BX23" s="127">
        <f>IF(P23=0,"",IF(BW23=0,"",(BW23/P23)))</f>
        <v>0.5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>
        <v>1</v>
      </c>
      <c r="CG23" s="134">
        <f>IF(P23=0,"",IF(CF23=0,"",(CF23/P23)))</f>
        <v>0.5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100</v>
      </c>
      <c r="C24" s="203"/>
      <c r="D24" s="203" t="s">
        <v>101</v>
      </c>
      <c r="E24" s="203" t="s">
        <v>102</v>
      </c>
      <c r="F24" s="203" t="s">
        <v>103</v>
      </c>
      <c r="G24" s="203"/>
      <c r="H24" s="90" t="s">
        <v>96</v>
      </c>
      <c r="I24" s="90"/>
      <c r="J24" s="188"/>
      <c r="K24" s="81">
        <v>5</v>
      </c>
      <c r="L24" s="81">
        <v>0</v>
      </c>
      <c r="M24" s="81">
        <v>15</v>
      </c>
      <c r="N24" s="91">
        <v>0</v>
      </c>
      <c r="O24" s="92">
        <v>0</v>
      </c>
      <c r="P24" s="93">
        <f>N24+O24</f>
        <v>0</v>
      </c>
      <c r="Q24" s="82">
        <f>IFERROR(P24/M24,"-")</f>
        <v>0</v>
      </c>
      <c r="R24" s="81">
        <v>0</v>
      </c>
      <c r="S24" s="81">
        <v>0</v>
      </c>
      <c r="T24" s="82" t="str">
        <f>IFERROR(S24/(O24+P24),"-")</f>
        <v>-</v>
      </c>
      <c r="U24" s="182"/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/>
      <c r="AB24" s="85"/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104</v>
      </c>
      <c r="C25" s="203"/>
      <c r="D25" s="203" t="s">
        <v>105</v>
      </c>
      <c r="E25" s="203" t="s">
        <v>106</v>
      </c>
      <c r="F25" s="203" t="s">
        <v>75</v>
      </c>
      <c r="G25" s="203"/>
      <c r="H25" s="90" t="s">
        <v>96</v>
      </c>
      <c r="I25" s="90"/>
      <c r="J25" s="188"/>
      <c r="K25" s="81">
        <v>0</v>
      </c>
      <c r="L25" s="81">
        <v>0</v>
      </c>
      <c r="M25" s="81">
        <v>0</v>
      </c>
      <c r="N25" s="91">
        <v>6</v>
      </c>
      <c r="O25" s="92">
        <v>0</v>
      </c>
      <c r="P25" s="93">
        <f>N25+O25</f>
        <v>6</v>
      </c>
      <c r="Q25" s="82" t="str">
        <f>IFERROR(P25/M25,"-")</f>
        <v>-</v>
      </c>
      <c r="R25" s="81">
        <v>1</v>
      </c>
      <c r="S25" s="81">
        <v>2</v>
      </c>
      <c r="T25" s="82">
        <f>IFERROR(S25/(O25+P25),"-")</f>
        <v>0.33333333333333</v>
      </c>
      <c r="U25" s="182"/>
      <c r="V25" s="84">
        <v>3</v>
      </c>
      <c r="W25" s="82">
        <f>IF(P25=0,"-",V25/P25)</f>
        <v>0.5</v>
      </c>
      <c r="X25" s="186">
        <v>154660</v>
      </c>
      <c r="Y25" s="187">
        <f>IFERROR(X25/P25,"-")</f>
        <v>25776.666666667</v>
      </c>
      <c r="Z25" s="187">
        <f>IFERROR(X25/V25,"-")</f>
        <v>51553.333333333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0.16666666666667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3</v>
      </c>
      <c r="BO25" s="120">
        <f>IF(P25=0,"",IF(BN25=0,"",(BN25/P25)))</f>
        <v>0.5</v>
      </c>
      <c r="BP25" s="121">
        <v>1</v>
      </c>
      <c r="BQ25" s="122">
        <f>IFERROR(BP25/BN25,"-")</f>
        <v>0.33333333333333</v>
      </c>
      <c r="BR25" s="123">
        <v>18000</v>
      </c>
      <c r="BS25" s="124">
        <f>IFERROR(BR25/BN25,"-")</f>
        <v>6000</v>
      </c>
      <c r="BT25" s="125"/>
      <c r="BU25" s="125"/>
      <c r="BV25" s="125">
        <v>1</v>
      </c>
      <c r="BW25" s="126">
        <v>1</v>
      </c>
      <c r="BX25" s="127">
        <f>IF(P25=0,"",IF(BW25=0,"",(BW25/P25)))</f>
        <v>0.16666666666667</v>
      </c>
      <c r="BY25" s="128">
        <v>1</v>
      </c>
      <c r="BZ25" s="129">
        <f>IFERROR(BY25/BW25,"-")</f>
        <v>1</v>
      </c>
      <c r="CA25" s="130">
        <v>5000</v>
      </c>
      <c r="CB25" s="131">
        <f>IFERROR(CA25/BW25,"-")</f>
        <v>5000</v>
      </c>
      <c r="CC25" s="132">
        <v>1</v>
      </c>
      <c r="CD25" s="132"/>
      <c r="CE25" s="132"/>
      <c r="CF25" s="133">
        <v>1</v>
      </c>
      <c r="CG25" s="134">
        <f>IF(P25=0,"",IF(CF25=0,"",(CF25/P25)))</f>
        <v>0.16666666666667</v>
      </c>
      <c r="CH25" s="135">
        <v>1</v>
      </c>
      <c r="CI25" s="136">
        <f>IFERROR(CH25/CF25,"-")</f>
        <v>1</v>
      </c>
      <c r="CJ25" s="137">
        <v>136660</v>
      </c>
      <c r="CK25" s="138">
        <f>IFERROR(CJ25/CF25,"-")</f>
        <v>136660</v>
      </c>
      <c r="CL25" s="139"/>
      <c r="CM25" s="139"/>
      <c r="CN25" s="139">
        <v>1</v>
      </c>
      <c r="CO25" s="140">
        <v>3</v>
      </c>
      <c r="CP25" s="141">
        <v>154660</v>
      </c>
      <c r="CQ25" s="141">
        <v>136660</v>
      </c>
      <c r="CR25" s="141"/>
      <c r="CS25" s="142" t="str">
        <f>IF(AND(CQ25=0,CR25=0),"",IF(AND(CQ25&lt;=100000,CR25&lt;=100000),"",IF(CQ25/CP25&gt;0.7,"男高",IF(CR25/CP25&gt;0.7,"女高",""))))</f>
        <v>男高</v>
      </c>
    </row>
    <row r="26" spans="1:98">
      <c r="A26" s="80"/>
      <c r="B26" s="203" t="s">
        <v>107</v>
      </c>
      <c r="C26" s="203"/>
      <c r="D26" s="203" t="s">
        <v>108</v>
      </c>
      <c r="E26" s="203" t="s">
        <v>108</v>
      </c>
      <c r="F26" s="203" t="s">
        <v>68</v>
      </c>
      <c r="G26" s="203"/>
      <c r="H26" s="90"/>
      <c r="I26" s="90"/>
      <c r="J26" s="188"/>
      <c r="K26" s="81">
        <v>38</v>
      </c>
      <c r="L26" s="81">
        <v>22</v>
      </c>
      <c r="M26" s="81">
        <v>7</v>
      </c>
      <c r="N26" s="91">
        <v>2</v>
      </c>
      <c r="O26" s="92">
        <v>0</v>
      </c>
      <c r="P26" s="93">
        <f>N26+O26</f>
        <v>2</v>
      </c>
      <c r="Q26" s="82">
        <f>IFERROR(P26/M26,"-")</f>
        <v>0.28571428571429</v>
      </c>
      <c r="R26" s="81">
        <v>0</v>
      </c>
      <c r="S26" s="81">
        <v>0</v>
      </c>
      <c r="T26" s="82">
        <f>IFERROR(S26/(O26+P26),"-")</f>
        <v>0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0.5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>
        <v>1</v>
      </c>
      <c r="BX26" s="127">
        <f>IF(P26=0,"",IF(BW26=0,"",(BW26/P26)))</f>
        <v>0.5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0.39166666666667</v>
      </c>
      <c r="B27" s="203" t="s">
        <v>109</v>
      </c>
      <c r="C27" s="203"/>
      <c r="D27" s="203" t="s">
        <v>98</v>
      </c>
      <c r="E27" s="203" t="s">
        <v>99</v>
      </c>
      <c r="F27" s="203" t="s">
        <v>75</v>
      </c>
      <c r="G27" s="203" t="s">
        <v>110</v>
      </c>
      <c r="H27" s="90" t="s">
        <v>111</v>
      </c>
      <c r="I27" s="90" t="s">
        <v>112</v>
      </c>
      <c r="J27" s="188">
        <v>240000</v>
      </c>
      <c r="K27" s="81">
        <v>0</v>
      </c>
      <c r="L27" s="81">
        <v>0</v>
      </c>
      <c r="M27" s="81">
        <v>0</v>
      </c>
      <c r="N27" s="91">
        <v>0</v>
      </c>
      <c r="O27" s="92">
        <v>0</v>
      </c>
      <c r="P27" s="93">
        <f>N27+O27</f>
        <v>0</v>
      </c>
      <c r="Q27" s="82" t="str">
        <f>IFERROR(P27/M27,"-")</f>
        <v>-</v>
      </c>
      <c r="R27" s="81">
        <v>0</v>
      </c>
      <c r="S27" s="81">
        <v>0</v>
      </c>
      <c r="T27" s="82" t="str">
        <f>IFERROR(S27/(O27+P27),"-")</f>
        <v>-</v>
      </c>
      <c r="U27" s="182">
        <f>IFERROR(J27/SUM(P27:P36),"-")</f>
        <v>16000</v>
      </c>
      <c r="V27" s="84">
        <v>0</v>
      </c>
      <c r="W27" s="82" t="str">
        <f>IF(P27=0,"-",V27/P27)</f>
        <v>-</v>
      </c>
      <c r="X27" s="186">
        <v>0</v>
      </c>
      <c r="Y27" s="187" t="str">
        <f>IFERROR(X27/P27,"-")</f>
        <v>-</v>
      </c>
      <c r="Z27" s="187" t="str">
        <f>IFERROR(X27/V27,"-")</f>
        <v>-</v>
      </c>
      <c r="AA27" s="188">
        <f>SUM(X27:X36)-SUM(J27:J36)</f>
        <v>-146000</v>
      </c>
      <c r="AB27" s="85">
        <f>SUM(X27:X36)/SUM(J27:J36)</f>
        <v>0.39166666666667</v>
      </c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113</v>
      </c>
      <c r="C28" s="203"/>
      <c r="D28" s="203" t="s">
        <v>105</v>
      </c>
      <c r="E28" s="203" t="s">
        <v>106</v>
      </c>
      <c r="F28" s="203" t="s">
        <v>75</v>
      </c>
      <c r="G28" s="203" t="s">
        <v>114</v>
      </c>
      <c r="H28" s="90" t="s">
        <v>111</v>
      </c>
      <c r="I28" s="90" t="s">
        <v>112</v>
      </c>
      <c r="J28" s="188"/>
      <c r="K28" s="81">
        <v>0</v>
      </c>
      <c r="L28" s="81">
        <v>0</v>
      </c>
      <c r="M28" s="81">
        <v>0</v>
      </c>
      <c r="N28" s="91">
        <v>1</v>
      </c>
      <c r="O28" s="92">
        <v>0</v>
      </c>
      <c r="P28" s="93">
        <f>N28+O28</f>
        <v>1</v>
      </c>
      <c r="Q28" s="82" t="str">
        <f>IFERROR(P28/M28,"-")</f>
        <v>-</v>
      </c>
      <c r="R28" s="81">
        <v>0</v>
      </c>
      <c r="S28" s="81">
        <v>0</v>
      </c>
      <c r="T28" s="82">
        <f>IFERROR(S28/(O28+P28),"-")</f>
        <v>0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1</v>
      </c>
      <c r="BO28" s="120">
        <f>IF(P28=0,"",IF(BN28=0,"",(BN28/P28)))</f>
        <v>1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115</v>
      </c>
      <c r="C29" s="203"/>
      <c r="D29" s="203" t="s">
        <v>116</v>
      </c>
      <c r="E29" s="203" t="s">
        <v>117</v>
      </c>
      <c r="F29" s="203" t="s">
        <v>75</v>
      </c>
      <c r="G29" s="203" t="s">
        <v>118</v>
      </c>
      <c r="H29" s="90" t="s">
        <v>111</v>
      </c>
      <c r="I29" s="90" t="s">
        <v>112</v>
      </c>
      <c r="J29" s="188"/>
      <c r="K29" s="81">
        <v>0</v>
      </c>
      <c r="L29" s="81">
        <v>0</v>
      </c>
      <c r="M29" s="81">
        <v>0</v>
      </c>
      <c r="N29" s="91">
        <v>1</v>
      </c>
      <c r="O29" s="92">
        <v>0</v>
      </c>
      <c r="P29" s="93">
        <f>N29+O29</f>
        <v>1</v>
      </c>
      <c r="Q29" s="82" t="str">
        <f>IFERROR(P29/M29,"-")</f>
        <v>-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1</v>
      </c>
      <c r="BO29" s="120">
        <f>IF(P29=0,"",IF(BN29=0,"",(BN29/P29)))</f>
        <v>1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119</v>
      </c>
      <c r="C30" s="203"/>
      <c r="D30" s="203" t="s">
        <v>120</v>
      </c>
      <c r="E30" s="203" t="s">
        <v>121</v>
      </c>
      <c r="F30" s="203" t="s">
        <v>75</v>
      </c>
      <c r="G30" s="203" t="s">
        <v>122</v>
      </c>
      <c r="H30" s="90" t="s">
        <v>111</v>
      </c>
      <c r="I30" s="90" t="s">
        <v>123</v>
      </c>
      <c r="J30" s="188"/>
      <c r="K30" s="81">
        <v>0</v>
      </c>
      <c r="L30" s="81">
        <v>0</v>
      </c>
      <c r="M30" s="81">
        <v>0</v>
      </c>
      <c r="N30" s="91">
        <v>0</v>
      </c>
      <c r="O30" s="92">
        <v>0</v>
      </c>
      <c r="P30" s="93">
        <f>N30+O30</f>
        <v>0</v>
      </c>
      <c r="Q30" s="82" t="str">
        <f>IFERROR(P30/M30,"-")</f>
        <v>-</v>
      </c>
      <c r="R30" s="81">
        <v>0</v>
      </c>
      <c r="S30" s="81">
        <v>0</v>
      </c>
      <c r="T30" s="82" t="str">
        <f>IFERROR(S30/(O30+P30),"-")</f>
        <v>-</v>
      </c>
      <c r="U30" s="182"/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/>
      <c r="AB30" s="85"/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124</v>
      </c>
      <c r="C31" s="203"/>
      <c r="D31" s="203" t="s">
        <v>108</v>
      </c>
      <c r="E31" s="203" t="s">
        <v>108</v>
      </c>
      <c r="F31" s="203" t="s">
        <v>68</v>
      </c>
      <c r="G31" s="203" t="s">
        <v>125</v>
      </c>
      <c r="H31" s="90"/>
      <c r="I31" s="90"/>
      <c r="J31" s="188"/>
      <c r="K31" s="81">
        <v>41</v>
      </c>
      <c r="L31" s="81">
        <v>7</v>
      </c>
      <c r="M31" s="81">
        <v>5</v>
      </c>
      <c r="N31" s="91">
        <v>2</v>
      </c>
      <c r="O31" s="92">
        <v>0</v>
      </c>
      <c r="P31" s="93">
        <f>N31+O31</f>
        <v>2</v>
      </c>
      <c r="Q31" s="82">
        <f>IFERROR(P31/M31,"-")</f>
        <v>0.4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1</v>
      </c>
      <c r="BO31" s="120">
        <f>IF(P31=0,"",IF(BN31=0,"",(BN31/P31)))</f>
        <v>0.5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1</v>
      </c>
      <c r="BX31" s="127">
        <f>IF(P31=0,"",IF(BW31=0,"",(BW31/P31)))</f>
        <v>0.5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126</v>
      </c>
      <c r="C32" s="203"/>
      <c r="D32" s="203" t="s">
        <v>101</v>
      </c>
      <c r="E32" s="203" t="s">
        <v>102</v>
      </c>
      <c r="F32" s="203" t="s">
        <v>103</v>
      </c>
      <c r="G32" s="203" t="s">
        <v>110</v>
      </c>
      <c r="H32" s="90" t="s">
        <v>111</v>
      </c>
      <c r="I32" s="90" t="s">
        <v>127</v>
      </c>
      <c r="J32" s="188"/>
      <c r="K32" s="81">
        <v>5</v>
      </c>
      <c r="L32" s="81">
        <v>0</v>
      </c>
      <c r="M32" s="81">
        <v>17</v>
      </c>
      <c r="N32" s="91">
        <v>2</v>
      </c>
      <c r="O32" s="92">
        <v>0</v>
      </c>
      <c r="P32" s="93">
        <f>N32+O32</f>
        <v>2</v>
      </c>
      <c r="Q32" s="82">
        <f>IFERROR(P32/M32,"-")</f>
        <v>0.11764705882353</v>
      </c>
      <c r="R32" s="81">
        <v>1</v>
      </c>
      <c r="S32" s="81">
        <v>1</v>
      </c>
      <c r="T32" s="82">
        <f>IFERROR(S32/(O32+P32),"-")</f>
        <v>0.5</v>
      </c>
      <c r="U32" s="182"/>
      <c r="V32" s="84">
        <v>0</v>
      </c>
      <c r="W32" s="82">
        <f>IF(P32=0,"-",V32/P32)</f>
        <v>0</v>
      </c>
      <c r="X32" s="186">
        <v>21000</v>
      </c>
      <c r="Y32" s="187">
        <f>IFERROR(X32/P32,"-")</f>
        <v>10500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2</v>
      </c>
      <c r="BX32" s="127">
        <f>IF(P32=0,"",IF(BW32=0,"",(BW32/P32)))</f>
        <v>1</v>
      </c>
      <c r="BY32" s="128">
        <v>1</v>
      </c>
      <c r="BZ32" s="129">
        <f>IFERROR(BY32/BW32,"-")</f>
        <v>0.5</v>
      </c>
      <c r="CA32" s="130">
        <v>55000</v>
      </c>
      <c r="CB32" s="131">
        <f>IFERROR(CA32/BW32,"-")</f>
        <v>27500</v>
      </c>
      <c r="CC32" s="132"/>
      <c r="CD32" s="132"/>
      <c r="CE32" s="132">
        <v>1</v>
      </c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21000</v>
      </c>
      <c r="CQ32" s="141">
        <v>55000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128</v>
      </c>
      <c r="C33" s="203"/>
      <c r="D33" s="203" t="s">
        <v>129</v>
      </c>
      <c r="E33" s="203" t="s">
        <v>130</v>
      </c>
      <c r="F33" s="203" t="s">
        <v>103</v>
      </c>
      <c r="G33" s="203" t="s">
        <v>114</v>
      </c>
      <c r="H33" s="90" t="s">
        <v>111</v>
      </c>
      <c r="I33" s="90" t="s">
        <v>127</v>
      </c>
      <c r="J33" s="188"/>
      <c r="K33" s="81">
        <v>3</v>
      </c>
      <c r="L33" s="81">
        <v>0</v>
      </c>
      <c r="M33" s="81">
        <v>35</v>
      </c>
      <c r="N33" s="91">
        <v>2</v>
      </c>
      <c r="O33" s="92">
        <v>0</v>
      </c>
      <c r="P33" s="93">
        <f>N33+O33</f>
        <v>2</v>
      </c>
      <c r="Q33" s="82">
        <f>IFERROR(P33/M33,"-")</f>
        <v>0.057142857142857</v>
      </c>
      <c r="R33" s="81">
        <v>1</v>
      </c>
      <c r="S33" s="81">
        <v>0</v>
      </c>
      <c r="T33" s="82">
        <f>IFERROR(S33/(O33+P33),"-")</f>
        <v>0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2</v>
      </c>
      <c r="BO33" s="120">
        <f>IF(P33=0,"",IF(BN33=0,"",(BN33/P33)))</f>
        <v>1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131</v>
      </c>
      <c r="C34" s="203"/>
      <c r="D34" s="203" t="s">
        <v>132</v>
      </c>
      <c r="E34" s="203" t="s">
        <v>133</v>
      </c>
      <c r="F34" s="203" t="s">
        <v>103</v>
      </c>
      <c r="G34" s="203" t="s">
        <v>118</v>
      </c>
      <c r="H34" s="90" t="s">
        <v>111</v>
      </c>
      <c r="I34" s="90" t="s">
        <v>127</v>
      </c>
      <c r="J34" s="188"/>
      <c r="K34" s="81">
        <v>2</v>
      </c>
      <c r="L34" s="81">
        <v>0</v>
      </c>
      <c r="M34" s="81">
        <v>11</v>
      </c>
      <c r="N34" s="91">
        <v>2</v>
      </c>
      <c r="O34" s="92">
        <v>0</v>
      </c>
      <c r="P34" s="93">
        <f>N34+O34</f>
        <v>2</v>
      </c>
      <c r="Q34" s="82">
        <f>IFERROR(P34/M34,"-")</f>
        <v>0.18181818181818</v>
      </c>
      <c r="R34" s="81">
        <v>0</v>
      </c>
      <c r="S34" s="81">
        <v>0</v>
      </c>
      <c r="T34" s="82">
        <f>IFERROR(S34/(O34+P34),"-")</f>
        <v>0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0.5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>
        <v>1</v>
      </c>
      <c r="BX34" s="127">
        <f>IF(P34=0,"",IF(BW34=0,"",(BW34/P34)))</f>
        <v>0.5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134</v>
      </c>
      <c r="C35" s="203"/>
      <c r="D35" s="203" t="s">
        <v>93</v>
      </c>
      <c r="E35" s="203" t="s">
        <v>94</v>
      </c>
      <c r="F35" s="203" t="s">
        <v>103</v>
      </c>
      <c r="G35" s="203" t="s">
        <v>122</v>
      </c>
      <c r="H35" s="90" t="s">
        <v>111</v>
      </c>
      <c r="I35" s="90" t="s">
        <v>135</v>
      </c>
      <c r="J35" s="188"/>
      <c r="K35" s="81">
        <v>0</v>
      </c>
      <c r="L35" s="81">
        <v>0</v>
      </c>
      <c r="M35" s="81">
        <v>9</v>
      </c>
      <c r="N35" s="91">
        <v>0</v>
      </c>
      <c r="O35" s="92">
        <v>0</v>
      </c>
      <c r="P35" s="93">
        <f>N35+O35</f>
        <v>0</v>
      </c>
      <c r="Q35" s="82">
        <f>IFERROR(P35/M35,"-")</f>
        <v>0</v>
      </c>
      <c r="R35" s="81">
        <v>0</v>
      </c>
      <c r="S35" s="81">
        <v>0</v>
      </c>
      <c r="T35" s="82" t="str">
        <f>IFERROR(S35/(O35+P35),"-")</f>
        <v>-</v>
      </c>
      <c r="U35" s="182"/>
      <c r="V35" s="84">
        <v>0</v>
      </c>
      <c r="W35" s="82" t="str">
        <f>IF(P35=0,"-",V35/P35)</f>
        <v>-</v>
      </c>
      <c r="X35" s="186">
        <v>0</v>
      </c>
      <c r="Y35" s="187" t="str">
        <f>IFERROR(X35/P35,"-")</f>
        <v>-</v>
      </c>
      <c r="Z35" s="187" t="str">
        <f>IFERROR(X35/V35,"-")</f>
        <v>-</v>
      </c>
      <c r="AA35" s="188"/>
      <c r="AB35" s="85"/>
      <c r="AC35" s="79"/>
      <c r="AD35" s="94"/>
      <c r="AE35" s="95" t="str">
        <f>IF(P35=0,"",IF(AD35=0,"",(AD35/P35)))</f>
        <v/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 t="str">
        <f>IF(P35=0,"",IF(AM35=0,"",(AM35/P35)))</f>
        <v/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 t="str">
        <f>IF(P35=0,"",IF(AV35=0,"",(AV35/P35)))</f>
        <v/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 t="str">
        <f>IF(P35=0,"",IF(BE35=0,"",(BE35/P35)))</f>
        <v/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 t="str">
        <f>IF(P35=0,"",IF(BN35=0,"",(BN35/P35)))</f>
        <v/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 t="str">
        <f>IF(P35=0,"",IF(BW35=0,"",(BW35/P35)))</f>
        <v/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 t="str">
        <f>IF(P35=0,"",IF(CF35=0,"",(CF35/P35)))</f>
        <v/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136</v>
      </c>
      <c r="C36" s="203"/>
      <c r="D36" s="203" t="s">
        <v>108</v>
      </c>
      <c r="E36" s="203" t="s">
        <v>108</v>
      </c>
      <c r="F36" s="203" t="s">
        <v>68</v>
      </c>
      <c r="G36" s="203" t="s">
        <v>125</v>
      </c>
      <c r="H36" s="90"/>
      <c r="I36" s="90"/>
      <c r="J36" s="188"/>
      <c r="K36" s="81">
        <v>28</v>
      </c>
      <c r="L36" s="81">
        <v>19</v>
      </c>
      <c r="M36" s="81">
        <v>6</v>
      </c>
      <c r="N36" s="91">
        <v>5</v>
      </c>
      <c r="O36" s="92">
        <v>0</v>
      </c>
      <c r="P36" s="93">
        <f>N36+O36</f>
        <v>5</v>
      </c>
      <c r="Q36" s="82">
        <f>IFERROR(P36/M36,"-")</f>
        <v>0.83333333333333</v>
      </c>
      <c r="R36" s="81">
        <v>1</v>
      </c>
      <c r="S36" s="81">
        <v>0</v>
      </c>
      <c r="T36" s="82">
        <f>IFERROR(S36/(O36+P36),"-")</f>
        <v>0</v>
      </c>
      <c r="U36" s="182"/>
      <c r="V36" s="84">
        <v>2</v>
      </c>
      <c r="W36" s="82">
        <f>IF(P36=0,"-",V36/P36)</f>
        <v>0.4</v>
      </c>
      <c r="X36" s="186">
        <v>73000</v>
      </c>
      <c r="Y36" s="187">
        <f>IFERROR(X36/P36,"-")</f>
        <v>14600</v>
      </c>
      <c r="Z36" s="187">
        <f>IFERROR(X36/V36,"-")</f>
        <v>36500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4</v>
      </c>
      <c r="BO36" s="120">
        <f>IF(P36=0,"",IF(BN36=0,"",(BN36/P36)))</f>
        <v>0.8</v>
      </c>
      <c r="BP36" s="121">
        <v>3</v>
      </c>
      <c r="BQ36" s="122">
        <f>IFERROR(BP36/BN36,"-")</f>
        <v>0.75</v>
      </c>
      <c r="BR36" s="123">
        <v>563001</v>
      </c>
      <c r="BS36" s="124">
        <f>IFERROR(BR36/BN36,"-")</f>
        <v>140750.25</v>
      </c>
      <c r="BT36" s="125">
        <v>2</v>
      </c>
      <c r="BU36" s="125"/>
      <c r="BV36" s="125">
        <v>1</v>
      </c>
      <c r="BW36" s="126">
        <v>1</v>
      </c>
      <c r="BX36" s="127">
        <f>IF(P36=0,"",IF(BW36=0,"",(BW36/P36)))</f>
        <v>0.2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2</v>
      </c>
      <c r="CP36" s="141">
        <v>73000</v>
      </c>
      <c r="CQ36" s="141">
        <v>550001</v>
      </c>
      <c r="CR36" s="141"/>
      <c r="CS36" s="142" t="str">
        <f>IF(AND(CQ36=0,CR36=0),"",IF(AND(CQ36&lt;=100000,CR36&lt;=100000),"",IF(CQ36/CP36&gt;0.7,"男高",IF(CR36/CP36&gt;0.7,"女高",""))))</f>
        <v>男高</v>
      </c>
    </row>
    <row r="37" spans="1:98">
      <c r="A37" s="80">
        <f>AB37</f>
        <v>1.6111111111111</v>
      </c>
      <c r="B37" s="203" t="s">
        <v>137</v>
      </c>
      <c r="C37" s="203"/>
      <c r="D37" s="203" t="s">
        <v>61</v>
      </c>
      <c r="E37" s="203" t="s">
        <v>62</v>
      </c>
      <c r="F37" s="203" t="s">
        <v>63</v>
      </c>
      <c r="G37" s="203" t="s">
        <v>138</v>
      </c>
      <c r="H37" s="90" t="s">
        <v>139</v>
      </c>
      <c r="I37" s="90" t="s">
        <v>140</v>
      </c>
      <c r="J37" s="188">
        <v>180000</v>
      </c>
      <c r="K37" s="81">
        <v>4</v>
      </c>
      <c r="L37" s="81">
        <v>0</v>
      </c>
      <c r="M37" s="81">
        <v>24</v>
      </c>
      <c r="N37" s="91">
        <v>2</v>
      </c>
      <c r="O37" s="92">
        <v>0</v>
      </c>
      <c r="P37" s="93">
        <f>N37+O37</f>
        <v>2</v>
      </c>
      <c r="Q37" s="82">
        <f>IFERROR(P37/M37,"-")</f>
        <v>0.083333333333333</v>
      </c>
      <c r="R37" s="81">
        <v>0</v>
      </c>
      <c r="S37" s="81">
        <v>2</v>
      </c>
      <c r="T37" s="82">
        <f>IFERROR(S37/(O37+P37),"-")</f>
        <v>1</v>
      </c>
      <c r="U37" s="182">
        <f>IFERROR(J37/SUM(P37:P41),"-")</f>
        <v>45000</v>
      </c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>
        <f>SUM(X37:X41)-SUM(J37:J41)</f>
        <v>110000</v>
      </c>
      <c r="AB37" s="85">
        <f>SUM(X37:X41)/SUM(J37:J41)</f>
        <v>1.6111111111111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1</v>
      </c>
      <c r="BO37" s="120">
        <f>IF(P37=0,"",IF(BN37=0,"",(BN37/P37)))</f>
        <v>0.5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1</v>
      </c>
      <c r="BX37" s="127">
        <f>IF(P37=0,"",IF(BW37=0,"",(BW37/P37)))</f>
        <v>0.5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141</v>
      </c>
      <c r="C38" s="203"/>
      <c r="D38" s="203" t="s">
        <v>73</v>
      </c>
      <c r="E38" s="203" t="s">
        <v>74</v>
      </c>
      <c r="F38" s="203" t="s">
        <v>75</v>
      </c>
      <c r="G38" s="203"/>
      <c r="H38" s="90" t="s">
        <v>139</v>
      </c>
      <c r="I38" s="90" t="s">
        <v>142</v>
      </c>
      <c r="J38" s="188"/>
      <c r="K38" s="81">
        <v>0</v>
      </c>
      <c r="L38" s="81">
        <v>0</v>
      </c>
      <c r="M38" s="81">
        <v>0</v>
      </c>
      <c r="N38" s="91">
        <v>0</v>
      </c>
      <c r="O38" s="92">
        <v>0</v>
      </c>
      <c r="P38" s="93">
        <f>N38+O38</f>
        <v>0</v>
      </c>
      <c r="Q38" s="82" t="str">
        <f>IFERROR(P38/M38,"-")</f>
        <v>-</v>
      </c>
      <c r="R38" s="81">
        <v>0</v>
      </c>
      <c r="S38" s="81">
        <v>0</v>
      </c>
      <c r="T38" s="82" t="str">
        <f>IFERROR(S38/(O38+P38),"-")</f>
        <v>-</v>
      </c>
      <c r="U38" s="182"/>
      <c r="V38" s="84">
        <v>0</v>
      </c>
      <c r="W38" s="82" t="str">
        <f>IF(P38=0,"-",V38/P38)</f>
        <v>-</v>
      </c>
      <c r="X38" s="186">
        <v>0</v>
      </c>
      <c r="Y38" s="187" t="str">
        <f>IFERROR(X38/P38,"-")</f>
        <v>-</v>
      </c>
      <c r="Z38" s="187" t="str">
        <f>IFERROR(X38/V38,"-")</f>
        <v>-</v>
      </c>
      <c r="AA38" s="188"/>
      <c r="AB38" s="85"/>
      <c r="AC38" s="79"/>
      <c r="AD38" s="94"/>
      <c r="AE38" s="95" t="str">
        <f>IF(P38=0,"",IF(AD38=0,"",(AD38/P38)))</f>
        <v/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 t="str">
        <f>IF(P38=0,"",IF(AM38=0,"",(AM38/P38)))</f>
        <v/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 t="str">
        <f>IF(P38=0,"",IF(AV38=0,"",(AV38/P38)))</f>
        <v/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 t="str">
        <f>IF(P38=0,"",IF(BE38=0,"",(BE38/P38)))</f>
        <v/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 t="str">
        <f>IF(P38=0,"",IF(BN38=0,"",(BN38/P38)))</f>
        <v/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 t="str">
        <f>IF(P38=0,"",IF(BW38=0,"",(BW38/P38)))</f>
        <v/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 t="str">
        <f>IF(P38=0,"",IF(CF38=0,"",(CF38/P38)))</f>
        <v/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143</v>
      </c>
      <c r="C39" s="203"/>
      <c r="D39" s="203" t="s">
        <v>81</v>
      </c>
      <c r="E39" s="203" t="s">
        <v>82</v>
      </c>
      <c r="F39" s="203" t="s">
        <v>103</v>
      </c>
      <c r="G39" s="203"/>
      <c r="H39" s="90" t="s">
        <v>139</v>
      </c>
      <c r="I39" s="90" t="s">
        <v>144</v>
      </c>
      <c r="J39" s="188"/>
      <c r="K39" s="81">
        <v>0</v>
      </c>
      <c r="L39" s="81">
        <v>0</v>
      </c>
      <c r="M39" s="81">
        <v>5</v>
      </c>
      <c r="N39" s="91">
        <v>0</v>
      </c>
      <c r="O39" s="92">
        <v>0</v>
      </c>
      <c r="P39" s="93">
        <f>N39+O39</f>
        <v>0</v>
      </c>
      <c r="Q39" s="82">
        <f>IFERROR(P39/M39,"-")</f>
        <v>0</v>
      </c>
      <c r="R39" s="81">
        <v>0</v>
      </c>
      <c r="S39" s="81">
        <v>0</v>
      </c>
      <c r="T39" s="82" t="str">
        <f>IFERROR(S39/(O39+P39),"-")</f>
        <v>-</v>
      </c>
      <c r="U39" s="182"/>
      <c r="V39" s="84">
        <v>0</v>
      </c>
      <c r="W39" s="82" t="str">
        <f>IF(P39=0,"-",V39/P39)</f>
        <v>-</v>
      </c>
      <c r="X39" s="186">
        <v>0</v>
      </c>
      <c r="Y39" s="187" t="str">
        <f>IFERROR(X39/P39,"-")</f>
        <v>-</v>
      </c>
      <c r="Z39" s="187" t="str">
        <f>IFERROR(X39/V39,"-")</f>
        <v>-</v>
      </c>
      <c r="AA39" s="188"/>
      <c r="AB39" s="85"/>
      <c r="AC39" s="79"/>
      <c r="AD39" s="94"/>
      <c r="AE39" s="95" t="str">
        <f>IF(P39=0,"",IF(AD39=0,"",(AD39/P39)))</f>
        <v/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 t="str">
        <f>IF(P39=0,"",IF(AM39=0,"",(AM39/P39)))</f>
        <v/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 t="str">
        <f>IF(P39=0,"",IF(AV39=0,"",(AV39/P39)))</f>
        <v/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 t="str">
        <f>IF(P39=0,"",IF(BE39=0,"",(BE39/P39)))</f>
        <v/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 t="str">
        <f>IF(P39=0,"",IF(BN39=0,"",(BN39/P39)))</f>
        <v/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 t="str">
        <f>IF(P39=0,"",IF(BW39=0,"",(BW39/P39)))</f>
        <v/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 t="str">
        <f>IF(P39=0,"",IF(CF39=0,"",(CF39/P39)))</f>
        <v/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145</v>
      </c>
      <c r="C40" s="203"/>
      <c r="D40" s="203" t="s">
        <v>73</v>
      </c>
      <c r="E40" s="203" t="s">
        <v>88</v>
      </c>
      <c r="F40" s="203" t="s">
        <v>75</v>
      </c>
      <c r="G40" s="203"/>
      <c r="H40" s="90" t="s">
        <v>139</v>
      </c>
      <c r="I40" s="90" t="s">
        <v>146</v>
      </c>
      <c r="J40" s="188"/>
      <c r="K40" s="81">
        <v>0</v>
      </c>
      <c r="L40" s="81">
        <v>0</v>
      </c>
      <c r="M40" s="81">
        <v>0</v>
      </c>
      <c r="N40" s="91">
        <v>1</v>
      </c>
      <c r="O40" s="92">
        <v>0</v>
      </c>
      <c r="P40" s="93">
        <f>N40+O40</f>
        <v>1</v>
      </c>
      <c r="Q40" s="82" t="str">
        <f>IFERROR(P40/M40,"-")</f>
        <v>-</v>
      </c>
      <c r="R40" s="81">
        <v>1</v>
      </c>
      <c r="S40" s="81">
        <v>0</v>
      </c>
      <c r="T40" s="82">
        <f>IFERROR(S40/(O40+P40),"-")</f>
        <v>0</v>
      </c>
      <c r="U40" s="182"/>
      <c r="V40" s="84">
        <v>1</v>
      </c>
      <c r="W40" s="82">
        <f>IF(P40=0,"-",V40/P40)</f>
        <v>1</v>
      </c>
      <c r="X40" s="186">
        <v>290000</v>
      </c>
      <c r="Y40" s="187">
        <f>IFERROR(X40/P40,"-")</f>
        <v>290000</v>
      </c>
      <c r="Z40" s="187">
        <f>IFERROR(X40/V40,"-")</f>
        <v>290000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>
        <f>IF(P40=0,"",IF(BN40=0,"",(BN40/P40)))</f>
        <v>0</v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>
        <v>1</v>
      </c>
      <c r="BX40" s="127">
        <f>IF(P40=0,"",IF(BW40=0,"",(BW40/P40)))</f>
        <v>1</v>
      </c>
      <c r="BY40" s="128">
        <v>1</v>
      </c>
      <c r="BZ40" s="129">
        <f>IFERROR(BY40/BW40,"-")</f>
        <v>1</v>
      </c>
      <c r="CA40" s="130">
        <v>300000</v>
      </c>
      <c r="CB40" s="131">
        <f>IFERROR(CA40/BW40,"-")</f>
        <v>300000</v>
      </c>
      <c r="CC40" s="132"/>
      <c r="CD40" s="132"/>
      <c r="CE40" s="132">
        <v>1</v>
      </c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290000</v>
      </c>
      <c r="CQ40" s="141">
        <v>300000</v>
      </c>
      <c r="CR40" s="141"/>
      <c r="CS40" s="142" t="str">
        <f>IF(AND(CQ40=0,CR40=0),"",IF(AND(CQ40&lt;=100000,CR40&lt;=100000),"",IF(CQ40/CP40&gt;0.7,"男高",IF(CR40/CP40&gt;0.7,"女高",""))))</f>
        <v>男高</v>
      </c>
    </row>
    <row r="41" spans="1:98">
      <c r="A41" s="80"/>
      <c r="B41" s="203" t="s">
        <v>147</v>
      </c>
      <c r="C41" s="203"/>
      <c r="D41" s="203" t="s">
        <v>108</v>
      </c>
      <c r="E41" s="203" t="s">
        <v>108</v>
      </c>
      <c r="F41" s="203" t="s">
        <v>68</v>
      </c>
      <c r="G41" s="203"/>
      <c r="H41" s="90"/>
      <c r="I41" s="90"/>
      <c r="J41" s="188"/>
      <c r="K41" s="81">
        <v>9</v>
      </c>
      <c r="L41" s="81">
        <v>6</v>
      </c>
      <c r="M41" s="81">
        <v>1</v>
      </c>
      <c r="N41" s="91">
        <v>1</v>
      </c>
      <c r="O41" s="92">
        <v>0</v>
      </c>
      <c r="P41" s="93">
        <f>N41+O41</f>
        <v>1</v>
      </c>
      <c r="Q41" s="82">
        <f>IFERROR(P41/M41,"-")</f>
        <v>1</v>
      </c>
      <c r="R41" s="81">
        <v>0</v>
      </c>
      <c r="S41" s="81">
        <v>1</v>
      </c>
      <c r="T41" s="82">
        <f>IFERROR(S41/(O41+P41),"-")</f>
        <v>1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1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4.1115384615385</v>
      </c>
      <c r="B42" s="203" t="s">
        <v>148</v>
      </c>
      <c r="C42" s="203"/>
      <c r="D42" s="203" t="s">
        <v>149</v>
      </c>
      <c r="E42" s="203" t="s">
        <v>130</v>
      </c>
      <c r="F42" s="203" t="s">
        <v>63</v>
      </c>
      <c r="G42" s="203" t="s">
        <v>150</v>
      </c>
      <c r="H42" s="90" t="s">
        <v>151</v>
      </c>
      <c r="I42" s="90" t="s">
        <v>152</v>
      </c>
      <c r="J42" s="188">
        <v>260000</v>
      </c>
      <c r="K42" s="81">
        <v>5</v>
      </c>
      <c r="L42" s="81">
        <v>0</v>
      </c>
      <c r="M42" s="81">
        <v>20</v>
      </c>
      <c r="N42" s="91">
        <v>2</v>
      </c>
      <c r="O42" s="92">
        <v>0</v>
      </c>
      <c r="P42" s="93">
        <f>N42+O42</f>
        <v>2</v>
      </c>
      <c r="Q42" s="82">
        <f>IFERROR(P42/M42,"-")</f>
        <v>0.1</v>
      </c>
      <c r="R42" s="81">
        <v>0</v>
      </c>
      <c r="S42" s="81">
        <v>0</v>
      </c>
      <c r="T42" s="82">
        <f>IFERROR(S42/(O42+P42),"-")</f>
        <v>0</v>
      </c>
      <c r="U42" s="182">
        <f>IFERROR(J42/SUM(P42:P45),"-")</f>
        <v>13000</v>
      </c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>
        <f>SUM(X42:X45)-SUM(J42:J45)</f>
        <v>809000</v>
      </c>
      <c r="AB42" s="85">
        <f>SUM(X42:X45)/SUM(J42:J45)</f>
        <v>4.1115384615385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>
        <v>1</v>
      </c>
      <c r="BX42" s="127">
        <f>IF(P42=0,"",IF(BW42=0,"",(BW42/P42)))</f>
        <v>0.5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>
        <v>1</v>
      </c>
      <c r="CG42" s="134">
        <f>IF(P42=0,"",IF(CF42=0,"",(CF42/P42)))</f>
        <v>0.5</v>
      </c>
      <c r="CH42" s="135"/>
      <c r="CI42" s="136">
        <f>IFERROR(CH42/CF42,"-")</f>
        <v>0</v>
      </c>
      <c r="CJ42" s="137"/>
      <c r="CK42" s="138">
        <f>IFERROR(CJ42/CF42,"-")</f>
        <v>0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153</v>
      </c>
      <c r="C43" s="203"/>
      <c r="D43" s="203" t="s">
        <v>154</v>
      </c>
      <c r="E43" s="203" t="s">
        <v>155</v>
      </c>
      <c r="F43" s="203" t="s">
        <v>75</v>
      </c>
      <c r="G43" s="203"/>
      <c r="H43" s="90" t="s">
        <v>151</v>
      </c>
      <c r="I43" s="90" t="s">
        <v>156</v>
      </c>
      <c r="J43" s="188"/>
      <c r="K43" s="81">
        <v>0</v>
      </c>
      <c r="L43" s="81">
        <v>0</v>
      </c>
      <c r="M43" s="81">
        <v>0</v>
      </c>
      <c r="N43" s="91">
        <v>6</v>
      </c>
      <c r="O43" s="92">
        <v>0</v>
      </c>
      <c r="P43" s="93">
        <f>N43+O43</f>
        <v>6</v>
      </c>
      <c r="Q43" s="82" t="str">
        <f>IFERROR(P43/M43,"-")</f>
        <v>-</v>
      </c>
      <c r="R43" s="81">
        <v>0</v>
      </c>
      <c r="S43" s="81">
        <v>0</v>
      </c>
      <c r="T43" s="82">
        <f>IFERROR(S43/(O43+P43),"-")</f>
        <v>0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>
        <v>2</v>
      </c>
      <c r="AN43" s="101">
        <f>IF(P43=0,"",IF(AM43=0,"",(AM43/P43)))</f>
        <v>0.33333333333333</v>
      </c>
      <c r="AO43" s="100"/>
      <c r="AP43" s="102">
        <f>IFERROR(AP43/AM43,"-")</f>
        <v>0</v>
      </c>
      <c r="AQ43" s="103"/>
      <c r="AR43" s="104">
        <f>IFERROR(AQ43/AM43,"-")</f>
        <v>0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2</v>
      </c>
      <c r="BO43" s="120">
        <f>IF(P43=0,"",IF(BN43=0,"",(BN43/P43)))</f>
        <v>0.33333333333333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2</v>
      </c>
      <c r="BX43" s="127">
        <f>IF(P43=0,"",IF(BW43=0,"",(BW43/P43)))</f>
        <v>0.33333333333333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157</v>
      </c>
      <c r="C44" s="203"/>
      <c r="D44" s="203" t="s">
        <v>158</v>
      </c>
      <c r="E44" s="203" t="s">
        <v>133</v>
      </c>
      <c r="F44" s="203" t="s">
        <v>103</v>
      </c>
      <c r="G44" s="203"/>
      <c r="H44" s="90" t="s">
        <v>151</v>
      </c>
      <c r="I44" s="90" t="s">
        <v>159</v>
      </c>
      <c r="J44" s="188"/>
      <c r="K44" s="81">
        <v>16</v>
      </c>
      <c r="L44" s="81">
        <v>0</v>
      </c>
      <c r="M44" s="81">
        <v>65</v>
      </c>
      <c r="N44" s="91">
        <v>3</v>
      </c>
      <c r="O44" s="92">
        <v>0</v>
      </c>
      <c r="P44" s="93">
        <f>N44+O44</f>
        <v>3</v>
      </c>
      <c r="Q44" s="82">
        <f>IFERROR(P44/M44,"-")</f>
        <v>0.046153846153846</v>
      </c>
      <c r="R44" s="81">
        <v>0</v>
      </c>
      <c r="S44" s="81">
        <v>2</v>
      </c>
      <c r="T44" s="82">
        <f>IFERROR(S44/(O44+P44),"-")</f>
        <v>0.66666666666667</v>
      </c>
      <c r="U44" s="182"/>
      <c r="V44" s="84">
        <v>1</v>
      </c>
      <c r="W44" s="82">
        <f>IF(P44=0,"-",V44/P44)</f>
        <v>0.33333333333333</v>
      </c>
      <c r="X44" s="186">
        <v>8000</v>
      </c>
      <c r="Y44" s="187">
        <f>IFERROR(X44/P44,"-")</f>
        <v>2666.6666666667</v>
      </c>
      <c r="Z44" s="187">
        <f>IFERROR(X44/V44,"-")</f>
        <v>8000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0.33333333333333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/>
      <c r="BO44" s="120">
        <f>IF(P44=0,"",IF(BN44=0,"",(BN44/P44)))</f>
        <v>0</v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>
        <v>2</v>
      </c>
      <c r="BX44" s="127">
        <f>IF(P44=0,"",IF(BW44=0,"",(BW44/P44)))</f>
        <v>0.66666666666667</v>
      </c>
      <c r="BY44" s="128">
        <v>1</v>
      </c>
      <c r="BZ44" s="129">
        <f>IFERROR(BY44/BW44,"-")</f>
        <v>0.5</v>
      </c>
      <c r="CA44" s="130">
        <v>8000</v>
      </c>
      <c r="CB44" s="131">
        <f>IFERROR(CA44/BW44,"-")</f>
        <v>4000</v>
      </c>
      <c r="CC44" s="132"/>
      <c r="CD44" s="132">
        <v>1</v>
      </c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8000</v>
      </c>
      <c r="CQ44" s="141">
        <v>8000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160</v>
      </c>
      <c r="C45" s="203"/>
      <c r="D45" s="203" t="s">
        <v>108</v>
      </c>
      <c r="E45" s="203" t="s">
        <v>108</v>
      </c>
      <c r="F45" s="203" t="s">
        <v>68</v>
      </c>
      <c r="G45" s="203"/>
      <c r="H45" s="90"/>
      <c r="I45" s="90"/>
      <c r="J45" s="188"/>
      <c r="K45" s="81">
        <v>67</v>
      </c>
      <c r="L45" s="81">
        <v>38</v>
      </c>
      <c r="M45" s="81">
        <v>12</v>
      </c>
      <c r="N45" s="91">
        <v>9</v>
      </c>
      <c r="O45" s="92">
        <v>0</v>
      </c>
      <c r="P45" s="93">
        <f>N45+O45</f>
        <v>9</v>
      </c>
      <c r="Q45" s="82">
        <f>IFERROR(P45/M45,"-")</f>
        <v>0.75</v>
      </c>
      <c r="R45" s="81">
        <v>3</v>
      </c>
      <c r="S45" s="81">
        <v>0</v>
      </c>
      <c r="T45" s="82">
        <f>IFERROR(S45/(O45+P45),"-")</f>
        <v>0</v>
      </c>
      <c r="U45" s="182"/>
      <c r="V45" s="84">
        <v>3</v>
      </c>
      <c r="W45" s="82">
        <f>IF(P45=0,"-",V45/P45)</f>
        <v>0.33333333333333</v>
      </c>
      <c r="X45" s="186">
        <v>1061000</v>
      </c>
      <c r="Y45" s="187">
        <f>IFERROR(X45/P45,"-")</f>
        <v>117888.88888889</v>
      </c>
      <c r="Z45" s="187">
        <f>IFERROR(X45/V45,"-")</f>
        <v>353666.66666667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0.11111111111111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3</v>
      </c>
      <c r="BX45" s="127">
        <f>IF(P45=0,"",IF(BW45=0,"",(BW45/P45)))</f>
        <v>0.33333333333333</v>
      </c>
      <c r="BY45" s="128">
        <v>1</v>
      </c>
      <c r="BZ45" s="129">
        <f>IFERROR(BY45/BW45,"-")</f>
        <v>0.33333333333333</v>
      </c>
      <c r="CA45" s="130">
        <v>92000</v>
      </c>
      <c r="CB45" s="131">
        <f>IFERROR(CA45/BW45,"-")</f>
        <v>30666.666666667</v>
      </c>
      <c r="CC45" s="132"/>
      <c r="CD45" s="132"/>
      <c r="CE45" s="132">
        <v>1</v>
      </c>
      <c r="CF45" s="133">
        <v>5</v>
      </c>
      <c r="CG45" s="134">
        <f>IF(P45=0,"",IF(CF45=0,"",(CF45/P45)))</f>
        <v>0.55555555555556</v>
      </c>
      <c r="CH45" s="135">
        <v>2</v>
      </c>
      <c r="CI45" s="136">
        <f>IFERROR(CH45/CF45,"-")</f>
        <v>0.4</v>
      </c>
      <c r="CJ45" s="137">
        <v>994000</v>
      </c>
      <c r="CK45" s="138">
        <f>IFERROR(CJ45/CF45,"-")</f>
        <v>198800</v>
      </c>
      <c r="CL45" s="139"/>
      <c r="CM45" s="139"/>
      <c r="CN45" s="139">
        <v>2</v>
      </c>
      <c r="CO45" s="140">
        <v>3</v>
      </c>
      <c r="CP45" s="141">
        <v>1061000</v>
      </c>
      <c r="CQ45" s="141">
        <v>929000</v>
      </c>
      <c r="CR45" s="141"/>
      <c r="CS45" s="142" t="str">
        <f>IF(AND(CQ45=0,CR45=0),"",IF(AND(CQ45&lt;=100000,CR45&lt;=100000),"",IF(CQ45/CP45&gt;0.7,"男高",IF(CR45/CP45&gt;0.7,"女高",""))))</f>
        <v>男高</v>
      </c>
    </row>
    <row r="46" spans="1:98">
      <c r="A46" s="80">
        <f>AB46</f>
        <v>0.076923076923077</v>
      </c>
      <c r="B46" s="203" t="s">
        <v>161</v>
      </c>
      <c r="C46" s="203"/>
      <c r="D46" s="203" t="s">
        <v>162</v>
      </c>
      <c r="E46" s="203" t="s">
        <v>163</v>
      </c>
      <c r="F46" s="203" t="s">
        <v>63</v>
      </c>
      <c r="G46" s="203" t="s">
        <v>110</v>
      </c>
      <c r="H46" s="90" t="s">
        <v>164</v>
      </c>
      <c r="I46" s="90" t="s">
        <v>140</v>
      </c>
      <c r="J46" s="188">
        <v>130000</v>
      </c>
      <c r="K46" s="81">
        <v>10</v>
      </c>
      <c r="L46" s="81">
        <v>0</v>
      </c>
      <c r="M46" s="81">
        <v>38</v>
      </c>
      <c r="N46" s="91">
        <v>4</v>
      </c>
      <c r="O46" s="92">
        <v>1</v>
      </c>
      <c r="P46" s="93">
        <f>N46+O46</f>
        <v>5</v>
      </c>
      <c r="Q46" s="82">
        <f>IFERROR(P46/M46,"-")</f>
        <v>0.13157894736842</v>
      </c>
      <c r="R46" s="81">
        <v>0</v>
      </c>
      <c r="S46" s="81">
        <v>0</v>
      </c>
      <c r="T46" s="82">
        <f>IFERROR(S46/(O46+P46),"-")</f>
        <v>0</v>
      </c>
      <c r="U46" s="182">
        <f>IFERROR(J46/SUM(P46:P61),"-")</f>
        <v>8666.6666666667</v>
      </c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>
        <f>SUM(X46:X61)-SUM(J46:J61)</f>
        <v>-120000</v>
      </c>
      <c r="AB46" s="85">
        <f>SUM(X46:X61)/SUM(J46:J61)</f>
        <v>0.076923076923077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>
        <v>1</v>
      </c>
      <c r="AN46" s="101">
        <f>IF(P46=0,"",IF(AM46=0,"",(AM46/P46)))</f>
        <v>0.2</v>
      </c>
      <c r="AO46" s="100"/>
      <c r="AP46" s="102">
        <f>IFERROR(AP46/AM46,"-")</f>
        <v>0</v>
      </c>
      <c r="AQ46" s="103"/>
      <c r="AR46" s="104">
        <f>IFERROR(AQ46/AM46,"-")</f>
        <v>0</v>
      </c>
      <c r="AS46" s="105"/>
      <c r="AT46" s="105"/>
      <c r="AU46" s="105"/>
      <c r="AV46" s="106">
        <v>1</v>
      </c>
      <c r="AW46" s="107">
        <f>IF(P46=0,"",IF(AV46=0,"",(AV46/P46)))</f>
        <v>0.2</v>
      </c>
      <c r="AX46" s="106"/>
      <c r="AY46" s="108">
        <f>IFERROR(AX46/AV46,"-")</f>
        <v>0</v>
      </c>
      <c r="AZ46" s="109"/>
      <c r="BA46" s="110">
        <f>IFERROR(AZ46/AV46,"-")</f>
        <v>0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2</v>
      </c>
      <c r="BO46" s="120">
        <f>IF(P46=0,"",IF(BN46=0,"",(BN46/P46)))</f>
        <v>0.4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1</v>
      </c>
      <c r="BX46" s="127">
        <f>IF(P46=0,"",IF(BW46=0,"",(BW46/P46)))</f>
        <v>0.2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165</v>
      </c>
      <c r="C47" s="203"/>
      <c r="D47" s="203" t="s">
        <v>166</v>
      </c>
      <c r="E47" s="203" t="s">
        <v>167</v>
      </c>
      <c r="F47" s="203" t="s">
        <v>75</v>
      </c>
      <c r="G47" s="203"/>
      <c r="H47" s="90" t="s">
        <v>164</v>
      </c>
      <c r="I47" s="90" t="s">
        <v>142</v>
      </c>
      <c r="J47" s="188"/>
      <c r="K47" s="81">
        <v>0</v>
      </c>
      <c r="L47" s="81">
        <v>0</v>
      </c>
      <c r="M47" s="81">
        <v>0</v>
      </c>
      <c r="N47" s="91">
        <v>1</v>
      </c>
      <c r="O47" s="92">
        <v>0</v>
      </c>
      <c r="P47" s="93">
        <f>N47+O47</f>
        <v>1</v>
      </c>
      <c r="Q47" s="82" t="str">
        <f>IFERROR(P47/M47,"-")</f>
        <v>-</v>
      </c>
      <c r="R47" s="81">
        <v>0</v>
      </c>
      <c r="S47" s="81">
        <v>0</v>
      </c>
      <c r="T47" s="82">
        <f>IFERROR(S47/(O47+P47),"-")</f>
        <v>0</v>
      </c>
      <c r="U47" s="182"/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>
        <v>1</v>
      </c>
      <c r="AN47" s="101">
        <f>IF(P47=0,"",IF(AM47=0,"",(AM47/P47)))</f>
        <v>1</v>
      </c>
      <c r="AO47" s="100"/>
      <c r="AP47" s="102">
        <f>IFERROR(AP47/AM47,"-")</f>
        <v>0</v>
      </c>
      <c r="AQ47" s="103"/>
      <c r="AR47" s="104">
        <f>IFERROR(AQ47/AM47,"-")</f>
        <v>0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>
        <f>IF(P47=0,"",IF(BN47=0,"",(BN47/P47)))</f>
        <v>0</v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168</v>
      </c>
      <c r="C48" s="203"/>
      <c r="D48" s="203" t="s">
        <v>169</v>
      </c>
      <c r="E48" s="203" t="s">
        <v>170</v>
      </c>
      <c r="F48" s="203" t="s">
        <v>103</v>
      </c>
      <c r="G48" s="203"/>
      <c r="H48" s="90" t="s">
        <v>164</v>
      </c>
      <c r="I48" s="90" t="s">
        <v>144</v>
      </c>
      <c r="J48" s="188"/>
      <c r="K48" s="81">
        <v>2</v>
      </c>
      <c r="L48" s="81">
        <v>0</v>
      </c>
      <c r="M48" s="81">
        <v>23</v>
      </c>
      <c r="N48" s="91">
        <v>1</v>
      </c>
      <c r="O48" s="92">
        <v>0</v>
      </c>
      <c r="P48" s="93">
        <f>N48+O48</f>
        <v>1</v>
      </c>
      <c r="Q48" s="82">
        <f>IFERROR(P48/M48,"-")</f>
        <v>0.043478260869565</v>
      </c>
      <c r="R48" s="81">
        <v>0</v>
      </c>
      <c r="S48" s="81">
        <v>0</v>
      </c>
      <c r="T48" s="82">
        <f>IFERROR(S48/(O48+P48),"-")</f>
        <v>0</v>
      </c>
      <c r="U48" s="182"/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>
        <v>1</v>
      </c>
      <c r="BX48" s="127">
        <f>IF(P48=0,"",IF(BW48=0,"",(BW48/P48)))</f>
        <v>1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171</v>
      </c>
      <c r="C49" s="203"/>
      <c r="D49" s="203" t="s">
        <v>108</v>
      </c>
      <c r="E49" s="203" t="s">
        <v>108</v>
      </c>
      <c r="F49" s="203" t="s">
        <v>68</v>
      </c>
      <c r="G49" s="203"/>
      <c r="H49" s="90"/>
      <c r="I49" s="90"/>
      <c r="J49" s="188"/>
      <c r="K49" s="81">
        <v>49</v>
      </c>
      <c r="L49" s="81">
        <v>13</v>
      </c>
      <c r="M49" s="81">
        <v>2</v>
      </c>
      <c r="N49" s="91">
        <v>2</v>
      </c>
      <c r="O49" s="92">
        <v>0</v>
      </c>
      <c r="P49" s="93">
        <f>N49+O49</f>
        <v>2</v>
      </c>
      <c r="Q49" s="82">
        <f>IFERROR(P49/M49,"-")</f>
        <v>1</v>
      </c>
      <c r="R49" s="81">
        <v>0</v>
      </c>
      <c r="S49" s="81">
        <v>0</v>
      </c>
      <c r="T49" s="82">
        <f>IFERROR(S49/(O49+P49),"-")</f>
        <v>0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>
        <v>1</v>
      </c>
      <c r="AN49" s="101">
        <f>IF(P49=0,"",IF(AM49=0,"",(AM49/P49)))</f>
        <v>0.5</v>
      </c>
      <c r="AO49" s="100"/>
      <c r="AP49" s="102">
        <f>IFERROR(AP49/AM49,"-")</f>
        <v>0</v>
      </c>
      <c r="AQ49" s="103"/>
      <c r="AR49" s="104">
        <f>IFERROR(AQ49/AM49,"-")</f>
        <v>0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0.5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172</v>
      </c>
      <c r="C50" s="203"/>
      <c r="D50" s="203" t="s">
        <v>173</v>
      </c>
      <c r="E50" s="203" t="s">
        <v>174</v>
      </c>
      <c r="F50" s="203" t="s">
        <v>75</v>
      </c>
      <c r="G50" s="203" t="s">
        <v>110</v>
      </c>
      <c r="H50" s="90" t="s">
        <v>175</v>
      </c>
      <c r="I50" s="90" t="s">
        <v>176</v>
      </c>
      <c r="J50" s="188"/>
      <c r="K50" s="81">
        <v>0</v>
      </c>
      <c r="L50" s="81">
        <v>0</v>
      </c>
      <c r="M50" s="81">
        <v>0</v>
      </c>
      <c r="N50" s="91">
        <v>0</v>
      </c>
      <c r="O50" s="92">
        <v>0</v>
      </c>
      <c r="P50" s="93">
        <f>N50+O50</f>
        <v>0</v>
      </c>
      <c r="Q50" s="82" t="str">
        <f>IFERROR(P50/M50,"-")</f>
        <v>-</v>
      </c>
      <c r="R50" s="81">
        <v>0</v>
      </c>
      <c r="S50" s="81">
        <v>0</v>
      </c>
      <c r="T50" s="82" t="str">
        <f>IFERROR(S50/(O50+P50),"-")</f>
        <v>-</v>
      </c>
      <c r="U50" s="182"/>
      <c r="V50" s="84">
        <v>0</v>
      </c>
      <c r="W50" s="82" t="str">
        <f>IF(P50=0,"-",V50/P50)</f>
        <v>-</v>
      </c>
      <c r="X50" s="186">
        <v>0</v>
      </c>
      <c r="Y50" s="187" t="str">
        <f>IFERROR(X50/P50,"-")</f>
        <v>-</v>
      </c>
      <c r="Z50" s="187" t="str">
        <f>IFERROR(X50/V50,"-")</f>
        <v>-</v>
      </c>
      <c r="AA50" s="188"/>
      <c r="AB50" s="85"/>
      <c r="AC50" s="79"/>
      <c r="AD50" s="94"/>
      <c r="AE50" s="95" t="str">
        <f>IF(P50=0,"",IF(AD50=0,"",(AD50/P50)))</f>
        <v/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 t="str">
        <f>IF(P50=0,"",IF(AM50=0,"",(AM50/P50)))</f>
        <v/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 t="str">
        <f>IF(P50=0,"",IF(AV50=0,"",(AV50/P50)))</f>
        <v/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 t="str">
        <f>IF(P50=0,"",IF(BE50=0,"",(BE50/P50)))</f>
        <v/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 t="str">
        <f>IF(P50=0,"",IF(BN50=0,"",(BN50/P50)))</f>
        <v/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 t="str">
        <f>IF(P50=0,"",IF(BW50=0,"",(BW50/P50)))</f>
        <v/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 t="str">
        <f>IF(P50=0,"",IF(CF50=0,"",(CF50/P50)))</f>
        <v/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177</v>
      </c>
      <c r="C51" s="203"/>
      <c r="D51" s="203" t="s">
        <v>173</v>
      </c>
      <c r="E51" s="203" t="s">
        <v>174</v>
      </c>
      <c r="F51" s="203" t="s">
        <v>68</v>
      </c>
      <c r="G51" s="203"/>
      <c r="H51" s="90"/>
      <c r="I51" s="90"/>
      <c r="J51" s="188"/>
      <c r="K51" s="81">
        <v>2</v>
      </c>
      <c r="L51" s="81">
        <v>2</v>
      </c>
      <c r="M51" s="81">
        <v>0</v>
      </c>
      <c r="N51" s="91">
        <v>0</v>
      </c>
      <c r="O51" s="92">
        <v>0</v>
      </c>
      <c r="P51" s="93">
        <f>N51+O51</f>
        <v>0</v>
      </c>
      <c r="Q51" s="82" t="str">
        <f>IFERROR(P51/M51,"-")</f>
        <v>-</v>
      </c>
      <c r="R51" s="81">
        <v>0</v>
      </c>
      <c r="S51" s="81">
        <v>0</v>
      </c>
      <c r="T51" s="82" t="str">
        <f>IFERROR(S51/(O51+P51),"-")</f>
        <v>-</v>
      </c>
      <c r="U51" s="182"/>
      <c r="V51" s="84">
        <v>0</v>
      </c>
      <c r="W51" s="82" t="str">
        <f>IF(P51=0,"-",V51/P51)</f>
        <v>-</v>
      </c>
      <c r="X51" s="186">
        <v>0</v>
      </c>
      <c r="Y51" s="187" t="str">
        <f>IFERROR(X51/P51,"-")</f>
        <v>-</v>
      </c>
      <c r="Z51" s="187" t="str">
        <f>IFERROR(X51/V51,"-")</f>
        <v>-</v>
      </c>
      <c r="AA51" s="188"/>
      <c r="AB51" s="85"/>
      <c r="AC51" s="79"/>
      <c r="AD51" s="94"/>
      <c r="AE51" s="95" t="str">
        <f>IF(P51=0,"",IF(AD51=0,"",(AD51/P51)))</f>
        <v/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 t="str">
        <f>IF(P51=0,"",IF(AM51=0,"",(AM51/P51)))</f>
        <v/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 t="str">
        <f>IF(P51=0,"",IF(AV51=0,"",(AV51/P51)))</f>
        <v/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 t="str">
        <f>IF(P51=0,"",IF(BE51=0,"",(BE51/P51)))</f>
        <v/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 t="str">
        <f>IF(P51=0,"",IF(BN51=0,"",(BN51/P51)))</f>
        <v/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/>
      <c r="BX51" s="127" t="str">
        <f>IF(P51=0,"",IF(BW51=0,"",(BW51/P51)))</f>
        <v/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 t="str">
        <f>IF(P51=0,"",IF(CF51=0,"",(CF51/P51)))</f>
        <v/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178</v>
      </c>
      <c r="C52" s="203"/>
      <c r="D52" s="203" t="s">
        <v>179</v>
      </c>
      <c r="E52" s="203" t="s">
        <v>180</v>
      </c>
      <c r="F52" s="203" t="s">
        <v>63</v>
      </c>
      <c r="G52" s="203" t="s">
        <v>114</v>
      </c>
      <c r="H52" s="90" t="s">
        <v>164</v>
      </c>
      <c r="I52" s="90" t="s">
        <v>140</v>
      </c>
      <c r="J52" s="188"/>
      <c r="K52" s="81">
        <v>3</v>
      </c>
      <c r="L52" s="81">
        <v>0</v>
      </c>
      <c r="M52" s="81">
        <v>8</v>
      </c>
      <c r="N52" s="91">
        <v>0</v>
      </c>
      <c r="O52" s="92">
        <v>1</v>
      </c>
      <c r="P52" s="93">
        <f>N52+O52</f>
        <v>1</v>
      </c>
      <c r="Q52" s="82">
        <f>IFERROR(P52/M52,"-")</f>
        <v>0.125</v>
      </c>
      <c r="R52" s="81">
        <v>0</v>
      </c>
      <c r="S52" s="81">
        <v>0</v>
      </c>
      <c r="T52" s="82">
        <f>IFERROR(S52/(O52+P52),"-")</f>
        <v>0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>
        <v>1</v>
      </c>
      <c r="AW52" s="107">
        <f>IF(P52=0,"",IF(AV52=0,"",(AV52/P52)))</f>
        <v>1</v>
      </c>
      <c r="AX52" s="106"/>
      <c r="AY52" s="108">
        <f>IFERROR(AX52/AV52,"-")</f>
        <v>0</v>
      </c>
      <c r="AZ52" s="109"/>
      <c r="BA52" s="110">
        <f>IFERROR(AZ52/AV52,"-")</f>
        <v>0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181</v>
      </c>
      <c r="C53" s="203"/>
      <c r="D53" s="203" t="s">
        <v>182</v>
      </c>
      <c r="E53" s="203" t="s">
        <v>183</v>
      </c>
      <c r="F53" s="203" t="s">
        <v>75</v>
      </c>
      <c r="G53" s="203"/>
      <c r="H53" s="90" t="s">
        <v>164</v>
      </c>
      <c r="I53" s="90" t="s">
        <v>142</v>
      </c>
      <c r="J53" s="188"/>
      <c r="K53" s="81">
        <v>0</v>
      </c>
      <c r="L53" s="81">
        <v>0</v>
      </c>
      <c r="M53" s="81">
        <v>0</v>
      </c>
      <c r="N53" s="91">
        <v>1</v>
      </c>
      <c r="O53" s="92">
        <v>0</v>
      </c>
      <c r="P53" s="93">
        <f>N53+O53</f>
        <v>1</v>
      </c>
      <c r="Q53" s="82" t="str">
        <f>IFERROR(P53/M53,"-")</f>
        <v>-</v>
      </c>
      <c r="R53" s="81">
        <v>0</v>
      </c>
      <c r="S53" s="81">
        <v>0</v>
      </c>
      <c r="T53" s="82">
        <f>IFERROR(S53/(O53+P53),"-")</f>
        <v>0</v>
      </c>
      <c r="U53" s="182"/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>
        <v>1</v>
      </c>
      <c r="BX53" s="127">
        <f>IF(P53=0,"",IF(BW53=0,"",(BW53/P53)))</f>
        <v>1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184</v>
      </c>
      <c r="C54" s="203"/>
      <c r="D54" s="203" t="s">
        <v>185</v>
      </c>
      <c r="E54" s="203" t="s">
        <v>186</v>
      </c>
      <c r="F54" s="203" t="s">
        <v>103</v>
      </c>
      <c r="G54" s="203"/>
      <c r="H54" s="90" t="s">
        <v>164</v>
      </c>
      <c r="I54" s="90" t="s">
        <v>144</v>
      </c>
      <c r="J54" s="188"/>
      <c r="K54" s="81">
        <v>0</v>
      </c>
      <c r="L54" s="81">
        <v>0</v>
      </c>
      <c r="M54" s="81">
        <v>1</v>
      </c>
      <c r="N54" s="91">
        <v>0</v>
      </c>
      <c r="O54" s="92">
        <v>0</v>
      </c>
      <c r="P54" s="93">
        <f>N54+O54</f>
        <v>0</v>
      </c>
      <c r="Q54" s="82">
        <f>IFERROR(P54/M54,"-")</f>
        <v>0</v>
      </c>
      <c r="R54" s="81">
        <v>0</v>
      </c>
      <c r="S54" s="81">
        <v>0</v>
      </c>
      <c r="T54" s="82" t="str">
        <f>IFERROR(S54/(O54+P54),"-")</f>
        <v>-</v>
      </c>
      <c r="U54" s="182"/>
      <c r="V54" s="84">
        <v>0</v>
      </c>
      <c r="W54" s="82" t="str">
        <f>IF(P54=0,"-",V54/P54)</f>
        <v>-</v>
      </c>
      <c r="X54" s="186">
        <v>0</v>
      </c>
      <c r="Y54" s="187" t="str">
        <f>IFERROR(X54/P54,"-")</f>
        <v>-</v>
      </c>
      <c r="Z54" s="187" t="str">
        <f>IFERROR(X54/V54,"-")</f>
        <v>-</v>
      </c>
      <c r="AA54" s="188"/>
      <c r="AB54" s="85"/>
      <c r="AC54" s="79"/>
      <c r="AD54" s="94"/>
      <c r="AE54" s="95" t="str">
        <f>IF(P54=0,"",IF(AD54=0,"",(AD54/P54)))</f>
        <v/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 t="str">
        <f>IF(P54=0,"",IF(AM54=0,"",(AM54/P54)))</f>
        <v/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 t="str">
        <f>IF(P54=0,"",IF(AV54=0,"",(AV54/P54)))</f>
        <v/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 t="str">
        <f>IF(P54=0,"",IF(BE54=0,"",(BE54/P54)))</f>
        <v/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 t="str">
        <f>IF(P54=0,"",IF(BN54=0,"",(BN54/P54)))</f>
        <v/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 t="str">
        <f>IF(P54=0,"",IF(BW54=0,"",(BW54/P54)))</f>
        <v/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 t="str">
        <f>IF(P54=0,"",IF(CF54=0,"",(CF54/P54)))</f>
        <v/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187</v>
      </c>
      <c r="C55" s="203"/>
      <c r="D55" s="203" t="s">
        <v>188</v>
      </c>
      <c r="E55" s="203" t="s">
        <v>189</v>
      </c>
      <c r="F55" s="203" t="s">
        <v>75</v>
      </c>
      <c r="G55" s="203"/>
      <c r="H55" s="90" t="s">
        <v>164</v>
      </c>
      <c r="I55" s="204" t="s">
        <v>190</v>
      </c>
      <c r="J55" s="188"/>
      <c r="K55" s="81">
        <v>0</v>
      </c>
      <c r="L55" s="81">
        <v>0</v>
      </c>
      <c r="M55" s="81">
        <v>0</v>
      </c>
      <c r="N55" s="91">
        <v>1</v>
      </c>
      <c r="O55" s="92">
        <v>0</v>
      </c>
      <c r="P55" s="93">
        <f>N55+O55</f>
        <v>1</v>
      </c>
      <c r="Q55" s="82" t="str">
        <f>IFERROR(P55/M55,"-")</f>
        <v>-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>
        <v>1</v>
      </c>
      <c r="BX55" s="127">
        <f>IF(P55=0,"",IF(BW55=0,"",(BW55/P55)))</f>
        <v>1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191</v>
      </c>
      <c r="C56" s="203"/>
      <c r="D56" s="203" t="s">
        <v>108</v>
      </c>
      <c r="E56" s="203" t="s">
        <v>108</v>
      </c>
      <c r="F56" s="203" t="s">
        <v>68</v>
      </c>
      <c r="G56" s="203"/>
      <c r="H56" s="90"/>
      <c r="I56" s="90"/>
      <c r="J56" s="188"/>
      <c r="K56" s="81">
        <v>54</v>
      </c>
      <c r="L56" s="81">
        <v>18</v>
      </c>
      <c r="M56" s="81">
        <v>30</v>
      </c>
      <c r="N56" s="91">
        <v>1</v>
      </c>
      <c r="O56" s="92">
        <v>0</v>
      </c>
      <c r="P56" s="93">
        <f>N56+O56</f>
        <v>1</v>
      </c>
      <c r="Q56" s="82">
        <f>IFERROR(P56/M56,"-")</f>
        <v>0.033333333333333</v>
      </c>
      <c r="R56" s="81">
        <v>0</v>
      </c>
      <c r="S56" s="81">
        <v>0</v>
      </c>
      <c r="T56" s="82">
        <f>IFERROR(S56/(O56+P56),"-")</f>
        <v>0</v>
      </c>
      <c r="U56" s="182"/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1</v>
      </c>
      <c r="BF56" s="113">
        <f>IF(P56=0,"",IF(BE56=0,"",(BE56/P56)))</f>
        <v>1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/>
      <c r="BO56" s="120">
        <f>IF(P56=0,"",IF(BN56=0,"",(BN56/P56)))</f>
        <v>0</v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192</v>
      </c>
      <c r="C57" s="203"/>
      <c r="D57" s="203" t="s">
        <v>179</v>
      </c>
      <c r="E57" s="203" t="s">
        <v>180</v>
      </c>
      <c r="F57" s="203" t="s">
        <v>63</v>
      </c>
      <c r="G57" s="203" t="s">
        <v>118</v>
      </c>
      <c r="H57" s="90" t="s">
        <v>164</v>
      </c>
      <c r="I57" s="90" t="s">
        <v>140</v>
      </c>
      <c r="J57" s="188"/>
      <c r="K57" s="81">
        <v>1</v>
      </c>
      <c r="L57" s="81">
        <v>0</v>
      </c>
      <c r="M57" s="81">
        <v>6</v>
      </c>
      <c r="N57" s="91">
        <v>1</v>
      </c>
      <c r="O57" s="92">
        <v>0</v>
      </c>
      <c r="P57" s="93">
        <f>N57+O57</f>
        <v>1</v>
      </c>
      <c r="Q57" s="82">
        <f>IFERROR(P57/M57,"-")</f>
        <v>0.16666666666667</v>
      </c>
      <c r="R57" s="81">
        <v>0</v>
      </c>
      <c r="S57" s="81">
        <v>1</v>
      </c>
      <c r="T57" s="82">
        <f>IFERROR(S57/(O57+P57),"-")</f>
        <v>1</v>
      </c>
      <c r="U57" s="182"/>
      <c r="V57" s="84">
        <v>1</v>
      </c>
      <c r="W57" s="82">
        <f>IF(P57=0,"-",V57/P57)</f>
        <v>1</v>
      </c>
      <c r="X57" s="186">
        <v>10000</v>
      </c>
      <c r="Y57" s="187">
        <f>IFERROR(X57/P57,"-")</f>
        <v>10000</v>
      </c>
      <c r="Z57" s="187">
        <f>IFERROR(X57/V57,"-")</f>
        <v>10000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>
        <f>IF(P57=0,"",IF(BN57=0,"",(BN57/P57)))</f>
        <v>0</v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>
        <v>1</v>
      </c>
      <c r="BX57" s="127">
        <f>IF(P57=0,"",IF(BW57=0,"",(BW57/P57)))</f>
        <v>1</v>
      </c>
      <c r="BY57" s="128">
        <v>1</v>
      </c>
      <c r="BZ57" s="129">
        <f>IFERROR(BY57/BW57,"-")</f>
        <v>1</v>
      </c>
      <c r="CA57" s="130">
        <v>10000</v>
      </c>
      <c r="CB57" s="131">
        <f>IFERROR(CA57/BW57,"-")</f>
        <v>10000</v>
      </c>
      <c r="CC57" s="132">
        <v>1</v>
      </c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1</v>
      </c>
      <c r="CP57" s="141">
        <v>10000</v>
      </c>
      <c r="CQ57" s="141">
        <v>10000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193</v>
      </c>
      <c r="C58" s="203"/>
      <c r="D58" s="203" t="s">
        <v>194</v>
      </c>
      <c r="E58" s="203" t="s">
        <v>195</v>
      </c>
      <c r="F58" s="203" t="s">
        <v>75</v>
      </c>
      <c r="G58" s="203"/>
      <c r="H58" s="90" t="s">
        <v>164</v>
      </c>
      <c r="I58" s="90" t="s">
        <v>142</v>
      </c>
      <c r="J58" s="188"/>
      <c r="K58" s="81">
        <v>0</v>
      </c>
      <c r="L58" s="81">
        <v>0</v>
      </c>
      <c r="M58" s="81">
        <v>0</v>
      </c>
      <c r="N58" s="91">
        <v>0</v>
      </c>
      <c r="O58" s="92">
        <v>0</v>
      </c>
      <c r="P58" s="93">
        <f>N58+O58</f>
        <v>0</v>
      </c>
      <c r="Q58" s="82" t="str">
        <f>IFERROR(P58/M58,"-")</f>
        <v>-</v>
      </c>
      <c r="R58" s="81">
        <v>0</v>
      </c>
      <c r="S58" s="81">
        <v>0</v>
      </c>
      <c r="T58" s="82" t="str">
        <f>IFERROR(S58/(O58+P58),"-")</f>
        <v>-</v>
      </c>
      <c r="U58" s="182"/>
      <c r="V58" s="84">
        <v>0</v>
      </c>
      <c r="W58" s="82" t="str">
        <f>IF(P58=0,"-",V58/P58)</f>
        <v>-</v>
      </c>
      <c r="X58" s="186">
        <v>0</v>
      </c>
      <c r="Y58" s="187" t="str">
        <f>IFERROR(X58/P58,"-")</f>
        <v>-</v>
      </c>
      <c r="Z58" s="187" t="str">
        <f>IFERROR(X58/V58,"-")</f>
        <v>-</v>
      </c>
      <c r="AA58" s="188"/>
      <c r="AB58" s="85"/>
      <c r="AC58" s="79"/>
      <c r="AD58" s="94"/>
      <c r="AE58" s="95" t="str">
        <f>IF(P58=0,"",IF(AD58=0,"",(AD58/P58)))</f>
        <v/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 t="str">
        <f>IF(P58=0,"",IF(AM58=0,"",(AM58/P58)))</f>
        <v/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 t="str">
        <f>IF(P58=0,"",IF(AV58=0,"",(AV58/P58)))</f>
        <v/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 t="str">
        <f>IF(P58=0,"",IF(BE58=0,"",(BE58/P58)))</f>
        <v/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 t="str">
        <f>IF(P58=0,"",IF(BN58=0,"",(BN58/P58)))</f>
        <v/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 t="str">
        <f>IF(P58=0,"",IF(BW58=0,"",(BW58/P58)))</f>
        <v/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 t="str">
        <f>IF(P58=0,"",IF(CF58=0,"",(CF58/P58)))</f>
        <v/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196</v>
      </c>
      <c r="C59" s="203"/>
      <c r="D59" s="203" t="s">
        <v>197</v>
      </c>
      <c r="E59" s="203" t="s">
        <v>198</v>
      </c>
      <c r="F59" s="203" t="s">
        <v>103</v>
      </c>
      <c r="G59" s="203"/>
      <c r="H59" s="90" t="s">
        <v>164</v>
      </c>
      <c r="I59" s="90" t="s">
        <v>144</v>
      </c>
      <c r="J59" s="188"/>
      <c r="K59" s="81">
        <v>1</v>
      </c>
      <c r="L59" s="81">
        <v>0</v>
      </c>
      <c r="M59" s="81">
        <v>22</v>
      </c>
      <c r="N59" s="91">
        <v>0</v>
      </c>
      <c r="O59" s="92">
        <v>0</v>
      </c>
      <c r="P59" s="93">
        <f>N59+O59</f>
        <v>0</v>
      </c>
      <c r="Q59" s="82">
        <f>IFERROR(P59/M59,"-")</f>
        <v>0</v>
      </c>
      <c r="R59" s="81">
        <v>0</v>
      </c>
      <c r="S59" s="81">
        <v>0</v>
      </c>
      <c r="T59" s="82" t="str">
        <f>IFERROR(S59/(O59+P59),"-")</f>
        <v>-</v>
      </c>
      <c r="U59" s="182"/>
      <c r="V59" s="84">
        <v>0</v>
      </c>
      <c r="W59" s="82" t="str">
        <f>IF(P59=0,"-",V59/P59)</f>
        <v>-</v>
      </c>
      <c r="X59" s="186">
        <v>0</v>
      </c>
      <c r="Y59" s="187" t="str">
        <f>IFERROR(X59/P59,"-")</f>
        <v>-</v>
      </c>
      <c r="Z59" s="187" t="str">
        <f>IFERROR(X59/V59,"-")</f>
        <v>-</v>
      </c>
      <c r="AA59" s="188"/>
      <c r="AB59" s="85"/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199</v>
      </c>
      <c r="C60" s="203"/>
      <c r="D60" s="203" t="s">
        <v>200</v>
      </c>
      <c r="E60" s="203" t="s">
        <v>201</v>
      </c>
      <c r="F60" s="203" t="s">
        <v>75</v>
      </c>
      <c r="G60" s="203"/>
      <c r="H60" s="90" t="s">
        <v>164</v>
      </c>
      <c r="I60" s="204" t="s">
        <v>190</v>
      </c>
      <c r="J60" s="188"/>
      <c r="K60" s="81">
        <v>0</v>
      </c>
      <c r="L60" s="81">
        <v>0</v>
      </c>
      <c r="M60" s="81">
        <v>0</v>
      </c>
      <c r="N60" s="91">
        <v>1</v>
      </c>
      <c r="O60" s="92">
        <v>0</v>
      </c>
      <c r="P60" s="93">
        <f>N60+O60</f>
        <v>1</v>
      </c>
      <c r="Q60" s="82" t="str">
        <f>IFERROR(P60/M60,"-")</f>
        <v>-</v>
      </c>
      <c r="R60" s="81">
        <v>0</v>
      </c>
      <c r="S60" s="81">
        <v>0</v>
      </c>
      <c r="T60" s="82">
        <f>IFERROR(S60/(O60+P60),"-")</f>
        <v>0</v>
      </c>
      <c r="U60" s="182"/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1</v>
      </c>
      <c r="BF60" s="113">
        <f>IF(P60=0,"",IF(BE60=0,"",(BE60/P60)))</f>
        <v>1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/>
      <c r="BO60" s="120">
        <f>IF(P60=0,"",IF(BN60=0,"",(BN60/P60)))</f>
        <v>0</v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202</v>
      </c>
      <c r="C61" s="203"/>
      <c r="D61" s="203" t="s">
        <v>108</v>
      </c>
      <c r="E61" s="203" t="s">
        <v>108</v>
      </c>
      <c r="F61" s="203" t="s">
        <v>68</v>
      </c>
      <c r="G61" s="203"/>
      <c r="H61" s="90"/>
      <c r="I61" s="90"/>
      <c r="J61" s="188"/>
      <c r="K61" s="81">
        <v>6</v>
      </c>
      <c r="L61" s="81">
        <v>4</v>
      </c>
      <c r="M61" s="81">
        <v>0</v>
      </c>
      <c r="N61" s="91">
        <v>0</v>
      </c>
      <c r="O61" s="92">
        <v>0</v>
      </c>
      <c r="P61" s="93">
        <f>N61+O61</f>
        <v>0</v>
      </c>
      <c r="Q61" s="82" t="str">
        <f>IFERROR(P61/M61,"-")</f>
        <v>-</v>
      </c>
      <c r="R61" s="81">
        <v>0</v>
      </c>
      <c r="S61" s="81">
        <v>0</v>
      </c>
      <c r="T61" s="82" t="str">
        <f>IFERROR(S61/(O61+P61),"-")</f>
        <v>-</v>
      </c>
      <c r="U61" s="182"/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/>
      <c r="AB61" s="85"/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0.041666666666667</v>
      </c>
      <c r="B62" s="203" t="s">
        <v>203</v>
      </c>
      <c r="C62" s="203"/>
      <c r="D62" s="203" t="s">
        <v>204</v>
      </c>
      <c r="E62" s="203" t="s">
        <v>205</v>
      </c>
      <c r="F62" s="203" t="s">
        <v>75</v>
      </c>
      <c r="G62" s="203" t="s">
        <v>206</v>
      </c>
      <c r="H62" s="90" t="s">
        <v>207</v>
      </c>
      <c r="I62" s="205" t="s">
        <v>208</v>
      </c>
      <c r="J62" s="188">
        <v>120000</v>
      </c>
      <c r="K62" s="81">
        <v>0</v>
      </c>
      <c r="L62" s="81">
        <v>0</v>
      </c>
      <c r="M62" s="81">
        <v>0</v>
      </c>
      <c r="N62" s="91">
        <v>7</v>
      </c>
      <c r="O62" s="92">
        <v>0</v>
      </c>
      <c r="P62" s="93">
        <f>N62+O62</f>
        <v>7</v>
      </c>
      <c r="Q62" s="82" t="str">
        <f>IFERROR(P62/M62,"-")</f>
        <v>-</v>
      </c>
      <c r="R62" s="81">
        <v>0</v>
      </c>
      <c r="S62" s="81">
        <v>1</v>
      </c>
      <c r="T62" s="82">
        <f>IFERROR(S62/(O62+P62),"-")</f>
        <v>0.14285714285714</v>
      </c>
      <c r="U62" s="182">
        <f>IFERROR(J62/SUM(P62:P63),"-")</f>
        <v>17142.857142857</v>
      </c>
      <c r="V62" s="84">
        <v>1</v>
      </c>
      <c r="W62" s="82">
        <f>IF(P62=0,"-",V62/P62)</f>
        <v>0.14285714285714</v>
      </c>
      <c r="X62" s="186">
        <v>5000</v>
      </c>
      <c r="Y62" s="187">
        <f>IFERROR(X62/P62,"-")</f>
        <v>714.28571428571</v>
      </c>
      <c r="Z62" s="187">
        <f>IFERROR(X62/V62,"-")</f>
        <v>5000</v>
      </c>
      <c r="AA62" s="188">
        <f>SUM(X62:X63)-SUM(J62:J63)</f>
        <v>-115000</v>
      </c>
      <c r="AB62" s="85">
        <f>SUM(X62:X63)/SUM(J62:J63)</f>
        <v>0.041666666666667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>
        <v>1</v>
      </c>
      <c r="AW62" s="107">
        <f>IF(P62=0,"",IF(AV62=0,"",(AV62/P62)))</f>
        <v>0.14285714285714</v>
      </c>
      <c r="AX62" s="106"/>
      <c r="AY62" s="108">
        <f>IFERROR(AX62/AV62,"-")</f>
        <v>0</v>
      </c>
      <c r="AZ62" s="109"/>
      <c r="BA62" s="110">
        <f>IFERROR(AZ62/AV62,"-")</f>
        <v>0</v>
      </c>
      <c r="BB62" s="111"/>
      <c r="BC62" s="111"/>
      <c r="BD62" s="111"/>
      <c r="BE62" s="112">
        <v>2</v>
      </c>
      <c r="BF62" s="113">
        <f>IF(P62=0,"",IF(BE62=0,"",(BE62/P62)))</f>
        <v>0.28571428571429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>
        <v>2</v>
      </c>
      <c r="BO62" s="120">
        <f>IF(P62=0,"",IF(BN62=0,"",(BN62/P62)))</f>
        <v>0.28571428571429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>
        <v>2</v>
      </c>
      <c r="BX62" s="127">
        <f>IF(P62=0,"",IF(BW62=0,"",(BW62/P62)))</f>
        <v>0.28571428571429</v>
      </c>
      <c r="BY62" s="128">
        <v>1</v>
      </c>
      <c r="BZ62" s="129">
        <f>IFERROR(BY62/BW62,"-")</f>
        <v>0.5</v>
      </c>
      <c r="CA62" s="130">
        <v>5000</v>
      </c>
      <c r="CB62" s="131">
        <f>IFERROR(CA62/BW62,"-")</f>
        <v>2500</v>
      </c>
      <c r="CC62" s="132">
        <v>1</v>
      </c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1</v>
      </c>
      <c r="CP62" s="141">
        <v>5000</v>
      </c>
      <c r="CQ62" s="141">
        <v>5000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209</v>
      </c>
      <c r="C63" s="203"/>
      <c r="D63" s="203" t="s">
        <v>204</v>
      </c>
      <c r="E63" s="203" t="s">
        <v>205</v>
      </c>
      <c r="F63" s="203" t="s">
        <v>68</v>
      </c>
      <c r="G63" s="203"/>
      <c r="H63" s="90"/>
      <c r="I63" s="90"/>
      <c r="J63" s="188"/>
      <c r="K63" s="81">
        <v>3</v>
      </c>
      <c r="L63" s="81">
        <v>3</v>
      </c>
      <c r="M63" s="81">
        <v>0</v>
      </c>
      <c r="N63" s="91">
        <v>0</v>
      </c>
      <c r="O63" s="92">
        <v>0</v>
      </c>
      <c r="P63" s="93">
        <f>N63+O63</f>
        <v>0</v>
      </c>
      <c r="Q63" s="82" t="str">
        <f>IFERROR(P63/M63,"-")</f>
        <v>-</v>
      </c>
      <c r="R63" s="81">
        <v>0</v>
      </c>
      <c r="S63" s="81">
        <v>0</v>
      </c>
      <c r="T63" s="82" t="str">
        <f>IFERROR(S63/(O63+P63),"-")</f>
        <v>-</v>
      </c>
      <c r="U63" s="182"/>
      <c r="V63" s="84">
        <v>0</v>
      </c>
      <c r="W63" s="82" t="str">
        <f>IF(P63=0,"-",V63/P63)</f>
        <v>-</v>
      </c>
      <c r="X63" s="186">
        <v>0</v>
      </c>
      <c r="Y63" s="187" t="str">
        <f>IFERROR(X63/P63,"-")</f>
        <v>-</v>
      </c>
      <c r="Z63" s="187" t="str">
        <f>IFERROR(X63/V63,"-")</f>
        <v>-</v>
      </c>
      <c r="AA63" s="188"/>
      <c r="AB63" s="85"/>
      <c r="AC63" s="79"/>
      <c r="AD63" s="94"/>
      <c r="AE63" s="95" t="str">
        <f>IF(P63=0,"",IF(AD63=0,"",(AD63/P63)))</f>
        <v/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 t="str">
        <f>IF(P63=0,"",IF(AM63=0,"",(AM63/P63)))</f>
        <v/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 t="str">
        <f>IF(P63=0,"",IF(AV63=0,"",(AV63/P63)))</f>
        <v/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 t="str">
        <f>IF(P63=0,"",IF(BE63=0,"",(BE63/P63)))</f>
        <v/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 t="str">
        <f>IF(P63=0,"",IF(BN63=0,"",(BN63/P63)))</f>
        <v/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 t="str">
        <f>IF(P63=0,"",IF(BW63=0,"",(BW63/P63)))</f>
        <v/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 t="str">
        <f>IF(P63=0,"",IF(CF63=0,"",(CF63/P63)))</f>
        <v/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0.46666666666667</v>
      </c>
      <c r="B64" s="203" t="s">
        <v>210</v>
      </c>
      <c r="C64" s="203"/>
      <c r="D64" s="203" t="s">
        <v>211</v>
      </c>
      <c r="E64" s="203" t="s">
        <v>212</v>
      </c>
      <c r="F64" s="203" t="s">
        <v>63</v>
      </c>
      <c r="G64" s="203" t="s">
        <v>206</v>
      </c>
      <c r="H64" s="90" t="s">
        <v>207</v>
      </c>
      <c r="I64" s="205" t="s">
        <v>213</v>
      </c>
      <c r="J64" s="188">
        <v>120000</v>
      </c>
      <c r="K64" s="81">
        <v>21</v>
      </c>
      <c r="L64" s="81">
        <v>0</v>
      </c>
      <c r="M64" s="81">
        <v>42</v>
      </c>
      <c r="N64" s="91">
        <v>7</v>
      </c>
      <c r="O64" s="92">
        <v>0</v>
      </c>
      <c r="P64" s="93">
        <f>N64+O64</f>
        <v>7</v>
      </c>
      <c r="Q64" s="82">
        <f>IFERROR(P64/M64,"-")</f>
        <v>0.16666666666667</v>
      </c>
      <c r="R64" s="81">
        <v>1</v>
      </c>
      <c r="S64" s="81">
        <v>2</v>
      </c>
      <c r="T64" s="82">
        <f>IFERROR(S64/(O64+P64),"-")</f>
        <v>0.28571428571429</v>
      </c>
      <c r="U64" s="182">
        <f>IFERROR(J64/SUM(P64:P65),"-")</f>
        <v>15000</v>
      </c>
      <c r="V64" s="84">
        <v>1</v>
      </c>
      <c r="W64" s="82">
        <f>IF(P64=0,"-",V64/P64)</f>
        <v>0.14285714285714</v>
      </c>
      <c r="X64" s="186">
        <v>56000</v>
      </c>
      <c r="Y64" s="187">
        <f>IFERROR(X64/P64,"-")</f>
        <v>8000</v>
      </c>
      <c r="Z64" s="187">
        <f>IFERROR(X64/V64,"-")</f>
        <v>56000</v>
      </c>
      <c r="AA64" s="188">
        <f>SUM(X64:X65)-SUM(J64:J65)</f>
        <v>-64000</v>
      </c>
      <c r="AB64" s="85">
        <f>SUM(X64:X65)/SUM(J64:J65)</f>
        <v>0.46666666666667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3</v>
      </c>
      <c r="BF64" s="113">
        <f>IF(P64=0,"",IF(BE64=0,"",(BE64/P64)))</f>
        <v>0.42857142857143</v>
      </c>
      <c r="BG64" s="112">
        <v>1</v>
      </c>
      <c r="BH64" s="114">
        <f>IFERROR(BG64/BE64,"-")</f>
        <v>0.33333333333333</v>
      </c>
      <c r="BI64" s="115">
        <v>53000</v>
      </c>
      <c r="BJ64" s="116">
        <f>IFERROR(BI64/BE64,"-")</f>
        <v>17666.666666667</v>
      </c>
      <c r="BK64" s="117"/>
      <c r="BL64" s="117"/>
      <c r="BM64" s="117">
        <v>1</v>
      </c>
      <c r="BN64" s="119">
        <v>4</v>
      </c>
      <c r="BO64" s="120">
        <f>IF(P64=0,"",IF(BN64=0,"",(BN64/P64)))</f>
        <v>0.57142857142857</v>
      </c>
      <c r="BP64" s="121">
        <v>1</v>
      </c>
      <c r="BQ64" s="122">
        <f>IFERROR(BP64/BN64,"-")</f>
        <v>0.25</v>
      </c>
      <c r="BR64" s="123">
        <v>3000</v>
      </c>
      <c r="BS64" s="124">
        <f>IFERROR(BR64/BN64,"-")</f>
        <v>750</v>
      </c>
      <c r="BT64" s="125">
        <v>1</v>
      </c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1</v>
      </c>
      <c r="CP64" s="141">
        <v>56000</v>
      </c>
      <c r="CQ64" s="141">
        <v>53000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214</v>
      </c>
      <c r="C65" s="203"/>
      <c r="D65" s="203" t="s">
        <v>211</v>
      </c>
      <c r="E65" s="203" t="s">
        <v>212</v>
      </c>
      <c r="F65" s="203" t="s">
        <v>68</v>
      </c>
      <c r="G65" s="203"/>
      <c r="H65" s="90"/>
      <c r="I65" s="90"/>
      <c r="J65" s="188"/>
      <c r="K65" s="81">
        <v>18</v>
      </c>
      <c r="L65" s="81">
        <v>12</v>
      </c>
      <c r="M65" s="81">
        <v>5</v>
      </c>
      <c r="N65" s="91">
        <v>1</v>
      </c>
      <c r="O65" s="92">
        <v>0</v>
      </c>
      <c r="P65" s="93">
        <f>N65+O65</f>
        <v>1</v>
      </c>
      <c r="Q65" s="82">
        <f>IFERROR(P65/M65,"-")</f>
        <v>0.2</v>
      </c>
      <c r="R65" s="81">
        <v>0</v>
      </c>
      <c r="S65" s="81">
        <v>1</v>
      </c>
      <c r="T65" s="82">
        <f>IFERROR(S65/(O65+P65),"-")</f>
        <v>1</v>
      </c>
      <c r="U65" s="182"/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>
        <f>IF(P65=0,"",IF(BN65=0,"",(BN65/P65)))</f>
        <v>0</v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>
        <v>1</v>
      </c>
      <c r="CG65" s="134">
        <f>IF(P65=0,"",IF(CF65=0,"",(CF65/P65)))</f>
        <v>1</v>
      </c>
      <c r="CH65" s="135"/>
      <c r="CI65" s="136">
        <f>IFERROR(CH65/CF65,"-")</f>
        <v>0</v>
      </c>
      <c r="CJ65" s="137"/>
      <c r="CK65" s="138">
        <f>IFERROR(CJ65/CF65,"-")</f>
        <v>0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</v>
      </c>
      <c r="B66" s="203" t="s">
        <v>215</v>
      </c>
      <c r="C66" s="203"/>
      <c r="D66" s="203" t="s">
        <v>216</v>
      </c>
      <c r="E66" s="203" t="s">
        <v>217</v>
      </c>
      <c r="F66" s="203" t="s">
        <v>75</v>
      </c>
      <c r="G66" s="203" t="s">
        <v>218</v>
      </c>
      <c r="H66" s="90" t="s">
        <v>207</v>
      </c>
      <c r="I66" s="204" t="s">
        <v>219</v>
      </c>
      <c r="J66" s="188">
        <v>150000</v>
      </c>
      <c r="K66" s="81">
        <v>0</v>
      </c>
      <c r="L66" s="81">
        <v>0</v>
      </c>
      <c r="M66" s="81">
        <v>0</v>
      </c>
      <c r="N66" s="91">
        <v>7</v>
      </c>
      <c r="O66" s="92">
        <v>0</v>
      </c>
      <c r="P66" s="93">
        <f>N66+O66</f>
        <v>7</v>
      </c>
      <c r="Q66" s="82" t="str">
        <f>IFERROR(P66/M66,"-")</f>
        <v>-</v>
      </c>
      <c r="R66" s="81">
        <v>0</v>
      </c>
      <c r="S66" s="81">
        <v>1</v>
      </c>
      <c r="T66" s="82">
        <f>IFERROR(S66/(O66+P66),"-")</f>
        <v>0.14285714285714</v>
      </c>
      <c r="U66" s="182">
        <f>IFERROR(J66/SUM(P66:P67),"-")</f>
        <v>21428.571428571</v>
      </c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>
        <f>SUM(X66:X67)-SUM(J66:J67)</f>
        <v>-150000</v>
      </c>
      <c r="AB66" s="85">
        <f>SUM(X66:X67)/SUM(J66:J67)</f>
        <v>0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>
        <v>1</v>
      </c>
      <c r="AN66" s="101">
        <f>IF(P66=0,"",IF(AM66=0,"",(AM66/P66)))</f>
        <v>0.14285714285714</v>
      </c>
      <c r="AO66" s="100"/>
      <c r="AP66" s="102">
        <f>IFERROR(AP66/AM66,"-")</f>
        <v>0</v>
      </c>
      <c r="AQ66" s="103"/>
      <c r="AR66" s="104">
        <f>IFERROR(AQ66/AM66,"-")</f>
        <v>0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>
        <v>1</v>
      </c>
      <c r="BO66" s="120">
        <f>IF(P66=0,"",IF(BN66=0,"",(BN66/P66)))</f>
        <v>0.14285714285714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>
        <v>3</v>
      </c>
      <c r="BX66" s="127">
        <f>IF(P66=0,"",IF(BW66=0,"",(BW66/P66)))</f>
        <v>0.42857142857143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>
        <v>2</v>
      </c>
      <c r="CG66" s="134">
        <f>IF(P66=0,"",IF(CF66=0,"",(CF66/P66)))</f>
        <v>0.28571428571429</v>
      </c>
      <c r="CH66" s="135"/>
      <c r="CI66" s="136">
        <f>IFERROR(CH66/CF66,"-")</f>
        <v>0</v>
      </c>
      <c r="CJ66" s="137"/>
      <c r="CK66" s="138">
        <f>IFERROR(CJ66/CF66,"-")</f>
        <v>0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220</v>
      </c>
      <c r="C67" s="203"/>
      <c r="D67" s="203" t="s">
        <v>216</v>
      </c>
      <c r="E67" s="203" t="s">
        <v>217</v>
      </c>
      <c r="F67" s="203" t="s">
        <v>68</v>
      </c>
      <c r="G67" s="203"/>
      <c r="H67" s="90"/>
      <c r="I67" s="90"/>
      <c r="J67" s="188"/>
      <c r="K67" s="81">
        <v>5</v>
      </c>
      <c r="L67" s="81">
        <v>4</v>
      </c>
      <c r="M67" s="81">
        <v>3</v>
      </c>
      <c r="N67" s="91">
        <v>0</v>
      </c>
      <c r="O67" s="92">
        <v>0</v>
      </c>
      <c r="P67" s="93">
        <f>N67+O67</f>
        <v>0</v>
      </c>
      <c r="Q67" s="82">
        <f>IFERROR(P67/M67,"-")</f>
        <v>0</v>
      </c>
      <c r="R67" s="81">
        <v>0</v>
      </c>
      <c r="S67" s="81">
        <v>0</v>
      </c>
      <c r="T67" s="82" t="str">
        <f>IFERROR(S67/(O67+P67),"-")</f>
        <v>-</v>
      </c>
      <c r="U67" s="182"/>
      <c r="V67" s="84">
        <v>0</v>
      </c>
      <c r="W67" s="82" t="str">
        <f>IF(P67=0,"-",V67/P67)</f>
        <v>-</v>
      </c>
      <c r="X67" s="186">
        <v>0</v>
      </c>
      <c r="Y67" s="187" t="str">
        <f>IFERROR(X67/P67,"-")</f>
        <v>-</v>
      </c>
      <c r="Z67" s="187" t="str">
        <f>IFERROR(X67/V67,"-")</f>
        <v>-</v>
      </c>
      <c r="AA67" s="188"/>
      <c r="AB67" s="85"/>
      <c r="AC67" s="79"/>
      <c r="AD67" s="94"/>
      <c r="AE67" s="95" t="str">
        <f>IF(P67=0,"",IF(AD67=0,"",(AD67/P67)))</f>
        <v/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 t="str">
        <f>IF(P67=0,"",IF(AM67=0,"",(AM67/P67)))</f>
        <v/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 t="str">
        <f>IF(P67=0,"",IF(AV67=0,"",(AV67/P67)))</f>
        <v/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 t="str">
        <f>IF(P67=0,"",IF(BE67=0,"",(BE67/P67)))</f>
        <v/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 t="str">
        <f>IF(P67=0,"",IF(BN67=0,"",(BN67/P67)))</f>
        <v/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/>
      <c r="BX67" s="127" t="str">
        <f>IF(P67=0,"",IF(BW67=0,"",(BW67/P67)))</f>
        <v/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 t="str">
        <f>IF(P67=0,"",IF(CF67=0,"",(CF67/P67)))</f>
        <v/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0.033333333333333</v>
      </c>
      <c r="B68" s="203" t="s">
        <v>221</v>
      </c>
      <c r="C68" s="203"/>
      <c r="D68" s="203" t="s">
        <v>129</v>
      </c>
      <c r="E68" s="203" t="s">
        <v>130</v>
      </c>
      <c r="F68" s="203" t="s">
        <v>103</v>
      </c>
      <c r="G68" s="203" t="s">
        <v>218</v>
      </c>
      <c r="H68" s="90" t="s">
        <v>207</v>
      </c>
      <c r="I68" s="205" t="s">
        <v>222</v>
      </c>
      <c r="J68" s="188">
        <v>150000</v>
      </c>
      <c r="K68" s="81">
        <v>13</v>
      </c>
      <c r="L68" s="81">
        <v>0</v>
      </c>
      <c r="M68" s="81">
        <v>63</v>
      </c>
      <c r="N68" s="91">
        <v>5</v>
      </c>
      <c r="O68" s="92">
        <v>0</v>
      </c>
      <c r="P68" s="93">
        <f>N68+O68</f>
        <v>5</v>
      </c>
      <c r="Q68" s="82">
        <f>IFERROR(P68/M68,"-")</f>
        <v>0.079365079365079</v>
      </c>
      <c r="R68" s="81">
        <v>1</v>
      </c>
      <c r="S68" s="81">
        <v>0</v>
      </c>
      <c r="T68" s="82">
        <f>IFERROR(S68/(O68+P68),"-")</f>
        <v>0</v>
      </c>
      <c r="U68" s="182">
        <f>IFERROR(J68/SUM(P68:P69),"-")</f>
        <v>30000</v>
      </c>
      <c r="V68" s="84">
        <v>1</v>
      </c>
      <c r="W68" s="82">
        <f>IF(P68=0,"-",V68/P68)</f>
        <v>0.2</v>
      </c>
      <c r="X68" s="186">
        <v>5000</v>
      </c>
      <c r="Y68" s="187">
        <f>IFERROR(X68/P68,"-")</f>
        <v>1000</v>
      </c>
      <c r="Z68" s="187">
        <f>IFERROR(X68/V68,"-")</f>
        <v>5000</v>
      </c>
      <c r="AA68" s="188">
        <f>SUM(X68:X69)-SUM(J68:J69)</f>
        <v>-145000</v>
      </c>
      <c r="AB68" s="85">
        <f>SUM(X68:X69)/SUM(J68:J69)</f>
        <v>0.033333333333333</v>
      </c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2</v>
      </c>
      <c r="BO68" s="120">
        <f>IF(P68=0,"",IF(BN68=0,"",(BN68/P68)))</f>
        <v>0.4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>
        <v>2</v>
      </c>
      <c r="BX68" s="127">
        <f>IF(P68=0,"",IF(BW68=0,"",(BW68/P68)))</f>
        <v>0.4</v>
      </c>
      <c r="BY68" s="128">
        <v>1</v>
      </c>
      <c r="BZ68" s="129">
        <f>IFERROR(BY68/BW68,"-")</f>
        <v>0.5</v>
      </c>
      <c r="CA68" s="130">
        <v>5000</v>
      </c>
      <c r="CB68" s="131">
        <f>IFERROR(CA68/BW68,"-")</f>
        <v>2500</v>
      </c>
      <c r="CC68" s="132">
        <v>1</v>
      </c>
      <c r="CD68" s="132"/>
      <c r="CE68" s="132"/>
      <c r="CF68" s="133">
        <v>1</v>
      </c>
      <c r="CG68" s="134">
        <f>IF(P68=0,"",IF(CF68=0,"",(CF68/P68)))</f>
        <v>0.2</v>
      </c>
      <c r="CH68" s="135"/>
      <c r="CI68" s="136">
        <f>IFERROR(CH68/CF68,"-")</f>
        <v>0</v>
      </c>
      <c r="CJ68" s="137"/>
      <c r="CK68" s="138">
        <f>IFERROR(CJ68/CF68,"-")</f>
        <v>0</v>
      </c>
      <c r="CL68" s="139"/>
      <c r="CM68" s="139"/>
      <c r="CN68" s="139"/>
      <c r="CO68" s="140">
        <v>1</v>
      </c>
      <c r="CP68" s="141">
        <v>5000</v>
      </c>
      <c r="CQ68" s="141">
        <v>5000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223</v>
      </c>
      <c r="C69" s="203"/>
      <c r="D69" s="203" t="s">
        <v>129</v>
      </c>
      <c r="E69" s="203" t="s">
        <v>130</v>
      </c>
      <c r="F69" s="203" t="s">
        <v>68</v>
      </c>
      <c r="G69" s="203"/>
      <c r="H69" s="90"/>
      <c r="I69" s="90"/>
      <c r="J69" s="188"/>
      <c r="K69" s="81">
        <v>5</v>
      </c>
      <c r="L69" s="81">
        <v>4</v>
      </c>
      <c r="M69" s="81">
        <v>0</v>
      </c>
      <c r="N69" s="91">
        <v>0</v>
      </c>
      <c r="O69" s="92">
        <v>0</v>
      </c>
      <c r="P69" s="93">
        <f>N69+O69</f>
        <v>0</v>
      </c>
      <c r="Q69" s="82" t="str">
        <f>IFERROR(P69/M69,"-")</f>
        <v>-</v>
      </c>
      <c r="R69" s="81">
        <v>0</v>
      </c>
      <c r="S69" s="81">
        <v>0</v>
      </c>
      <c r="T69" s="82" t="str">
        <f>IFERROR(S69/(O69+P69),"-")</f>
        <v>-</v>
      </c>
      <c r="U69" s="182"/>
      <c r="V69" s="84">
        <v>0</v>
      </c>
      <c r="W69" s="82" t="str">
        <f>IF(P69=0,"-",V69/P69)</f>
        <v>-</v>
      </c>
      <c r="X69" s="186">
        <v>0</v>
      </c>
      <c r="Y69" s="187" t="str">
        <f>IFERROR(X69/P69,"-")</f>
        <v>-</v>
      </c>
      <c r="Z69" s="187" t="str">
        <f>IFERROR(X69/V69,"-")</f>
        <v>-</v>
      </c>
      <c r="AA69" s="188"/>
      <c r="AB69" s="85"/>
      <c r="AC69" s="79"/>
      <c r="AD69" s="94"/>
      <c r="AE69" s="95" t="str">
        <f>IF(P69=0,"",IF(AD69=0,"",(AD69/P69)))</f>
        <v/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 t="str">
        <f>IF(P69=0,"",IF(AM69=0,"",(AM69/P69)))</f>
        <v/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 t="str">
        <f>IF(P69=0,"",IF(AV69=0,"",(AV69/P69)))</f>
        <v/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 t="str">
        <f>IF(P69=0,"",IF(BE69=0,"",(BE69/P69)))</f>
        <v/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 t="str">
        <f>IF(P69=0,"",IF(BN69=0,"",(BN69/P69)))</f>
        <v/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 t="str">
        <f>IF(P69=0,"",IF(BW69=0,"",(BW69/P69)))</f>
        <v/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 t="str">
        <f>IF(P69=0,"",IF(CF69=0,"",(CF69/P69)))</f>
        <v/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>
        <f>AB70</f>
        <v>1.6933333333333</v>
      </c>
      <c r="B70" s="203" t="s">
        <v>224</v>
      </c>
      <c r="C70" s="203"/>
      <c r="D70" s="203" t="s">
        <v>105</v>
      </c>
      <c r="E70" s="203" t="s">
        <v>106</v>
      </c>
      <c r="F70" s="203" t="s">
        <v>75</v>
      </c>
      <c r="G70" s="203" t="s">
        <v>64</v>
      </c>
      <c r="H70" s="90" t="s">
        <v>225</v>
      </c>
      <c r="I70" s="205" t="s">
        <v>213</v>
      </c>
      <c r="J70" s="188">
        <v>150000</v>
      </c>
      <c r="K70" s="81">
        <v>0</v>
      </c>
      <c r="L70" s="81">
        <v>0</v>
      </c>
      <c r="M70" s="81">
        <v>0</v>
      </c>
      <c r="N70" s="91">
        <v>10</v>
      </c>
      <c r="O70" s="92">
        <v>0</v>
      </c>
      <c r="P70" s="93">
        <f>N70+O70</f>
        <v>10</v>
      </c>
      <c r="Q70" s="82" t="str">
        <f>IFERROR(P70/M70,"-")</f>
        <v>-</v>
      </c>
      <c r="R70" s="81">
        <v>1</v>
      </c>
      <c r="S70" s="81">
        <v>4</v>
      </c>
      <c r="T70" s="82">
        <f>IFERROR(S70/(O70+P70),"-")</f>
        <v>0.4</v>
      </c>
      <c r="U70" s="182">
        <f>IFERROR(J70/SUM(P70:P71),"-")</f>
        <v>15000</v>
      </c>
      <c r="V70" s="84">
        <v>4</v>
      </c>
      <c r="W70" s="82">
        <f>IF(P70=0,"-",V70/P70)</f>
        <v>0.4</v>
      </c>
      <c r="X70" s="186">
        <v>254000</v>
      </c>
      <c r="Y70" s="187">
        <f>IFERROR(X70/P70,"-")</f>
        <v>25400</v>
      </c>
      <c r="Z70" s="187">
        <f>IFERROR(X70/V70,"-")</f>
        <v>63500</v>
      </c>
      <c r="AA70" s="188">
        <f>SUM(X70:X71)-SUM(J70:J71)</f>
        <v>104000</v>
      </c>
      <c r="AB70" s="85">
        <f>SUM(X70:X71)/SUM(J70:J71)</f>
        <v>1.6933333333333</v>
      </c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>
        <v>1</v>
      </c>
      <c r="BF70" s="113">
        <f>IF(P70=0,"",IF(BE70=0,"",(BE70/P70)))</f>
        <v>0.1</v>
      </c>
      <c r="BG70" s="112">
        <v>1</v>
      </c>
      <c r="BH70" s="114">
        <f>IFERROR(BG70/BE70,"-")</f>
        <v>1</v>
      </c>
      <c r="BI70" s="115">
        <v>3000</v>
      </c>
      <c r="BJ70" s="116">
        <f>IFERROR(BI70/BE70,"-")</f>
        <v>3000</v>
      </c>
      <c r="BK70" s="117">
        <v>1</v>
      </c>
      <c r="BL70" s="117"/>
      <c r="BM70" s="117"/>
      <c r="BN70" s="119">
        <v>4</v>
      </c>
      <c r="BO70" s="120">
        <f>IF(P70=0,"",IF(BN70=0,"",(BN70/P70)))</f>
        <v>0.4</v>
      </c>
      <c r="BP70" s="121">
        <v>1</v>
      </c>
      <c r="BQ70" s="122">
        <f>IFERROR(BP70/BN70,"-")</f>
        <v>0.25</v>
      </c>
      <c r="BR70" s="123">
        <v>243000</v>
      </c>
      <c r="BS70" s="124">
        <f>IFERROR(BR70/BN70,"-")</f>
        <v>60750</v>
      </c>
      <c r="BT70" s="125"/>
      <c r="BU70" s="125"/>
      <c r="BV70" s="125">
        <v>1</v>
      </c>
      <c r="BW70" s="126">
        <v>5</v>
      </c>
      <c r="BX70" s="127">
        <f>IF(P70=0,"",IF(BW70=0,"",(BW70/P70)))</f>
        <v>0.5</v>
      </c>
      <c r="BY70" s="128">
        <v>2</v>
      </c>
      <c r="BZ70" s="129">
        <f>IFERROR(BY70/BW70,"-")</f>
        <v>0.4</v>
      </c>
      <c r="CA70" s="130">
        <v>13000</v>
      </c>
      <c r="CB70" s="131">
        <f>IFERROR(CA70/BW70,"-")</f>
        <v>2600</v>
      </c>
      <c r="CC70" s="132">
        <v>1</v>
      </c>
      <c r="CD70" s="132">
        <v>1</v>
      </c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4</v>
      </c>
      <c r="CP70" s="141">
        <v>254000</v>
      </c>
      <c r="CQ70" s="141">
        <v>243000</v>
      </c>
      <c r="CR70" s="141"/>
      <c r="CS70" s="142" t="str">
        <f>IF(AND(CQ70=0,CR70=0),"",IF(AND(CQ70&lt;=100000,CR70&lt;=100000),"",IF(CQ70/CP70&gt;0.7,"男高",IF(CR70/CP70&gt;0.7,"女高",""))))</f>
        <v>男高</v>
      </c>
    </row>
    <row r="71" spans="1:98">
      <c r="A71" s="80"/>
      <c r="B71" s="203" t="s">
        <v>226</v>
      </c>
      <c r="C71" s="203"/>
      <c r="D71" s="203" t="s">
        <v>105</v>
      </c>
      <c r="E71" s="203" t="s">
        <v>106</v>
      </c>
      <c r="F71" s="203" t="s">
        <v>68</v>
      </c>
      <c r="G71" s="203"/>
      <c r="H71" s="90"/>
      <c r="I71" s="90"/>
      <c r="J71" s="188"/>
      <c r="K71" s="81">
        <v>10</v>
      </c>
      <c r="L71" s="81">
        <v>10</v>
      </c>
      <c r="M71" s="81">
        <v>2</v>
      </c>
      <c r="N71" s="91">
        <v>0</v>
      </c>
      <c r="O71" s="92">
        <v>0</v>
      </c>
      <c r="P71" s="93">
        <f>N71+O71</f>
        <v>0</v>
      </c>
      <c r="Q71" s="82">
        <f>IFERROR(P71/M71,"-")</f>
        <v>0</v>
      </c>
      <c r="R71" s="81">
        <v>0</v>
      </c>
      <c r="S71" s="81">
        <v>0</v>
      </c>
      <c r="T71" s="82" t="str">
        <f>IFERROR(S71/(O71+P71),"-")</f>
        <v>-</v>
      </c>
      <c r="U71" s="182"/>
      <c r="V71" s="84">
        <v>0</v>
      </c>
      <c r="W71" s="82" t="str">
        <f>IF(P71=0,"-",V71/P71)</f>
        <v>-</v>
      </c>
      <c r="X71" s="186">
        <v>0</v>
      </c>
      <c r="Y71" s="187" t="str">
        <f>IFERROR(X71/P71,"-")</f>
        <v>-</v>
      </c>
      <c r="Z71" s="187" t="str">
        <f>IFERROR(X71/V71,"-")</f>
        <v>-</v>
      </c>
      <c r="AA71" s="188"/>
      <c r="AB71" s="85"/>
      <c r="AC71" s="79"/>
      <c r="AD71" s="94"/>
      <c r="AE71" s="95" t="str">
        <f>IF(P71=0,"",IF(AD71=0,"",(AD71/P71)))</f>
        <v/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 t="str">
        <f>IF(P71=0,"",IF(AM71=0,"",(AM71/P71)))</f>
        <v/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 t="str">
        <f>IF(P71=0,"",IF(AV71=0,"",(AV71/P71)))</f>
        <v/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 t="str">
        <f>IF(P71=0,"",IF(BE71=0,"",(BE71/P71)))</f>
        <v/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/>
      <c r="BO71" s="120" t="str">
        <f>IF(P71=0,"",IF(BN71=0,"",(BN71/P71)))</f>
        <v/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/>
      <c r="BX71" s="127" t="str">
        <f>IF(P71=0,"",IF(BW71=0,"",(BW71/P71)))</f>
        <v/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 t="str">
        <f>IF(P71=0,"",IF(CF71=0,"",(CF71/P71)))</f>
        <v/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>
        <f>AB72</f>
        <v>0.16666666666667</v>
      </c>
      <c r="B72" s="203" t="s">
        <v>227</v>
      </c>
      <c r="C72" s="203"/>
      <c r="D72" s="203" t="s">
        <v>228</v>
      </c>
      <c r="E72" s="203" t="s">
        <v>229</v>
      </c>
      <c r="F72" s="203" t="s">
        <v>103</v>
      </c>
      <c r="G72" s="203" t="s">
        <v>64</v>
      </c>
      <c r="H72" s="90" t="s">
        <v>225</v>
      </c>
      <c r="I72" s="205" t="s">
        <v>230</v>
      </c>
      <c r="J72" s="188">
        <v>150000</v>
      </c>
      <c r="K72" s="81">
        <v>19</v>
      </c>
      <c r="L72" s="81">
        <v>0</v>
      </c>
      <c r="M72" s="81">
        <v>67</v>
      </c>
      <c r="N72" s="91">
        <v>6</v>
      </c>
      <c r="O72" s="92">
        <v>0</v>
      </c>
      <c r="P72" s="93">
        <f>N72+O72</f>
        <v>6</v>
      </c>
      <c r="Q72" s="82">
        <f>IFERROR(P72/M72,"-")</f>
        <v>0.08955223880597</v>
      </c>
      <c r="R72" s="81">
        <v>1</v>
      </c>
      <c r="S72" s="81">
        <v>3</v>
      </c>
      <c r="T72" s="82">
        <f>IFERROR(S72/(O72+P72),"-")</f>
        <v>0.5</v>
      </c>
      <c r="U72" s="182">
        <f>IFERROR(J72/SUM(P72:P73),"-")</f>
        <v>16666.666666667</v>
      </c>
      <c r="V72" s="84">
        <v>1</v>
      </c>
      <c r="W72" s="82">
        <f>IF(P72=0,"-",V72/P72)</f>
        <v>0.16666666666667</v>
      </c>
      <c r="X72" s="186">
        <v>25000</v>
      </c>
      <c r="Y72" s="187">
        <f>IFERROR(X72/P72,"-")</f>
        <v>4166.6666666667</v>
      </c>
      <c r="Z72" s="187">
        <f>IFERROR(X72/V72,"-")</f>
        <v>25000</v>
      </c>
      <c r="AA72" s="188">
        <f>SUM(X72:X73)-SUM(J72:J73)</f>
        <v>-125000</v>
      </c>
      <c r="AB72" s="85">
        <f>SUM(X72:X73)/SUM(J72:J73)</f>
        <v>0.16666666666667</v>
      </c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1</v>
      </c>
      <c r="BF72" s="113">
        <f>IF(P72=0,"",IF(BE72=0,"",(BE72/P72)))</f>
        <v>0.16666666666667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>
        <v>3</v>
      </c>
      <c r="BO72" s="120">
        <f>IF(P72=0,"",IF(BN72=0,"",(BN72/P72)))</f>
        <v>0.5</v>
      </c>
      <c r="BP72" s="121">
        <v>1</v>
      </c>
      <c r="BQ72" s="122">
        <f>IFERROR(BP72/BN72,"-")</f>
        <v>0.33333333333333</v>
      </c>
      <c r="BR72" s="123">
        <v>25000</v>
      </c>
      <c r="BS72" s="124">
        <f>IFERROR(BR72/BN72,"-")</f>
        <v>8333.3333333333</v>
      </c>
      <c r="BT72" s="125"/>
      <c r="BU72" s="125"/>
      <c r="BV72" s="125">
        <v>1</v>
      </c>
      <c r="BW72" s="126">
        <v>2</v>
      </c>
      <c r="BX72" s="127">
        <f>IF(P72=0,"",IF(BW72=0,"",(BW72/P72)))</f>
        <v>0.33333333333333</v>
      </c>
      <c r="BY72" s="128"/>
      <c r="BZ72" s="129">
        <f>IFERROR(BY72/BW72,"-")</f>
        <v>0</v>
      </c>
      <c r="CA72" s="130"/>
      <c r="CB72" s="131">
        <f>IFERROR(CA72/BW72,"-")</f>
        <v>0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1</v>
      </c>
      <c r="CP72" s="141">
        <v>25000</v>
      </c>
      <c r="CQ72" s="141">
        <v>25000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231</v>
      </c>
      <c r="C73" s="203"/>
      <c r="D73" s="203" t="s">
        <v>228</v>
      </c>
      <c r="E73" s="203" t="s">
        <v>229</v>
      </c>
      <c r="F73" s="203" t="s">
        <v>68</v>
      </c>
      <c r="G73" s="203"/>
      <c r="H73" s="90"/>
      <c r="I73" s="90"/>
      <c r="J73" s="188"/>
      <c r="K73" s="81">
        <v>13</v>
      </c>
      <c r="L73" s="81">
        <v>11</v>
      </c>
      <c r="M73" s="81">
        <v>8</v>
      </c>
      <c r="N73" s="91">
        <v>3</v>
      </c>
      <c r="O73" s="92">
        <v>0</v>
      </c>
      <c r="P73" s="93">
        <f>N73+O73</f>
        <v>3</v>
      </c>
      <c r="Q73" s="82">
        <f>IFERROR(P73/M73,"-")</f>
        <v>0.375</v>
      </c>
      <c r="R73" s="81">
        <v>0</v>
      </c>
      <c r="S73" s="81">
        <v>1</v>
      </c>
      <c r="T73" s="82">
        <f>IFERROR(S73/(O73+P73),"-")</f>
        <v>0.33333333333333</v>
      </c>
      <c r="U73" s="182"/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>
        <v>1</v>
      </c>
      <c r="AN73" s="101">
        <f>IF(P73=0,"",IF(AM73=0,"",(AM73/P73)))</f>
        <v>0.33333333333333</v>
      </c>
      <c r="AO73" s="100"/>
      <c r="AP73" s="102">
        <f>IFERROR(AP73/AM73,"-")</f>
        <v>0</v>
      </c>
      <c r="AQ73" s="103"/>
      <c r="AR73" s="104">
        <f>IFERROR(AQ73/AM73,"-")</f>
        <v>0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>
        <v>1</v>
      </c>
      <c r="BF73" s="113">
        <f>IF(P73=0,"",IF(BE73=0,"",(BE73/P73)))</f>
        <v>0.33333333333333</v>
      </c>
      <c r="BG73" s="112"/>
      <c r="BH73" s="114">
        <f>IFERROR(BG73/BE73,"-")</f>
        <v>0</v>
      </c>
      <c r="BI73" s="115"/>
      <c r="BJ73" s="116">
        <f>IFERROR(BI73/BE73,"-")</f>
        <v>0</v>
      </c>
      <c r="BK73" s="117"/>
      <c r="BL73" s="117"/>
      <c r="BM73" s="117"/>
      <c r="BN73" s="119"/>
      <c r="BO73" s="120">
        <f>IF(P73=0,"",IF(BN73=0,"",(BN73/P73)))</f>
        <v>0</v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>
        <v>1</v>
      </c>
      <c r="BX73" s="127">
        <f>IF(P73=0,"",IF(BW73=0,"",(BW73/P73)))</f>
        <v>0.33333333333333</v>
      </c>
      <c r="BY73" s="128"/>
      <c r="BZ73" s="129">
        <f>IFERROR(BY73/BW73,"-")</f>
        <v>0</v>
      </c>
      <c r="CA73" s="130"/>
      <c r="CB73" s="131">
        <f>IFERROR(CA73/BW73,"-")</f>
        <v>0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>
        <f>AB74</f>
        <v>0</v>
      </c>
      <c r="B74" s="203" t="s">
        <v>232</v>
      </c>
      <c r="C74" s="203"/>
      <c r="D74" s="203" t="s">
        <v>233</v>
      </c>
      <c r="E74" s="203" t="s">
        <v>102</v>
      </c>
      <c r="F74" s="203" t="s">
        <v>75</v>
      </c>
      <c r="G74" s="203" t="s">
        <v>83</v>
      </c>
      <c r="H74" s="90" t="s">
        <v>225</v>
      </c>
      <c r="I74" s="204" t="s">
        <v>234</v>
      </c>
      <c r="J74" s="188">
        <v>150000</v>
      </c>
      <c r="K74" s="81">
        <v>0</v>
      </c>
      <c r="L74" s="81">
        <v>0</v>
      </c>
      <c r="M74" s="81">
        <v>0</v>
      </c>
      <c r="N74" s="91">
        <v>9</v>
      </c>
      <c r="O74" s="92">
        <v>0</v>
      </c>
      <c r="P74" s="93">
        <f>N74+O74</f>
        <v>9</v>
      </c>
      <c r="Q74" s="82" t="str">
        <f>IFERROR(P74/M74,"-")</f>
        <v>-</v>
      </c>
      <c r="R74" s="81">
        <v>0</v>
      </c>
      <c r="S74" s="81">
        <v>0</v>
      </c>
      <c r="T74" s="82">
        <f>IFERROR(S74/(O74+P74),"-")</f>
        <v>0</v>
      </c>
      <c r="U74" s="182">
        <f>IFERROR(J74/SUM(P74:P75),"-")</f>
        <v>15000</v>
      </c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>
        <f>SUM(X74:X75)-SUM(J74:J75)</f>
        <v>-150000</v>
      </c>
      <c r="AB74" s="85">
        <f>SUM(X74:X75)/SUM(J74:J75)</f>
        <v>0</v>
      </c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>
        <v>1</v>
      </c>
      <c r="AN74" s="101">
        <f>IF(P74=0,"",IF(AM74=0,"",(AM74/P74)))</f>
        <v>0.11111111111111</v>
      </c>
      <c r="AO74" s="100"/>
      <c r="AP74" s="102">
        <f>IFERROR(AP74/AM74,"-")</f>
        <v>0</v>
      </c>
      <c r="AQ74" s="103"/>
      <c r="AR74" s="104">
        <f>IFERROR(AQ74/AM74,"-")</f>
        <v>0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>
        <v>2</v>
      </c>
      <c r="BF74" s="113">
        <f>IF(P74=0,"",IF(BE74=0,"",(BE74/P74)))</f>
        <v>0.22222222222222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>
        <v>2</v>
      </c>
      <c r="BO74" s="120">
        <f>IF(P74=0,"",IF(BN74=0,"",(BN74/P74)))</f>
        <v>0.22222222222222</v>
      </c>
      <c r="BP74" s="121"/>
      <c r="BQ74" s="122">
        <f>IFERROR(BP74/BN74,"-")</f>
        <v>0</v>
      </c>
      <c r="BR74" s="123"/>
      <c r="BS74" s="124">
        <f>IFERROR(BR74/BN74,"-")</f>
        <v>0</v>
      </c>
      <c r="BT74" s="125"/>
      <c r="BU74" s="125"/>
      <c r="BV74" s="125"/>
      <c r="BW74" s="126">
        <v>4</v>
      </c>
      <c r="BX74" s="127">
        <f>IF(P74=0,"",IF(BW74=0,"",(BW74/P74)))</f>
        <v>0.44444444444444</v>
      </c>
      <c r="BY74" s="128"/>
      <c r="BZ74" s="129">
        <f>IFERROR(BY74/BW74,"-")</f>
        <v>0</v>
      </c>
      <c r="CA74" s="130"/>
      <c r="CB74" s="131">
        <f>IFERROR(CA74/BW74,"-")</f>
        <v>0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235</v>
      </c>
      <c r="C75" s="203"/>
      <c r="D75" s="203" t="s">
        <v>233</v>
      </c>
      <c r="E75" s="203" t="s">
        <v>102</v>
      </c>
      <c r="F75" s="203" t="s">
        <v>68</v>
      </c>
      <c r="G75" s="203"/>
      <c r="H75" s="90"/>
      <c r="I75" s="90"/>
      <c r="J75" s="188"/>
      <c r="K75" s="81">
        <v>30</v>
      </c>
      <c r="L75" s="81">
        <v>21</v>
      </c>
      <c r="M75" s="81">
        <v>10</v>
      </c>
      <c r="N75" s="91">
        <v>1</v>
      </c>
      <c r="O75" s="92">
        <v>0</v>
      </c>
      <c r="P75" s="93">
        <f>N75+O75</f>
        <v>1</v>
      </c>
      <c r="Q75" s="82">
        <f>IFERROR(P75/M75,"-")</f>
        <v>0.1</v>
      </c>
      <c r="R75" s="81">
        <v>0</v>
      </c>
      <c r="S75" s="81">
        <v>0</v>
      </c>
      <c r="T75" s="82">
        <f>IFERROR(S75/(O75+P75),"-")</f>
        <v>0</v>
      </c>
      <c r="U75" s="182"/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/>
      <c r="BO75" s="120">
        <f>IF(P75=0,"",IF(BN75=0,"",(BN75/P75)))</f>
        <v>0</v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>
        <v>1</v>
      </c>
      <c r="CG75" s="134">
        <f>IF(P75=0,"",IF(CF75=0,"",(CF75/P75)))</f>
        <v>1</v>
      </c>
      <c r="CH75" s="135"/>
      <c r="CI75" s="136">
        <f>IFERROR(CH75/CF75,"-")</f>
        <v>0</v>
      </c>
      <c r="CJ75" s="137"/>
      <c r="CK75" s="138">
        <f>IFERROR(CJ75/CF75,"-")</f>
        <v>0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>
        <f>AB76</f>
        <v>0.16</v>
      </c>
      <c r="B76" s="203" t="s">
        <v>236</v>
      </c>
      <c r="C76" s="203"/>
      <c r="D76" s="203" t="s">
        <v>237</v>
      </c>
      <c r="E76" s="203" t="s">
        <v>238</v>
      </c>
      <c r="F76" s="203" t="s">
        <v>63</v>
      </c>
      <c r="G76" s="203" t="s">
        <v>83</v>
      </c>
      <c r="H76" s="90" t="s">
        <v>225</v>
      </c>
      <c r="I76" s="205" t="s">
        <v>230</v>
      </c>
      <c r="J76" s="188">
        <v>150000</v>
      </c>
      <c r="K76" s="81">
        <v>11</v>
      </c>
      <c r="L76" s="81">
        <v>0</v>
      </c>
      <c r="M76" s="81">
        <v>41</v>
      </c>
      <c r="N76" s="91">
        <v>3</v>
      </c>
      <c r="O76" s="92">
        <v>0</v>
      </c>
      <c r="P76" s="93">
        <f>N76+O76</f>
        <v>3</v>
      </c>
      <c r="Q76" s="82">
        <f>IFERROR(P76/M76,"-")</f>
        <v>0.073170731707317</v>
      </c>
      <c r="R76" s="81">
        <v>0</v>
      </c>
      <c r="S76" s="81">
        <v>1</v>
      </c>
      <c r="T76" s="82">
        <f>IFERROR(S76/(O76+P76),"-")</f>
        <v>0.33333333333333</v>
      </c>
      <c r="U76" s="182">
        <f>IFERROR(J76/SUM(P76:P77),"-")</f>
        <v>25000</v>
      </c>
      <c r="V76" s="84">
        <v>0</v>
      </c>
      <c r="W76" s="82">
        <f>IF(P76=0,"-",V76/P76)</f>
        <v>0</v>
      </c>
      <c r="X76" s="186">
        <v>0</v>
      </c>
      <c r="Y76" s="187">
        <f>IFERROR(X76/P76,"-")</f>
        <v>0</v>
      </c>
      <c r="Z76" s="187" t="str">
        <f>IFERROR(X76/V76,"-")</f>
        <v>-</v>
      </c>
      <c r="AA76" s="188">
        <f>SUM(X76:X77)-SUM(J76:J77)</f>
        <v>-126000</v>
      </c>
      <c r="AB76" s="85">
        <f>SUM(X76:X77)/SUM(J76:J77)</f>
        <v>0.16</v>
      </c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>
        <v>1</v>
      </c>
      <c r="AN76" s="101">
        <f>IF(P76=0,"",IF(AM76=0,"",(AM76/P76)))</f>
        <v>0.33333333333333</v>
      </c>
      <c r="AO76" s="100"/>
      <c r="AP76" s="102">
        <f>IFERROR(AP76/AM76,"-")</f>
        <v>0</v>
      </c>
      <c r="AQ76" s="103"/>
      <c r="AR76" s="104">
        <f>IFERROR(AQ76/AM76,"-")</f>
        <v>0</v>
      </c>
      <c r="AS76" s="105"/>
      <c r="AT76" s="105"/>
      <c r="AU76" s="105"/>
      <c r="AV76" s="106">
        <v>1</v>
      </c>
      <c r="AW76" s="107">
        <f>IF(P76=0,"",IF(AV76=0,"",(AV76/P76)))</f>
        <v>0.33333333333333</v>
      </c>
      <c r="AX76" s="106"/>
      <c r="AY76" s="108">
        <f>IFERROR(AX76/AV76,"-")</f>
        <v>0</v>
      </c>
      <c r="AZ76" s="109"/>
      <c r="BA76" s="110">
        <f>IFERROR(AZ76/AV76,"-")</f>
        <v>0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/>
      <c r="BO76" s="120">
        <f>IF(P76=0,"",IF(BN76=0,"",(BN76/P76)))</f>
        <v>0</v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/>
      <c r="BX76" s="127">
        <f>IF(P76=0,"",IF(BW76=0,"",(BW76/P76)))</f>
        <v>0</v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>
        <v>1</v>
      </c>
      <c r="CG76" s="134">
        <f>IF(P76=0,"",IF(CF76=0,"",(CF76/P76)))</f>
        <v>0.33333333333333</v>
      </c>
      <c r="CH76" s="135"/>
      <c r="CI76" s="136">
        <f>IFERROR(CH76/CF76,"-")</f>
        <v>0</v>
      </c>
      <c r="CJ76" s="137"/>
      <c r="CK76" s="138">
        <f>IFERROR(CJ76/CF76,"-")</f>
        <v>0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239</v>
      </c>
      <c r="C77" s="203"/>
      <c r="D77" s="203" t="s">
        <v>237</v>
      </c>
      <c r="E77" s="203" t="s">
        <v>238</v>
      </c>
      <c r="F77" s="203" t="s">
        <v>68</v>
      </c>
      <c r="G77" s="203"/>
      <c r="H77" s="90"/>
      <c r="I77" s="90"/>
      <c r="J77" s="188"/>
      <c r="K77" s="81">
        <v>21</v>
      </c>
      <c r="L77" s="81">
        <v>14</v>
      </c>
      <c r="M77" s="81">
        <v>5</v>
      </c>
      <c r="N77" s="91">
        <v>3</v>
      </c>
      <c r="O77" s="92">
        <v>0</v>
      </c>
      <c r="P77" s="93">
        <f>N77+O77</f>
        <v>3</v>
      </c>
      <c r="Q77" s="82">
        <f>IFERROR(P77/M77,"-")</f>
        <v>0.6</v>
      </c>
      <c r="R77" s="81">
        <v>2</v>
      </c>
      <c r="S77" s="81">
        <v>0</v>
      </c>
      <c r="T77" s="82">
        <f>IFERROR(S77/(O77+P77),"-")</f>
        <v>0</v>
      </c>
      <c r="U77" s="182"/>
      <c r="V77" s="84">
        <v>2</v>
      </c>
      <c r="W77" s="82">
        <f>IF(P77=0,"-",V77/P77)</f>
        <v>0.66666666666667</v>
      </c>
      <c r="X77" s="186">
        <v>24000</v>
      </c>
      <c r="Y77" s="187">
        <f>IFERROR(X77/P77,"-")</f>
        <v>8000</v>
      </c>
      <c r="Z77" s="187">
        <f>IFERROR(X77/V77,"-")</f>
        <v>12000</v>
      </c>
      <c r="AA77" s="188"/>
      <c r="AB77" s="85"/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>
        <v>1</v>
      </c>
      <c r="BO77" s="120">
        <f>IF(P77=0,"",IF(BN77=0,"",(BN77/P77)))</f>
        <v>0.33333333333333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>
        <v>2</v>
      </c>
      <c r="BX77" s="127">
        <f>IF(P77=0,"",IF(BW77=0,"",(BW77/P77)))</f>
        <v>0.66666666666667</v>
      </c>
      <c r="BY77" s="128">
        <v>2</v>
      </c>
      <c r="BZ77" s="129">
        <f>IFERROR(BY77/BW77,"-")</f>
        <v>1</v>
      </c>
      <c r="CA77" s="130">
        <v>24000</v>
      </c>
      <c r="CB77" s="131">
        <f>IFERROR(CA77/BW77,"-")</f>
        <v>12000</v>
      </c>
      <c r="CC77" s="132"/>
      <c r="CD77" s="132">
        <v>1</v>
      </c>
      <c r="CE77" s="132">
        <v>1</v>
      </c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2</v>
      </c>
      <c r="CP77" s="141">
        <v>24000</v>
      </c>
      <c r="CQ77" s="141">
        <v>18000</v>
      </c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30"/>
      <c r="B78" s="87"/>
      <c r="C78" s="88"/>
      <c r="D78" s="88"/>
      <c r="E78" s="88"/>
      <c r="F78" s="89"/>
      <c r="G78" s="90"/>
      <c r="H78" s="90"/>
      <c r="I78" s="90"/>
      <c r="J78" s="192"/>
      <c r="K78" s="34"/>
      <c r="L78" s="34"/>
      <c r="M78" s="31"/>
      <c r="N78" s="23"/>
      <c r="O78" s="23"/>
      <c r="P78" s="23"/>
      <c r="Q78" s="33"/>
      <c r="R78" s="32"/>
      <c r="S78" s="23"/>
      <c r="T78" s="32"/>
      <c r="U78" s="183"/>
      <c r="V78" s="25"/>
      <c r="W78" s="25"/>
      <c r="X78" s="189"/>
      <c r="Y78" s="189"/>
      <c r="Z78" s="189"/>
      <c r="AA78" s="189"/>
      <c r="AB78" s="33"/>
      <c r="AC78" s="59"/>
      <c r="AD78" s="63"/>
      <c r="AE78" s="64"/>
      <c r="AF78" s="63"/>
      <c r="AG78" s="67"/>
      <c r="AH78" s="68"/>
      <c r="AI78" s="69"/>
      <c r="AJ78" s="70"/>
      <c r="AK78" s="70"/>
      <c r="AL78" s="70"/>
      <c r="AM78" s="63"/>
      <c r="AN78" s="64"/>
      <c r="AO78" s="63"/>
      <c r="AP78" s="67"/>
      <c r="AQ78" s="68"/>
      <c r="AR78" s="69"/>
      <c r="AS78" s="70"/>
      <c r="AT78" s="70"/>
      <c r="AU78" s="70"/>
      <c r="AV78" s="63"/>
      <c r="AW78" s="64"/>
      <c r="AX78" s="63"/>
      <c r="AY78" s="67"/>
      <c r="AZ78" s="68"/>
      <c r="BA78" s="69"/>
      <c r="BB78" s="70"/>
      <c r="BC78" s="70"/>
      <c r="BD78" s="70"/>
      <c r="BE78" s="63"/>
      <c r="BF78" s="64"/>
      <c r="BG78" s="63"/>
      <c r="BH78" s="67"/>
      <c r="BI78" s="68"/>
      <c r="BJ78" s="69"/>
      <c r="BK78" s="70"/>
      <c r="BL78" s="70"/>
      <c r="BM78" s="70"/>
      <c r="BN78" s="65"/>
      <c r="BO78" s="66"/>
      <c r="BP78" s="63"/>
      <c r="BQ78" s="67"/>
      <c r="BR78" s="68"/>
      <c r="BS78" s="69"/>
      <c r="BT78" s="70"/>
      <c r="BU78" s="70"/>
      <c r="BV78" s="70"/>
      <c r="BW78" s="65"/>
      <c r="BX78" s="66"/>
      <c r="BY78" s="63"/>
      <c r="BZ78" s="67"/>
      <c r="CA78" s="68"/>
      <c r="CB78" s="69"/>
      <c r="CC78" s="70"/>
      <c r="CD78" s="70"/>
      <c r="CE78" s="70"/>
      <c r="CF78" s="65"/>
      <c r="CG78" s="66"/>
      <c r="CH78" s="63"/>
      <c r="CI78" s="67"/>
      <c r="CJ78" s="68"/>
      <c r="CK78" s="69"/>
      <c r="CL78" s="70"/>
      <c r="CM78" s="70"/>
      <c r="CN78" s="70"/>
      <c r="CO78" s="71"/>
      <c r="CP78" s="68"/>
      <c r="CQ78" s="68"/>
      <c r="CR78" s="68"/>
      <c r="CS78" s="72"/>
    </row>
    <row r="79" spans="1:98">
      <c r="A79" s="30"/>
      <c r="B79" s="37"/>
      <c r="C79" s="21"/>
      <c r="D79" s="21"/>
      <c r="E79" s="21"/>
      <c r="F79" s="22"/>
      <c r="G79" s="36"/>
      <c r="H79" s="36"/>
      <c r="I79" s="75"/>
      <c r="J79" s="193"/>
      <c r="K79" s="34"/>
      <c r="L79" s="34"/>
      <c r="M79" s="31"/>
      <c r="N79" s="23"/>
      <c r="O79" s="23"/>
      <c r="P79" s="23"/>
      <c r="Q79" s="33"/>
      <c r="R79" s="32"/>
      <c r="S79" s="23"/>
      <c r="T79" s="32"/>
      <c r="U79" s="183"/>
      <c r="V79" s="25"/>
      <c r="W79" s="25"/>
      <c r="X79" s="189"/>
      <c r="Y79" s="189"/>
      <c r="Z79" s="189"/>
      <c r="AA79" s="189"/>
      <c r="AB79" s="33"/>
      <c r="AC79" s="61"/>
      <c r="AD79" s="63"/>
      <c r="AE79" s="64"/>
      <c r="AF79" s="63"/>
      <c r="AG79" s="67"/>
      <c r="AH79" s="68"/>
      <c r="AI79" s="69"/>
      <c r="AJ79" s="70"/>
      <c r="AK79" s="70"/>
      <c r="AL79" s="70"/>
      <c r="AM79" s="63"/>
      <c r="AN79" s="64"/>
      <c r="AO79" s="63"/>
      <c r="AP79" s="67"/>
      <c r="AQ79" s="68"/>
      <c r="AR79" s="69"/>
      <c r="AS79" s="70"/>
      <c r="AT79" s="70"/>
      <c r="AU79" s="70"/>
      <c r="AV79" s="63"/>
      <c r="AW79" s="64"/>
      <c r="AX79" s="63"/>
      <c r="AY79" s="67"/>
      <c r="AZ79" s="68"/>
      <c r="BA79" s="69"/>
      <c r="BB79" s="70"/>
      <c r="BC79" s="70"/>
      <c r="BD79" s="70"/>
      <c r="BE79" s="63"/>
      <c r="BF79" s="64"/>
      <c r="BG79" s="63"/>
      <c r="BH79" s="67"/>
      <c r="BI79" s="68"/>
      <c r="BJ79" s="69"/>
      <c r="BK79" s="70"/>
      <c r="BL79" s="70"/>
      <c r="BM79" s="70"/>
      <c r="BN79" s="65"/>
      <c r="BO79" s="66"/>
      <c r="BP79" s="63"/>
      <c r="BQ79" s="67"/>
      <c r="BR79" s="68"/>
      <c r="BS79" s="69"/>
      <c r="BT79" s="70"/>
      <c r="BU79" s="70"/>
      <c r="BV79" s="70"/>
      <c r="BW79" s="65"/>
      <c r="BX79" s="66"/>
      <c r="BY79" s="63"/>
      <c r="BZ79" s="67"/>
      <c r="CA79" s="68"/>
      <c r="CB79" s="69"/>
      <c r="CC79" s="70"/>
      <c r="CD79" s="70"/>
      <c r="CE79" s="70"/>
      <c r="CF79" s="65"/>
      <c r="CG79" s="66"/>
      <c r="CH79" s="63"/>
      <c r="CI79" s="67"/>
      <c r="CJ79" s="68"/>
      <c r="CK79" s="69"/>
      <c r="CL79" s="70"/>
      <c r="CM79" s="70"/>
      <c r="CN79" s="70"/>
      <c r="CO79" s="71"/>
      <c r="CP79" s="68"/>
      <c r="CQ79" s="68"/>
      <c r="CR79" s="68"/>
      <c r="CS79" s="72"/>
    </row>
    <row r="80" spans="1:98">
      <c r="A80" s="19">
        <f>AB80</f>
        <v>0.92905058365759</v>
      </c>
      <c r="B80" s="39"/>
      <c r="C80" s="39"/>
      <c r="D80" s="39"/>
      <c r="E80" s="39"/>
      <c r="F80" s="39"/>
      <c r="G80" s="40" t="s">
        <v>240</v>
      </c>
      <c r="H80" s="40"/>
      <c r="I80" s="40"/>
      <c r="J80" s="190">
        <f>SUM(J6:J79)</f>
        <v>2570000</v>
      </c>
      <c r="K80" s="41">
        <f>SUM(K6:K79)</f>
        <v>684</v>
      </c>
      <c r="L80" s="41">
        <f>SUM(L6:L79)</f>
        <v>296</v>
      </c>
      <c r="M80" s="41">
        <f>SUM(M6:M79)</f>
        <v>745</v>
      </c>
      <c r="N80" s="41">
        <f>SUM(N6:N79)</f>
        <v>160</v>
      </c>
      <c r="O80" s="41">
        <f>SUM(O6:O79)</f>
        <v>3</v>
      </c>
      <c r="P80" s="41">
        <f>SUM(P6:P79)</f>
        <v>163</v>
      </c>
      <c r="Q80" s="42">
        <f>IFERROR(P80/M80,"-")</f>
        <v>0.21879194630872</v>
      </c>
      <c r="R80" s="78">
        <f>SUM(R6:R79)</f>
        <v>19</v>
      </c>
      <c r="S80" s="78">
        <f>SUM(S6:S79)</f>
        <v>28</v>
      </c>
      <c r="T80" s="42">
        <f>IFERROR(R80/P80,"-")</f>
        <v>0.11656441717791</v>
      </c>
      <c r="U80" s="184">
        <f>IFERROR(J80/P80,"-")</f>
        <v>15766.871165644</v>
      </c>
      <c r="V80" s="44">
        <f>SUM(V6:V79)</f>
        <v>26</v>
      </c>
      <c r="W80" s="42">
        <f>IFERROR(V80/P80,"-")</f>
        <v>0.15950920245399</v>
      </c>
      <c r="X80" s="190">
        <f>SUM(X6:X79)</f>
        <v>2387660</v>
      </c>
      <c r="Y80" s="190">
        <f>IFERROR(X80/P80,"-")</f>
        <v>14648.220858896</v>
      </c>
      <c r="Z80" s="190">
        <f>IFERROR(X80/V80,"-")</f>
        <v>91833.076923077</v>
      </c>
      <c r="AA80" s="190">
        <f>X80-J80</f>
        <v>-182340</v>
      </c>
      <c r="AB80" s="47">
        <f>X80/J80</f>
        <v>0.92905058365759</v>
      </c>
      <c r="AC80" s="60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6"/>
    <mergeCell ref="J22:J26"/>
    <mergeCell ref="U22:U26"/>
    <mergeCell ref="AA22:AA26"/>
    <mergeCell ref="AB22:AB26"/>
    <mergeCell ref="A27:A36"/>
    <mergeCell ref="J27:J36"/>
    <mergeCell ref="U27:U36"/>
    <mergeCell ref="AA27:AA36"/>
    <mergeCell ref="AB27:AB36"/>
    <mergeCell ref="A37:A41"/>
    <mergeCell ref="J37:J41"/>
    <mergeCell ref="U37:U41"/>
    <mergeCell ref="AA37:AA41"/>
    <mergeCell ref="AB37:AB41"/>
    <mergeCell ref="A42:A45"/>
    <mergeCell ref="J42:J45"/>
    <mergeCell ref="U42:U45"/>
    <mergeCell ref="AA42:AA45"/>
    <mergeCell ref="AB42:AB45"/>
    <mergeCell ref="A46:A61"/>
    <mergeCell ref="J46:J61"/>
    <mergeCell ref="U46:U61"/>
    <mergeCell ref="AA46:AA61"/>
    <mergeCell ref="AB46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77"/>
    <mergeCell ref="J76:J77"/>
    <mergeCell ref="U76:U77"/>
    <mergeCell ref="AA76:AA77"/>
    <mergeCell ref="AB76:AB7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