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<sst xmlns="http://schemas.openxmlformats.org/spreadsheetml/2006/main" uniqueCount="181">
  <si>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</si>
  <si>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</si>
  <si>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</si>
  <si>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</si>
  <si>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</si>
  <si>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</si>
  <si>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</si>
  <si>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</si>
  <si>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</si>
  <si>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</si>
  <si>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</si>
  <si>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</si>
  <si>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</si>
  <si>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</si>
  <si>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</si>
  <si>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</si>
  <si>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</si>
  <si>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</si>
  <si>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</si>
  <si>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</si>
  <si>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</si>
  <si>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</si>
  <si>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</si>
  <si>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</si>
  <si>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</si>
  <si>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02月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</si>
  <si>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</si>
  <si>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</si>
  <si>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</si>
  <si>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</si>
  <si>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</si>
  <si>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</si>
  <si>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</si>
  <si>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</si>
  <si>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</si>
  <si>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</si>
  <si>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</si>
  <si>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</si>
  <si>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</si>
  <si>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</si>
  <si>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</si>
  <si>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</si>
  <si>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</si>
  <si>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</si>
  <si>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</si>
  <si>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</si>
  <si>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</si>
  <si>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</si>
  <si>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</si>
  <si>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</si>
  <si>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</si>
  <si>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</si>
  <si>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</si>
  <si>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</si>
  <si>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</si>
  <si>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</si>
  <si>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</si>
  <si>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</si>
  <si>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</si>
  <si>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</si>
  <si>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</si>
  <si>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ln_ink734</t>
  </si>
  <si>
    <t>デリヘル版3(LINEver)（晶エリー）</t>
  </si>
  <si>
    <t>LINEで出会いリクルート70歳まで応募可</t>
  </si>
  <si>
    <t>line</t>
  </si>
  <si>
    <t>サンスポ関東</t>
  </si>
  <si>
    <t>全5段つかみ15段</t>
  </si>
  <si>
    <t>1～15日</t>
  </si>
  <si>
    <t>ic3736</t>
  </si>
  <si>
    <t>空電</t>
  </si>
  <si>
    <t>ln_ink735</t>
  </si>
  <si>
    <t>半5段つかみ15段</t>
  </si>
  <si>
    <t>ic3737</t>
  </si>
  <si>
    <t>ln_ink736</t>
  </si>
  <si>
    <t>雑誌版SPA(LINEver)（高宮菜々子）</t>
  </si>
  <si>
    <t>え?LINEでこんなに出会えんの！？ダメ元で始めたはずが</t>
  </si>
  <si>
    <t>16～31日</t>
  </si>
  <si>
    <t>ic3738</t>
  </si>
  <si>
    <t>ln_ink737</t>
  </si>
  <si>
    <t>ic3739</t>
  </si>
  <si>
    <t>ln_ink738</t>
  </si>
  <si>
    <t>サンスポ関西</t>
  </si>
  <si>
    <t>ic3740</t>
  </si>
  <si>
    <t>ln_ink739</t>
  </si>
  <si>
    <t>ic3741</t>
  </si>
  <si>
    <t>ln_ink740</t>
  </si>
  <si>
    <t>ic3742</t>
  </si>
  <si>
    <t>ln_ink741</t>
  </si>
  <si>
    <t>ic3743</t>
  </si>
  <si>
    <t>ln_ink742</t>
  </si>
  <si>
    <t>雑誌版SPA(LINEver)（藤井レイラ）</t>
  </si>
  <si>
    <t>マカより効果的エロい熟女が誘ってくる魅力的なサイト</t>
  </si>
  <si>
    <t>デイリースポーツ関西</t>
  </si>
  <si>
    <t>全5段・半5段つかみスライド</t>
  </si>
  <si>
    <t>2/1～</t>
  </si>
  <si>
    <t>ln_ink743</t>
  </si>
  <si>
    <t>QRお股版(LINEver)（高宮菜々子）</t>
  </si>
  <si>
    <t>50歳からのパートナー探し（性生活を充実させたいのは女性も同じ）</t>
  </si>
  <si>
    <t>ln_ink744</t>
  </si>
  <si>
    <t>右女9版(ヘスティア)(LINEver)（高宮菜々子）</t>
  </si>
  <si>
    <t>学生いませんギャルもいません熟女熟女熟女熟女(LINEver)</t>
  </si>
  <si>
    <t>ic3744</t>
  </si>
  <si>
    <t>新書籍版2（晶エリー）</t>
  </si>
  <si>
    <t>70歳までの出会いお手伝い</t>
  </si>
  <si>
    <t>lp07</t>
  </si>
  <si>
    <t>ln_ink745</t>
  </si>
  <si>
    <t>枯れ専女子版（LINEver)（藤井レイラ）</t>
  </si>
  <si>
    <t>日本の出会い系番付第1位に推薦します</t>
  </si>
  <si>
    <t>ic3745</t>
  </si>
  <si>
    <t>(空電共通)</t>
  </si>
  <si>
    <t>ln_ink746</t>
  </si>
  <si>
    <t>催促メッセージ版(LINEver)（藤井レイラ）</t>
  </si>
  <si>
    <t>男性争奪戦勃発</t>
  </si>
  <si>
    <t>スポーツ報知関東</t>
  </si>
  <si>
    <t>全5段つかみ4回</t>
  </si>
  <si>
    <t>ln_ink747</t>
  </si>
  <si>
    <t>デリヘル版3(LINEver)（高宮菜々子）</t>
  </si>
  <si>
    <t>ic3746</t>
  </si>
  <si>
    <t>デリヘル版2（高宮菜々子）</t>
  </si>
  <si>
    <t>もう50代の熟女だけど</t>
  </si>
  <si>
    <t>ln_ink748</t>
  </si>
  <si>
    <t>女優大版１(LINEver)（藤井レイラ）</t>
  </si>
  <si>
    <t>出会い探しは</t>
  </si>
  <si>
    <t>ic3747</t>
  </si>
  <si>
    <t>ln_ink749</t>
  </si>
  <si>
    <t>精力剤版(LINEver)（藤井レイラ）</t>
  </si>
  <si>
    <t>50代でもグイグイ</t>
  </si>
  <si>
    <t>スポニチ関西</t>
  </si>
  <si>
    <t>半2段つかみ20段保証</t>
  </si>
  <si>
    <t>20段保証</t>
  </si>
  <si>
    <t>ln_ink750</t>
  </si>
  <si>
    <t>右女9版(ヘスティア)(LINEver)（藤井レイラ）</t>
  </si>
  <si>
    <t>ic3748</t>
  </si>
  <si>
    <t>求人風（高宮菜々子）</t>
  </si>
  <si>
    <t>「出会い不足解消に〇〇」</t>
  </si>
  <si>
    <t>ln_ink751</t>
  </si>
  <si>
    <t>再婚&amp;理解者版(LINEver)（高宮菜々子）</t>
  </si>
  <si>
    <t>再婚&amp;理解者(LINEver)</t>
  </si>
  <si>
    <t>ic3749</t>
  </si>
  <si>
    <t>ln_ink752</t>
  </si>
  <si>
    <t>ニッカン関西</t>
  </si>
  <si>
    <t>半2段つかみ10段保証</t>
  </si>
  <si>
    <t>1～10日</t>
  </si>
  <si>
    <t>ln_ink753</t>
  </si>
  <si>
    <t>11～20日</t>
  </si>
  <si>
    <t>ic3750</t>
  </si>
  <si>
    <t>興奮版（高宮菜々子）</t>
  </si>
  <si>
    <t>学生いませんギャルもいません熟女熟女熟女熟女</t>
  </si>
  <si>
    <t>21～31日</t>
  </si>
  <si>
    <t>ic3751</t>
  </si>
  <si>
    <t>ln_ink754</t>
  </si>
  <si>
    <t>日刊ゲンダイ</t>
  </si>
  <si>
    <t>全3段つかみ</t>
  </si>
  <si>
    <t>ln_ink755</t>
  </si>
  <si>
    <t>全2段つかみ</t>
  </si>
  <si>
    <t>ic3752</t>
  </si>
  <si>
    <t>ln_ink756</t>
  </si>
  <si>
    <t>スポニチ関東</t>
  </si>
  <si>
    <t>全5段</t>
  </si>
  <si>
    <t>2月17日(土)</t>
  </si>
  <si>
    <t>ic3753</t>
  </si>
  <si>
    <t>ln_ink757</t>
  </si>
  <si>
    <t>老人ホーム版(LINEver)（晶エリー）</t>
  </si>
  <si>
    <t>お相手待ちの女性が出ました(LINEver)</t>
  </si>
  <si>
    <t>2月18日(日)</t>
  </si>
  <si>
    <t>ic3754</t>
  </si>
  <si>
    <t>ln_ink758</t>
  </si>
  <si>
    <t>1C終面全5段</t>
  </si>
  <si>
    <t>2月11日(日)</t>
  </si>
  <si>
    <t>ic3755</t>
  </si>
  <si>
    <t>ln_ink759</t>
  </si>
  <si>
    <t>ic3756</t>
  </si>
  <si>
    <t>新聞 TOTAL</t>
  </si>
  <si>
    <t>●雑誌 広告</t>
  </si>
  <si>
    <t>ln_ink733</t>
  </si>
  <si>
    <t>日本ジャーナル出版</t>
  </si>
  <si>
    <t>週刊実話ザ・タブー</t>
  </si>
  <si>
    <t>表4</t>
  </si>
  <si>
    <t>2月28日(水)</t>
  </si>
  <si>
    <t>za253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</si>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</sst>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47</v>
      </c>
      <c r="D6" s="195">
        <v>2676000</v>
      </c>
      <c r="E6" s="81">
        <v>470</v>
      </c>
      <c r="F6" s="81">
        <v>270</v>
      </c>
      <c r="G6" s="81">
        <v>263</v>
      </c>
      <c r="H6" s="91">
        <v>224</v>
      </c>
      <c r="I6" s="92">
        <v>0</v>
      </c>
      <c r="J6" s="145">
        <f>H6+I6</f>
        <v>224</v>
      </c>
      <c r="K6" s="82">
        <f>IFERROR(J6/G6,"-")</f>
        <v>0.85171102661597</v>
      </c>
      <c r="L6" s="81">
        <v>92</v>
      </c>
      <c r="M6" s="81">
        <v>22</v>
      </c>
      <c r="N6" s="82">
        <f>IFERROR(L6/J6,"-")</f>
        <v>0.41071428571429</v>
      </c>
      <c r="O6" s="83">
        <f>IFERROR(D6/J6,"-")</f>
        <v>11946.428571429</v>
      </c>
      <c r="P6" s="84">
        <v>13</v>
      </c>
      <c r="Q6" s="82">
        <f>IFERROR(P6/J6,"-")</f>
        <v>0.058035714285714</v>
      </c>
      <c r="R6" s="200">
        <v>217000</v>
      </c>
      <c r="S6" s="201">
        <f>IFERROR(R6/J6,"-")</f>
        <v>968.75</v>
      </c>
      <c r="T6" s="201">
        <f>IFERROR(R6/P6,"-")</f>
        <v>16692.307692308</v>
      </c>
      <c r="U6" s="195">
        <f>IFERROR(R6-D6,"-")</f>
        <v>-2459000</v>
      </c>
      <c r="V6" s="85">
        <f>R6/D6</f>
        <v>0.081091180866966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140000</v>
      </c>
      <c r="E7" s="81">
        <v>0</v>
      </c>
      <c r="F7" s="81">
        <v>0</v>
      </c>
      <c r="G7" s="81">
        <v>0</v>
      </c>
      <c r="H7" s="91">
        <v>0</v>
      </c>
      <c r="I7" s="92">
        <v>0</v>
      </c>
      <c r="J7" s="145">
        <f>H7+I7</f>
        <v>0</v>
      </c>
      <c r="K7" s="82" t="str">
        <f>IFERROR(J7/G7,"-")</f>
        <v>-</v>
      </c>
      <c r="L7" s="81">
        <v>0</v>
      </c>
      <c r="M7" s="81">
        <v>0</v>
      </c>
      <c r="N7" s="82" t="str">
        <f>IFERROR(L7/J7,"-")</f>
        <v>-</v>
      </c>
      <c r="O7" s="83" t="str">
        <f>IFERROR(D7/J7,"-")</f>
        <v>-</v>
      </c>
      <c r="P7" s="84">
        <v>0</v>
      </c>
      <c r="Q7" s="82" t="str">
        <f>IFERROR(P7/J7,"-")</f>
        <v>-</v>
      </c>
      <c r="R7" s="200">
        <v>0</v>
      </c>
      <c r="S7" s="201" t="str">
        <f>IFERROR(R7/J7,"-")</f>
        <v>-</v>
      </c>
      <c r="T7" s="201" t="str">
        <f>IFERROR(R7/P7,"-")</f>
        <v>-</v>
      </c>
      <c r="U7" s="195">
        <f>IFERROR(R7-D7,"-")</f>
        <v>-140000</v>
      </c>
      <c r="V7" s="85">
        <f>R7/D7</f>
        <v>0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2816000</v>
      </c>
      <c r="E10" s="41">
        <f>SUM(E6:E8)</f>
        <v>470</v>
      </c>
      <c r="F10" s="41">
        <f>SUM(F6:F8)</f>
        <v>270</v>
      </c>
      <c r="G10" s="41">
        <f>SUM(G6:G8)</f>
        <v>263</v>
      </c>
      <c r="H10" s="41">
        <f>SUM(H6:H8)</f>
        <v>224</v>
      </c>
      <c r="I10" s="41">
        <f>SUM(I6:I8)</f>
        <v>0</v>
      </c>
      <c r="J10" s="41">
        <f>SUM(J6:J8)</f>
        <v>224</v>
      </c>
      <c r="K10" s="42">
        <f>IFERROR(J10/G10,"-")</f>
        <v>0.85171102661597</v>
      </c>
      <c r="L10" s="78">
        <f>SUM(L6:L8)</f>
        <v>92</v>
      </c>
      <c r="M10" s="78">
        <f>SUM(M6:M8)</f>
        <v>22</v>
      </c>
      <c r="N10" s="42">
        <f>IFERROR(L10/J10,"-")</f>
        <v>0.41071428571429</v>
      </c>
      <c r="O10" s="43">
        <f>IFERROR(D10/J10,"-")</f>
        <v>12571.428571429</v>
      </c>
      <c r="P10" s="44">
        <f>SUM(P6:P8)</f>
        <v>13</v>
      </c>
      <c r="Q10" s="42">
        <f>IFERROR(P10/J10,"-")</f>
        <v>0.058035714285714</v>
      </c>
      <c r="R10" s="45">
        <f>SUM(R6:R8)</f>
        <v>217000</v>
      </c>
      <c r="S10" s="45">
        <f>IFERROR(R10/J10,"-")</f>
        <v>968.75</v>
      </c>
      <c r="T10" s="45">
        <f>IFERROR(R10/P10,"-")</f>
        <v>16692.307692308</v>
      </c>
      <c r="U10" s="46">
        <f>SUM(U6:U8)</f>
        <v>-2599000</v>
      </c>
      <c r="V10" s="47">
        <f>IFERROR(R10/D10,"-")</f>
        <v>0.077059659090909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5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0.082352941176471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340000</v>
      </c>
      <c r="K6" s="81">
        <v>0</v>
      </c>
      <c r="L6" s="81">
        <v>0</v>
      </c>
      <c r="M6" s="81">
        <v>0</v>
      </c>
      <c r="N6" s="91">
        <v>7</v>
      </c>
      <c r="O6" s="92">
        <v>0</v>
      </c>
      <c r="P6" s="93">
        <f>N6+O6</f>
        <v>7</v>
      </c>
      <c r="Q6" s="82" t="str">
        <f>IFERROR(P6/M6,"-")</f>
        <v>-</v>
      </c>
      <c r="R6" s="81">
        <v>2</v>
      </c>
      <c r="S6" s="81">
        <v>0</v>
      </c>
      <c r="T6" s="82">
        <f>IFERROR(S6/(O6+P6),"-")</f>
        <v>0</v>
      </c>
      <c r="U6" s="182">
        <f>IFERROR(J6/SUM(P6:P21),"-")</f>
        <v>8947.3684210526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SUM(X6:X21)-SUM(J6:J21)</f>
        <v>-312000</v>
      </c>
      <c r="AB6" s="85">
        <f>SUM(X6:X21)/SUM(J6:J21)</f>
        <v>0.082352941176471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0.14285714285714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0.28571428571429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0.14285714285714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3</v>
      </c>
      <c r="CG6" s="134">
        <f>IF(P6=0,"",IF(CF6=0,"",(CF6/P6)))</f>
        <v>0.42857142857143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34</v>
      </c>
      <c r="L7" s="81">
        <v>20</v>
      </c>
      <c r="M7" s="81">
        <v>16</v>
      </c>
      <c r="N7" s="91">
        <v>4</v>
      </c>
      <c r="O7" s="92">
        <v>0</v>
      </c>
      <c r="P7" s="93">
        <f>N7+O7</f>
        <v>4</v>
      </c>
      <c r="Q7" s="82">
        <f>IFERROR(P7/M7,"-")</f>
        <v>0.25</v>
      </c>
      <c r="R7" s="81">
        <v>2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0.25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0.25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0.25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0.25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65</v>
      </c>
      <c r="H8" s="90" t="s">
        <v>71</v>
      </c>
      <c r="I8" s="90"/>
      <c r="J8" s="188"/>
      <c r="K8" s="81">
        <v>0</v>
      </c>
      <c r="L8" s="81">
        <v>0</v>
      </c>
      <c r="M8" s="81">
        <v>0</v>
      </c>
      <c r="N8" s="91">
        <v>0</v>
      </c>
      <c r="O8" s="92">
        <v>0</v>
      </c>
      <c r="P8" s="93">
        <f>N8+O8</f>
        <v>0</v>
      </c>
      <c r="Q8" s="82" t="str">
        <f>IFERROR(P8/M8,"-")</f>
        <v>-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69</v>
      </c>
      <c r="G9" s="203"/>
      <c r="H9" s="90"/>
      <c r="I9" s="90"/>
      <c r="J9" s="188"/>
      <c r="K9" s="81">
        <v>1</v>
      </c>
      <c r="L9" s="81">
        <v>1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75</v>
      </c>
      <c r="F10" s="203" t="s">
        <v>64</v>
      </c>
      <c r="G10" s="203" t="s">
        <v>65</v>
      </c>
      <c r="H10" s="90" t="s">
        <v>66</v>
      </c>
      <c r="I10" s="90" t="s">
        <v>76</v>
      </c>
      <c r="J10" s="188"/>
      <c r="K10" s="81">
        <v>0</v>
      </c>
      <c r="L10" s="81">
        <v>0</v>
      </c>
      <c r="M10" s="81">
        <v>0</v>
      </c>
      <c r="N10" s="91">
        <v>4</v>
      </c>
      <c r="O10" s="92">
        <v>0</v>
      </c>
      <c r="P10" s="93">
        <f>N10+O10</f>
        <v>4</v>
      </c>
      <c r="Q10" s="82" t="str">
        <f>IFERROR(P10/M10,"-")</f>
        <v>-</v>
      </c>
      <c r="R10" s="81">
        <v>3</v>
      </c>
      <c r="S10" s="81">
        <v>0</v>
      </c>
      <c r="T10" s="82">
        <f>IFERROR(S10/(O10+P10),"-")</f>
        <v>0</v>
      </c>
      <c r="U10" s="182"/>
      <c r="V10" s="84">
        <v>1</v>
      </c>
      <c r="W10" s="82">
        <f>IF(P10=0,"-",V10/P10)</f>
        <v>0.25</v>
      </c>
      <c r="X10" s="186">
        <v>3000</v>
      </c>
      <c r="Y10" s="187">
        <f>IFERROR(X10/P10,"-")</f>
        <v>750</v>
      </c>
      <c r="Z10" s="187">
        <f>IFERROR(X10/V10,"-")</f>
        <v>3000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2</v>
      </c>
      <c r="BO10" s="120">
        <f>IF(P10=0,"",IF(BN10=0,"",(BN10/P10)))</f>
        <v>0.5</v>
      </c>
      <c r="BP10" s="121">
        <v>1</v>
      </c>
      <c r="BQ10" s="122">
        <f>IFERROR(BP10/BN10,"-")</f>
        <v>0.5</v>
      </c>
      <c r="BR10" s="123">
        <v>3000</v>
      </c>
      <c r="BS10" s="124">
        <f>IFERROR(BR10/BN10,"-")</f>
        <v>1500</v>
      </c>
      <c r="BT10" s="125">
        <v>1</v>
      </c>
      <c r="BU10" s="125"/>
      <c r="BV10" s="125"/>
      <c r="BW10" s="126">
        <v>2</v>
      </c>
      <c r="BX10" s="127">
        <f>IF(P10=0,"",IF(BW10=0,"",(BW10/P10)))</f>
        <v>0.5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3000</v>
      </c>
      <c r="CQ10" s="141">
        <v>3000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74</v>
      </c>
      <c r="E11" s="203" t="s">
        <v>75</v>
      </c>
      <c r="F11" s="203" t="s">
        <v>69</v>
      </c>
      <c r="G11" s="203"/>
      <c r="H11" s="90"/>
      <c r="I11" s="90"/>
      <c r="J11" s="188"/>
      <c r="K11" s="81">
        <v>19</v>
      </c>
      <c r="L11" s="81">
        <v>12</v>
      </c>
      <c r="M11" s="81">
        <v>6</v>
      </c>
      <c r="N11" s="91">
        <v>1</v>
      </c>
      <c r="O11" s="92">
        <v>0</v>
      </c>
      <c r="P11" s="93">
        <f>N11+O11</f>
        <v>1</v>
      </c>
      <c r="Q11" s="82">
        <f>IFERROR(P11/M11,"-")</f>
        <v>0.16666666666667</v>
      </c>
      <c r="R11" s="81">
        <v>1</v>
      </c>
      <c r="S11" s="81">
        <v>0</v>
      </c>
      <c r="T11" s="82">
        <f>IFERROR(S11/(O11+P11),"-")</f>
        <v>0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>
        <v>1</v>
      </c>
      <c r="BX11" s="127">
        <f>IF(P11=0,"",IF(BW11=0,"",(BW11/P11)))</f>
        <v>1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78</v>
      </c>
      <c r="C12" s="203"/>
      <c r="D12" s="203" t="s">
        <v>74</v>
      </c>
      <c r="E12" s="203" t="s">
        <v>75</v>
      </c>
      <c r="F12" s="203" t="s">
        <v>64</v>
      </c>
      <c r="G12" s="203" t="s">
        <v>65</v>
      </c>
      <c r="H12" s="90" t="s">
        <v>71</v>
      </c>
      <c r="I12" s="90"/>
      <c r="J12" s="188"/>
      <c r="K12" s="81">
        <v>0</v>
      </c>
      <c r="L12" s="81">
        <v>0</v>
      </c>
      <c r="M12" s="81">
        <v>0</v>
      </c>
      <c r="N12" s="91">
        <v>1</v>
      </c>
      <c r="O12" s="92">
        <v>0</v>
      </c>
      <c r="P12" s="93">
        <f>N12+O12</f>
        <v>1</v>
      </c>
      <c r="Q12" s="82" t="str">
        <f>IFERROR(P12/M12,"-")</f>
        <v>-</v>
      </c>
      <c r="R12" s="81">
        <v>1</v>
      </c>
      <c r="S12" s="81">
        <v>0</v>
      </c>
      <c r="T12" s="82">
        <f>IFERROR(S12/(O12+P12),"-")</f>
        <v>0</v>
      </c>
      <c r="U12" s="182"/>
      <c r="V12" s="84">
        <v>1</v>
      </c>
      <c r="W12" s="82">
        <f>IF(P12=0,"-",V12/P12)</f>
        <v>1</v>
      </c>
      <c r="X12" s="186">
        <v>25000</v>
      </c>
      <c r="Y12" s="187">
        <f>IFERROR(X12/P12,"-")</f>
        <v>25000</v>
      </c>
      <c r="Z12" s="187">
        <f>IFERROR(X12/V12,"-")</f>
        <v>25000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>
        <v>1</v>
      </c>
      <c r="BX12" s="127">
        <f>IF(P12=0,"",IF(BW12=0,"",(BW12/P12)))</f>
        <v>1</v>
      </c>
      <c r="BY12" s="128">
        <v>1</v>
      </c>
      <c r="BZ12" s="129">
        <f>IFERROR(BY12/BW12,"-")</f>
        <v>1</v>
      </c>
      <c r="CA12" s="130">
        <v>25000</v>
      </c>
      <c r="CB12" s="131">
        <f>IFERROR(CA12/BW12,"-")</f>
        <v>25000</v>
      </c>
      <c r="CC12" s="132"/>
      <c r="CD12" s="132"/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25000</v>
      </c>
      <c r="CQ12" s="141">
        <v>25000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79</v>
      </c>
      <c r="C13" s="203"/>
      <c r="D13" s="203" t="s">
        <v>74</v>
      </c>
      <c r="E13" s="203" t="s">
        <v>75</v>
      </c>
      <c r="F13" s="203" t="s">
        <v>69</v>
      </c>
      <c r="G13" s="203"/>
      <c r="H13" s="90"/>
      <c r="I13" s="90"/>
      <c r="J13" s="188"/>
      <c r="K13" s="81">
        <v>2</v>
      </c>
      <c r="L13" s="81">
        <v>2</v>
      </c>
      <c r="M13" s="81">
        <v>1</v>
      </c>
      <c r="N13" s="91">
        <v>0</v>
      </c>
      <c r="O13" s="92">
        <v>0</v>
      </c>
      <c r="P13" s="93">
        <f>N13+O13</f>
        <v>0</v>
      </c>
      <c r="Q13" s="82">
        <f>IFERROR(P13/M13,"-")</f>
        <v>0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80</v>
      </c>
      <c r="C14" s="203"/>
      <c r="D14" s="203" t="s">
        <v>62</v>
      </c>
      <c r="E14" s="203" t="s">
        <v>63</v>
      </c>
      <c r="F14" s="203" t="s">
        <v>64</v>
      </c>
      <c r="G14" s="203" t="s">
        <v>81</v>
      </c>
      <c r="H14" s="90" t="s">
        <v>66</v>
      </c>
      <c r="I14" s="90" t="s">
        <v>67</v>
      </c>
      <c r="J14" s="188"/>
      <c r="K14" s="81">
        <v>0</v>
      </c>
      <c r="L14" s="81">
        <v>0</v>
      </c>
      <c r="M14" s="81">
        <v>0</v>
      </c>
      <c r="N14" s="91">
        <v>6</v>
      </c>
      <c r="O14" s="92">
        <v>0</v>
      </c>
      <c r="P14" s="93">
        <f>N14+O14</f>
        <v>6</v>
      </c>
      <c r="Q14" s="82" t="str">
        <f>IFERROR(P14/M14,"-")</f>
        <v>-</v>
      </c>
      <c r="R14" s="81">
        <v>1</v>
      </c>
      <c r="S14" s="81">
        <v>1</v>
      </c>
      <c r="T14" s="82">
        <f>IFERROR(S14/(O14+P14),"-")</f>
        <v>0.16666666666667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0.16666666666667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2</v>
      </c>
      <c r="BO14" s="120">
        <f>IF(P14=0,"",IF(BN14=0,"",(BN14/P14)))</f>
        <v>0.33333333333333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3</v>
      </c>
      <c r="BX14" s="127">
        <f>IF(P14=0,"",IF(BW14=0,"",(BW14/P14)))</f>
        <v>0.5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82</v>
      </c>
      <c r="C15" s="203"/>
      <c r="D15" s="203" t="s">
        <v>62</v>
      </c>
      <c r="E15" s="203" t="s">
        <v>63</v>
      </c>
      <c r="F15" s="203" t="s">
        <v>69</v>
      </c>
      <c r="G15" s="203"/>
      <c r="H15" s="90"/>
      <c r="I15" s="90"/>
      <c r="J15" s="188"/>
      <c r="K15" s="81">
        <v>17</v>
      </c>
      <c r="L15" s="81">
        <v>13</v>
      </c>
      <c r="M15" s="81">
        <v>4</v>
      </c>
      <c r="N15" s="91">
        <v>3</v>
      </c>
      <c r="O15" s="92">
        <v>0</v>
      </c>
      <c r="P15" s="93">
        <f>N15+O15</f>
        <v>3</v>
      </c>
      <c r="Q15" s="82">
        <f>IFERROR(P15/M15,"-")</f>
        <v>0.75</v>
      </c>
      <c r="R15" s="81">
        <v>0</v>
      </c>
      <c r="S15" s="81">
        <v>1</v>
      </c>
      <c r="T15" s="82">
        <f>IFERROR(S15/(O15+P15),"-")</f>
        <v>0.33333333333333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2</v>
      </c>
      <c r="BX15" s="127">
        <f>IF(P15=0,"",IF(BW15=0,"",(BW15/P15)))</f>
        <v>0.66666666666667</v>
      </c>
      <c r="BY15" s="128">
        <v>1</v>
      </c>
      <c r="BZ15" s="129">
        <f>IFERROR(BY15/BW15,"-")</f>
        <v>0.5</v>
      </c>
      <c r="CA15" s="130">
        <v>44000</v>
      </c>
      <c r="CB15" s="131">
        <f>IFERROR(CA15/BW15,"-")</f>
        <v>22000</v>
      </c>
      <c r="CC15" s="132"/>
      <c r="CD15" s="132"/>
      <c r="CE15" s="132">
        <v>1</v>
      </c>
      <c r="CF15" s="133">
        <v>1</v>
      </c>
      <c r="CG15" s="134">
        <f>IF(P15=0,"",IF(CF15=0,"",(CF15/P15)))</f>
        <v>0.33333333333333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0</v>
      </c>
      <c r="CP15" s="141">
        <v>0</v>
      </c>
      <c r="CQ15" s="141">
        <v>44000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83</v>
      </c>
      <c r="C16" s="203"/>
      <c r="D16" s="203" t="s">
        <v>62</v>
      </c>
      <c r="E16" s="203" t="s">
        <v>63</v>
      </c>
      <c r="F16" s="203" t="s">
        <v>64</v>
      </c>
      <c r="G16" s="203" t="s">
        <v>81</v>
      </c>
      <c r="H16" s="90" t="s">
        <v>71</v>
      </c>
      <c r="I16" s="90"/>
      <c r="J16" s="188"/>
      <c r="K16" s="81">
        <v>0</v>
      </c>
      <c r="L16" s="81">
        <v>0</v>
      </c>
      <c r="M16" s="81">
        <v>0</v>
      </c>
      <c r="N16" s="91">
        <v>2</v>
      </c>
      <c r="O16" s="92">
        <v>0</v>
      </c>
      <c r="P16" s="93">
        <f>N16+O16</f>
        <v>2</v>
      </c>
      <c r="Q16" s="82" t="str">
        <f>IFERROR(P16/M16,"-")</f>
        <v>-</v>
      </c>
      <c r="R16" s="81">
        <v>0</v>
      </c>
      <c r="S16" s="81">
        <v>0</v>
      </c>
      <c r="T16" s="82">
        <f>IFERROR(S16/(O16+P16),"-")</f>
        <v>0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>
        <v>2</v>
      </c>
      <c r="BX16" s="127">
        <f>IF(P16=0,"",IF(BW16=0,"",(BW16/P16)))</f>
        <v>1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84</v>
      </c>
      <c r="C17" s="203"/>
      <c r="D17" s="203" t="s">
        <v>62</v>
      </c>
      <c r="E17" s="203" t="s">
        <v>63</v>
      </c>
      <c r="F17" s="203" t="s">
        <v>69</v>
      </c>
      <c r="G17" s="203"/>
      <c r="H17" s="90"/>
      <c r="I17" s="90"/>
      <c r="J17" s="188"/>
      <c r="K17" s="81">
        <v>2</v>
      </c>
      <c r="L17" s="81">
        <v>2</v>
      </c>
      <c r="M17" s="81">
        <v>0</v>
      </c>
      <c r="N17" s="91">
        <v>0</v>
      </c>
      <c r="O17" s="92">
        <v>0</v>
      </c>
      <c r="P17" s="93">
        <f>N17+O17</f>
        <v>0</v>
      </c>
      <c r="Q17" s="82" t="str">
        <f>IFERROR(P17/M17,"-")</f>
        <v>-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85</v>
      </c>
      <c r="C18" s="203"/>
      <c r="D18" s="203" t="s">
        <v>74</v>
      </c>
      <c r="E18" s="203" t="s">
        <v>75</v>
      </c>
      <c r="F18" s="203" t="s">
        <v>64</v>
      </c>
      <c r="G18" s="203" t="s">
        <v>81</v>
      </c>
      <c r="H18" s="90" t="s">
        <v>66</v>
      </c>
      <c r="I18" s="90" t="s">
        <v>76</v>
      </c>
      <c r="J18" s="188"/>
      <c r="K18" s="81">
        <v>0</v>
      </c>
      <c r="L18" s="81">
        <v>0</v>
      </c>
      <c r="M18" s="81">
        <v>0</v>
      </c>
      <c r="N18" s="91">
        <v>4</v>
      </c>
      <c r="O18" s="92">
        <v>0</v>
      </c>
      <c r="P18" s="93">
        <f>N18+O18</f>
        <v>4</v>
      </c>
      <c r="Q18" s="82" t="str">
        <f>IFERROR(P18/M18,"-")</f>
        <v>-</v>
      </c>
      <c r="R18" s="81">
        <v>1</v>
      </c>
      <c r="S18" s="81">
        <v>0</v>
      </c>
      <c r="T18" s="82">
        <f>IFERROR(S18/(O18+P18),"-")</f>
        <v>0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2</v>
      </c>
      <c r="BO18" s="120">
        <f>IF(P18=0,"",IF(BN18=0,"",(BN18/P18)))</f>
        <v>0.5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1</v>
      </c>
      <c r="BX18" s="127">
        <f>IF(P18=0,"",IF(BW18=0,"",(BW18/P18)))</f>
        <v>0.25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>
        <v>1</v>
      </c>
      <c r="CG18" s="134">
        <f>IF(P18=0,"",IF(CF18=0,"",(CF18/P18)))</f>
        <v>0.25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86</v>
      </c>
      <c r="C19" s="203"/>
      <c r="D19" s="203" t="s">
        <v>74</v>
      </c>
      <c r="E19" s="203" t="s">
        <v>75</v>
      </c>
      <c r="F19" s="203" t="s">
        <v>69</v>
      </c>
      <c r="G19" s="203"/>
      <c r="H19" s="90"/>
      <c r="I19" s="90"/>
      <c r="J19" s="188"/>
      <c r="K19" s="81">
        <v>20</v>
      </c>
      <c r="L19" s="81">
        <v>7</v>
      </c>
      <c r="M19" s="81">
        <v>3</v>
      </c>
      <c r="N19" s="91">
        <v>2</v>
      </c>
      <c r="O19" s="92">
        <v>0</v>
      </c>
      <c r="P19" s="93">
        <f>N19+O19</f>
        <v>2</v>
      </c>
      <c r="Q19" s="82">
        <f>IFERROR(P19/M19,"-")</f>
        <v>0.66666666666667</v>
      </c>
      <c r="R19" s="81">
        <v>1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>
        <v>1</v>
      </c>
      <c r="BX19" s="127">
        <f>IF(P19=0,"",IF(BW19=0,"",(BW19/P19)))</f>
        <v>0.5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>
        <v>1</v>
      </c>
      <c r="CG19" s="134">
        <f>IF(P19=0,"",IF(CF19=0,"",(CF19/P19)))</f>
        <v>0.5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87</v>
      </c>
      <c r="C20" s="203"/>
      <c r="D20" s="203" t="s">
        <v>74</v>
      </c>
      <c r="E20" s="203" t="s">
        <v>75</v>
      </c>
      <c r="F20" s="203" t="s">
        <v>64</v>
      </c>
      <c r="G20" s="203" t="s">
        <v>81</v>
      </c>
      <c r="H20" s="90" t="s">
        <v>71</v>
      </c>
      <c r="I20" s="90"/>
      <c r="J20" s="188"/>
      <c r="K20" s="81">
        <v>0</v>
      </c>
      <c r="L20" s="81">
        <v>0</v>
      </c>
      <c r="M20" s="81">
        <v>0</v>
      </c>
      <c r="N20" s="91">
        <v>4</v>
      </c>
      <c r="O20" s="92">
        <v>0</v>
      </c>
      <c r="P20" s="93">
        <f>N20+O20</f>
        <v>4</v>
      </c>
      <c r="Q20" s="82" t="str">
        <f>IFERROR(P20/M20,"-")</f>
        <v>-</v>
      </c>
      <c r="R20" s="81">
        <v>2</v>
      </c>
      <c r="S20" s="81">
        <v>1</v>
      </c>
      <c r="T20" s="82">
        <f>IFERROR(S20/(O20+P20),"-")</f>
        <v>0.25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0.25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2</v>
      </c>
      <c r="BO20" s="120">
        <f>IF(P20=0,"",IF(BN20=0,"",(BN20/P20)))</f>
        <v>0.5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1</v>
      </c>
      <c r="BX20" s="127">
        <f>IF(P20=0,"",IF(BW20=0,"",(BW20/P20)))</f>
        <v>0.25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88</v>
      </c>
      <c r="C21" s="203"/>
      <c r="D21" s="203" t="s">
        <v>74</v>
      </c>
      <c r="E21" s="203" t="s">
        <v>75</v>
      </c>
      <c r="F21" s="203" t="s">
        <v>69</v>
      </c>
      <c r="G21" s="203"/>
      <c r="H21" s="90"/>
      <c r="I21" s="90"/>
      <c r="J21" s="188"/>
      <c r="K21" s="81">
        <v>13</v>
      </c>
      <c r="L21" s="81">
        <v>8</v>
      </c>
      <c r="M21" s="81">
        <v>0</v>
      </c>
      <c r="N21" s="91">
        <v>0</v>
      </c>
      <c r="O21" s="92">
        <v>0</v>
      </c>
      <c r="P21" s="93">
        <f>N21+O21</f>
        <v>0</v>
      </c>
      <c r="Q21" s="82" t="str">
        <f>IFERROR(P21/M21,"-")</f>
        <v>-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0.0083333333333333</v>
      </c>
      <c r="B22" s="203" t="s">
        <v>89</v>
      </c>
      <c r="C22" s="203"/>
      <c r="D22" s="203" t="s">
        <v>90</v>
      </c>
      <c r="E22" s="203" t="s">
        <v>91</v>
      </c>
      <c r="F22" s="203" t="s">
        <v>64</v>
      </c>
      <c r="G22" s="203" t="s">
        <v>92</v>
      </c>
      <c r="H22" s="90" t="s">
        <v>93</v>
      </c>
      <c r="I22" s="90" t="s">
        <v>94</v>
      </c>
      <c r="J22" s="188">
        <v>360000</v>
      </c>
      <c r="K22" s="81">
        <v>0</v>
      </c>
      <c r="L22" s="81">
        <v>0</v>
      </c>
      <c r="M22" s="81">
        <v>0</v>
      </c>
      <c r="N22" s="91">
        <v>4</v>
      </c>
      <c r="O22" s="92">
        <v>0</v>
      </c>
      <c r="P22" s="93">
        <f>N22+O22</f>
        <v>4</v>
      </c>
      <c r="Q22" s="82" t="str">
        <f>IFERROR(P22/M22,"-")</f>
        <v>-</v>
      </c>
      <c r="R22" s="81">
        <v>0</v>
      </c>
      <c r="S22" s="81">
        <v>0</v>
      </c>
      <c r="T22" s="82">
        <f>IFERROR(S22/(O22+P22),"-")</f>
        <v>0</v>
      </c>
      <c r="U22" s="182">
        <f>IFERROR(J22/SUM(P22:P27),"-")</f>
        <v>9473.6842105263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SUM(X22:X27)-SUM(J22:J27)</f>
        <v>-357000</v>
      </c>
      <c r="AB22" s="85">
        <f>SUM(X22:X27)/SUM(J22:J27)</f>
        <v>0.0083333333333333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1</v>
      </c>
      <c r="AN22" s="101">
        <f>IF(P22=0,"",IF(AM22=0,"",(AM22/P22)))</f>
        <v>0.25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0.25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1</v>
      </c>
      <c r="BO22" s="120">
        <f>IF(P22=0,"",IF(BN22=0,"",(BN22/P22)))</f>
        <v>0.25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>
        <v>1</v>
      </c>
      <c r="CG22" s="134">
        <f>IF(P22=0,"",IF(CF22=0,"",(CF22/P22)))</f>
        <v>0.25</v>
      </c>
      <c r="CH22" s="135"/>
      <c r="CI22" s="136">
        <f>IFERROR(CH22/CF22,"-")</f>
        <v>0</v>
      </c>
      <c r="CJ22" s="137"/>
      <c r="CK22" s="138">
        <f>IFERROR(CJ22/CF22,"-")</f>
        <v>0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95</v>
      </c>
      <c r="C23" s="203"/>
      <c r="D23" s="203" t="s">
        <v>96</v>
      </c>
      <c r="E23" s="203" t="s">
        <v>97</v>
      </c>
      <c r="F23" s="203" t="s">
        <v>64</v>
      </c>
      <c r="G23" s="203"/>
      <c r="H23" s="90" t="s">
        <v>93</v>
      </c>
      <c r="I23" s="90"/>
      <c r="J23" s="188"/>
      <c r="K23" s="81">
        <v>0</v>
      </c>
      <c r="L23" s="81">
        <v>0</v>
      </c>
      <c r="M23" s="81">
        <v>0</v>
      </c>
      <c r="N23" s="91">
        <v>12</v>
      </c>
      <c r="O23" s="92">
        <v>0</v>
      </c>
      <c r="P23" s="93">
        <f>N23+O23</f>
        <v>12</v>
      </c>
      <c r="Q23" s="82" t="str">
        <f>IFERROR(P23/M23,"-")</f>
        <v>-</v>
      </c>
      <c r="R23" s="81">
        <v>4</v>
      </c>
      <c r="S23" s="81">
        <v>1</v>
      </c>
      <c r="T23" s="82">
        <f>IFERROR(S23/(O23+P23),"-")</f>
        <v>0.083333333333333</v>
      </c>
      <c r="U23" s="182"/>
      <c r="V23" s="84">
        <v>1</v>
      </c>
      <c r="W23" s="82">
        <f>IF(P23=0,"-",V23/P23)</f>
        <v>0.083333333333333</v>
      </c>
      <c r="X23" s="186">
        <v>3000</v>
      </c>
      <c r="Y23" s="187">
        <f>IFERROR(X23/P23,"-")</f>
        <v>250</v>
      </c>
      <c r="Z23" s="187">
        <f>IFERROR(X23/V23,"-")</f>
        <v>3000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0.083333333333333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6</v>
      </c>
      <c r="BO23" s="120">
        <f>IF(P23=0,"",IF(BN23=0,"",(BN23/P23)))</f>
        <v>0.5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5</v>
      </c>
      <c r="BX23" s="127">
        <f>IF(P23=0,"",IF(BW23=0,"",(BW23/P23)))</f>
        <v>0.41666666666667</v>
      </c>
      <c r="BY23" s="128">
        <v>1</v>
      </c>
      <c r="BZ23" s="129">
        <f>IFERROR(BY23/BW23,"-")</f>
        <v>0.2</v>
      </c>
      <c r="CA23" s="130">
        <v>3000</v>
      </c>
      <c r="CB23" s="131">
        <f>IFERROR(CA23/BW23,"-")</f>
        <v>600</v>
      </c>
      <c r="CC23" s="132">
        <v>1</v>
      </c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1</v>
      </c>
      <c r="CP23" s="141">
        <v>3000</v>
      </c>
      <c r="CQ23" s="141">
        <v>3000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98</v>
      </c>
      <c r="C24" s="203"/>
      <c r="D24" s="203" t="s">
        <v>99</v>
      </c>
      <c r="E24" s="203" t="s">
        <v>100</v>
      </c>
      <c r="F24" s="203" t="s">
        <v>64</v>
      </c>
      <c r="G24" s="203"/>
      <c r="H24" s="90" t="s">
        <v>93</v>
      </c>
      <c r="I24" s="90"/>
      <c r="J24" s="188"/>
      <c r="K24" s="81">
        <v>0</v>
      </c>
      <c r="L24" s="81">
        <v>0</v>
      </c>
      <c r="M24" s="81">
        <v>0</v>
      </c>
      <c r="N24" s="91">
        <v>8</v>
      </c>
      <c r="O24" s="92">
        <v>0</v>
      </c>
      <c r="P24" s="93">
        <f>N24+O24</f>
        <v>8</v>
      </c>
      <c r="Q24" s="82" t="str">
        <f>IFERROR(P24/M24,"-")</f>
        <v>-</v>
      </c>
      <c r="R24" s="81">
        <v>2</v>
      </c>
      <c r="S24" s="81">
        <v>2</v>
      </c>
      <c r="T24" s="82">
        <f>IFERROR(S24/(O24+P24),"-")</f>
        <v>0.25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>
        <v>1</v>
      </c>
      <c r="AN24" s="101">
        <f>IF(P24=0,"",IF(AM24=0,"",(AM24/P24)))</f>
        <v>0.125</v>
      </c>
      <c r="AO24" s="100"/>
      <c r="AP24" s="102">
        <f>IFERROR(AP24/AM24,"-")</f>
        <v>0</v>
      </c>
      <c r="AQ24" s="103"/>
      <c r="AR24" s="104">
        <f>IFERROR(AQ24/AM24,"-")</f>
        <v>0</v>
      </c>
      <c r="AS24" s="105"/>
      <c r="AT24" s="105"/>
      <c r="AU24" s="105"/>
      <c r="AV24" s="106">
        <v>1</v>
      </c>
      <c r="AW24" s="107">
        <f>IF(P24=0,"",IF(AV24=0,"",(AV24/P24)))</f>
        <v>0.125</v>
      </c>
      <c r="AX24" s="106"/>
      <c r="AY24" s="108">
        <f>IFERROR(AX24/AV24,"-")</f>
        <v>0</v>
      </c>
      <c r="AZ24" s="109"/>
      <c r="BA24" s="110">
        <f>IFERROR(AZ24/AV24,"-")</f>
        <v>0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3</v>
      </c>
      <c r="BO24" s="120">
        <f>IF(P24=0,"",IF(BN24=0,"",(BN24/P24)))</f>
        <v>0.375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2</v>
      </c>
      <c r="BX24" s="127">
        <f>IF(P24=0,"",IF(BW24=0,"",(BW24/P24)))</f>
        <v>0.25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>
        <v>1</v>
      </c>
      <c r="CG24" s="134">
        <f>IF(P24=0,"",IF(CF24=0,"",(CF24/P24)))</f>
        <v>0.125</v>
      </c>
      <c r="CH24" s="135"/>
      <c r="CI24" s="136">
        <f>IFERROR(CH24/CF24,"-")</f>
        <v>0</v>
      </c>
      <c r="CJ24" s="137"/>
      <c r="CK24" s="138">
        <f>IFERROR(CJ24/CF24,"-")</f>
        <v>0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101</v>
      </c>
      <c r="C25" s="203"/>
      <c r="D25" s="203" t="s">
        <v>102</v>
      </c>
      <c r="E25" s="203" t="s">
        <v>103</v>
      </c>
      <c r="F25" s="203" t="s">
        <v>104</v>
      </c>
      <c r="G25" s="203"/>
      <c r="H25" s="90" t="s">
        <v>93</v>
      </c>
      <c r="I25" s="90"/>
      <c r="J25" s="188"/>
      <c r="K25" s="81">
        <v>8</v>
      </c>
      <c r="L25" s="81">
        <v>0</v>
      </c>
      <c r="M25" s="81">
        <v>28</v>
      </c>
      <c r="N25" s="91">
        <v>2</v>
      </c>
      <c r="O25" s="92">
        <v>0</v>
      </c>
      <c r="P25" s="93">
        <f>N25+O25</f>
        <v>2</v>
      </c>
      <c r="Q25" s="82">
        <f>IFERROR(P25/M25,"-")</f>
        <v>0.071428571428571</v>
      </c>
      <c r="R25" s="81">
        <v>2</v>
      </c>
      <c r="S25" s="81">
        <v>0</v>
      </c>
      <c r="T25" s="82">
        <f>IFERROR(S25/(O25+P25),"-")</f>
        <v>0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1</v>
      </c>
      <c r="BO25" s="120">
        <f>IF(P25=0,"",IF(BN25=0,"",(BN25/P25)))</f>
        <v>0.5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1</v>
      </c>
      <c r="BX25" s="127">
        <f>IF(P25=0,"",IF(BW25=0,"",(BW25/P25)))</f>
        <v>0.5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105</v>
      </c>
      <c r="C26" s="203"/>
      <c r="D26" s="203" t="s">
        <v>106</v>
      </c>
      <c r="E26" s="203" t="s">
        <v>107</v>
      </c>
      <c r="F26" s="203" t="s">
        <v>64</v>
      </c>
      <c r="G26" s="203"/>
      <c r="H26" s="90" t="s">
        <v>93</v>
      </c>
      <c r="I26" s="90"/>
      <c r="J26" s="188"/>
      <c r="K26" s="81">
        <v>0</v>
      </c>
      <c r="L26" s="81">
        <v>0</v>
      </c>
      <c r="M26" s="81">
        <v>0</v>
      </c>
      <c r="N26" s="91">
        <v>8</v>
      </c>
      <c r="O26" s="92">
        <v>0</v>
      </c>
      <c r="P26" s="93">
        <f>N26+O26</f>
        <v>8</v>
      </c>
      <c r="Q26" s="82" t="str">
        <f>IFERROR(P26/M26,"-")</f>
        <v>-</v>
      </c>
      <c r="R26" s="81">
        <v>8</v>
      </c>
      <c r="S26" s="81">
        <v>0</v>
      </c>
      <c r="T26" s="82">
        <f>IFERROR(S26/(O26+P26),"-")</f>
        <v>0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>
        <v>2</v>
      </c>
      <c r="AN26" s="101">
        <f>IF(P26=0,"",IF(AM26=0,"",(AM26/P26)))</f>
        <v>0.25</v>
      </c>
      <c r="AO26" s="100"/>
      <c r="AP26" s="102">
        <f>IFERROR(AP26/AM26,"-")</f>
        <v>0</v>
      </c>
      <c r="AQ26" s="103"/>
      <c r="AR26" s="104">
        <f>IFERROR(AQ26/AM26,"-")</f>
        <v>0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4</v>
      </c>
      <c r="BF26" s="113">
        <f>IF(P26=0,"",IF(BE26=0,"",(BE26/P26)))</f>
        <v>0.5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2</v>
      </c>
      <c r="BO26" s="120">
        <f>IF(P26=0,"",IF(BN26=0,"",(BN26/P26)))</f>
        <v>0.25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108</v>
      </c>
      <c r="C27" s="203"/>
      <c r="D27" s="203" t="s">
        <v>109</v>
      </c>
      <c r="E27" s="203" t="s">
        <v>109</v>
      </c>
      <c r="F27" s="203" t="s">
        <v>69</v>
      </c>
      <c r="G27" s="203"/>
      <c r="H27" s="90"/>
      <c r="I27" s="90"/>
      <c r="J27" s="188"/>
      <c r="K27" s="81">
        <v>56</v>
      </c>
      <c r="L27" s="81">
        <v>27</v>
      </c>
      <c r="M27" s="81">
        <v>40</v>
      </c>
      <c r="N27" s="91">
        <v>4</v>
      </c>
      <c r="O27" s="92">
        <v>0</v>
      </c>
      <c r="P27" s="93">
        <f>N27+O27</f>
        <v>4</v>
      </c>
      <c r="Q27" s="82">
        <f>IFERROR(P27/M27,"-")</f>
        <v>0.1</v>
      </c>
      <c r="R27" s="81">
        <v>4</v>
      </c>
      <c r="S27" s="81">
        <v>0</v>
      </c>
      <c r="T27" s="82">
        <f>IFERROR(S27/(O27+P27),"-")</f>
        <v>0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>
        <v>1</v>
      </c>
      <c r="AN27" s="101">
        <f>IF(P27=0,"",IF(AM27=0,"",(AM27/P27)))</f>
        <v>0.25</v>
      </c>
      <c r="AO27" s="100"/>
      <c r="AP27" s="102">
        <f>IFERROR(AP27/AM27,"-")</f>
        <v>0</v>
      </c>
      <c r="AQ27" s="103"/>
      <c r="AR27" s="104">
        <f>IFERROR(AQ27/AM27,"-")</f>
        <v>0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1</v>
      </c>
      <c r="BO27" s="120">
        <f>IF(P27=0,"",IF(BN27=0,"",(BN27/P27)))</f>
        <v>0.25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1</v>
      </c>
      <c r="BX27" s="127">
        <f>IF(P27=0,"",IF(BW27=0,"",(BW27/P27)))</f>
        <v>0.25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>
        <v>1</v>
      </c>
      <c r="CG27" s="134">
        <f>IF(P27=0,"",IF(CF27=0,"",(CF27/P27)))</f>
        <v>0.25</v>
      </c>
      <c r="CH27" s="135">
        <v>1</v>
      </c>
      <c r="CI27" s="136">
        <f>IFERROR(CH27/CF27,"-")</f>
        <v>1</v>
      </c>
      <c r="CJ27" s="137">
        <v>3000</v>
      </c>
      <c r="CK27" s="138">
        <f>IFERROR(CJ27/CF27,"-")</f>
        <v>3000</v>
      </c>
      <c r="CL27" s="139">
        <v>1</v>
      </c>
      <c r="CM27" s="139"/>
      <c r="CN27" s="139"/>
      <c r="CO27" s="140">
        <v>0</v>
      </c>
      <c r="CP27" s="141">
        <v>0</v>
      </c>
      <c r="CQ27" s="141">
        <v>3000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0.08936170212766</v>
      </c>
      <c r="B28" s="203" t="s">
        <v>110</v>
      </c>
      <c r="C28" s="203"/>
      <c r="D28" s="203" t="s">
        <v>111</v>
      </c>
      <c r="E28" s="203" t="s">
        <v>112</v>
      </c>
      <c r="F28" s="203" t="s">
        <v>64</v>
      </c>
      <c r="G28" s="203" t="s">
        <v>113</v>
      </c>
      <c r="H28" s="90" t="s">
        <v>114</v>
      </c>
      <c r="I28" s="90"/>
      <c r="J28" s="188">
        <v>470000</v>
      </c>
      <c r="K28" s="81">
        <v>0</v>
      </c>
      <c r="L28" s="81">
        <v>0</v>
      </c>
      <c r="M28" s="81">
        <v>0</v>
      </c>
      <c r="N28" s="91">
        <v>7</v>
      </c>
      <c r="O28" s="92">
        <v>0</v>
      </c>
      <c r="P28" s="93">
        <f>N28+O28</f>
        <v>7</v>
      </c>
      <c r="Q28" s="82" t="str">
        <f>IFERROR(P28/M28,"-")</f>
        <v>-</v>
      </c>
      <c r="R28" s="81">
        <v>5</v>
      </c>
      <c r="S28" s="81">
        <v>0</v>
      </c>
      <c r="T28" s="82">
        <f>IFERROR(S28/(O28+P28),"-")</f>
        <v>0</v>
      </c>
      <c r="U28" s="182">
        <f>IFERROR(J28/SUM(P28:P32),"-")</f>
        <v>14687.5</v>
      </c>
      <c r="V28" s="84">
        <v>1</v>
      </c>
      <c r="W28" s="82">
        <f>IF(P28=0,"-",V28/P28)</f>
        <v>0.14285714285714</v>
      </c>
      <c r="X28" s="186">
        <v>3000</v>
      </c>
      <c r="Y28" s="187">
        <f>IFERROR(X28/P28,"-")</f>
        <v>428.57142857143</v>
      </c>
      <c r="Z28" s="187">
        <f>IFERROR(X28/V28,"-")</f>
        <v>3000</v>
      </c>
      <c r="AA28" s="188">
        <f>SUM(X28:X32)-SUM(J28:J32)</f>
        <v>-428000</v>
      </c>
      <c r="AB28" s="85">
        <f>SUM(X28:X32)/SUM(J28:J32)</f>
        <v>0.08936170212766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1</v>
      </c>
      <c r="BO28" s="120">
        <f>IF(P28=0,"",IF(BN28=0,"",(BN28/P28)))</f>
        <v>0.14285714285714</v>
      </c>
      <c r="BP28" s="121">
        <v>1</v>
      </c>
      <c r="BQ28" s="122">
        <f>IFERROR(BP28/BN28,"-")</f>
        <v>1</v>
      </c>
      <c r="BR28" s="123">
        <v>3000</v>
      </c>
      <c r="BS28" s="124">
        <f>IFERROR(BR28/BN28,"-")</f>
        <v>3000</v>
      </c>
      <c r="BT28" s="125">
        <v>1</v>
      </c>
      <c r="BU28" s="125"/>
      <c r="BV28" s="125"/>
      <c r="BW28" s="126">
        <v>5</v>
      </c>
      <c r="BX28" s="127">
        <f>IF(P28=0,"",IF(BW28=0,"",(BW28/P28)))</f>
        <v>0.71428571428571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>
        <v>1</v>
      </c>
      <c r="CG28" s="134">
        <f>IF(P28=0,"",IF(CF28=0,"",(CF28/P28)))</f>
        <v>0.14285714285714</v>
      </c>
      <c r="CH28" s="135"/>
      <c r="CI28" s="136">
        <f>IFERROR(CH28/CF28,"-")</f>
        <v>0</v>
      </c>
      <c r="CJ28" s="137"/>
      <c r="CK28" s="138">
        <f>IFERROR(CJ28/CF28,"-")</f>
        <v>0</v>
      </c>
      <c r="CL28" s="139"/>
      <c r="CM28" s="139"/>
      <c r="CN28" s="139"/>
      <c r="CO28" s="140">
        <v>1</v>
      </c>
      <c r="CP28" s="141">
        <v>3000</v>
      </c>
      <c r="CQ28" s="141">
        <v>3000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115</v>
      </c>
      <c r="C29" s="203"/>
      <c r="D29" s="203" t="s">
        <v>116</v>
      </c>
      <c r="E29" s="203" t="s">
        <v>63</v>
      </c>
      <c r="F29" s="203" t="s">
        <v>64</v>
      </c>
      <c r="G29" s="203"/>
      <c r="H29" s="90" t="s">
        <v>114</v>
      </c>
      <c r="I29" s="90"/>
      <c r="J29" s="188"/>
      <c r="K29" s="81">
        <v>0</v>
      </c>
      <c r="L29" s="81">
        <v>0</v>
      </c>
      <c r="M29" s="81">
        <v>0</v>
      </c>
      <c r="N29" s="91">
        <v>7</v>
      </c>
      <c r="O29" s="92">
        <v>0</v>
      </c>
      <c r="P29" s="93">
        <f>N29+O29</f>
        <v>7</v>
      </c>
      <c r="Q29" s="82" t="str">
        <f>IFERROR(P29/M29,"-")</f>
        <v>-</v>
      </c>
      <c r="R29" s="81">
        <v>2</v>
      </c>
      <c r="S29" s="81">
        <v>1</v>
      </c>
      <c r="T29" s="82">
        <f>IFERROR(S29/(O29+P29),"-")</f>
        <v>0.14285714285714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>
        <v>1</v>
      </c>
      <c r="AN29" s="101">
        <f>IF(P29=0,"",IF(AM29=0,"",(AM29/P29)))</f>
        <v>0.14285714285714</v>
      </c>
      <c r="AO29" s="100"/>
      <c r="AP29" s="102">
        <f>IFERROR(AP29/AM29,"-")</f>
        <v>0</v>
      </c>
      <c r="AQ29" s="103"/>
      <c r="AR29" s="104">
        <f>IFERROR(AQ29/AM29,"-")</f>
        <v>0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2</v>
      </c>
      <c r="BF29" s="113">
        <f>IF(P29=0,"",IF(BE29=0,"",(BE29/P29)))</f>
        <v>0.28571428571429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1</v>
      </c>
      <c r="BO29" s="120">
        <f>IF(P29=0,"",IF(BN29=0,"",(BN29/P29)))</f>
        <v>0.14285714285714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1</v>
      </c>
      <c r="BX29" s="127">
        <f>IF(P29=0,"",IF(BW29=0,"",(BW29/P29)))</f>
        <v>0.14285714285714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>
        <v>2</v>
      </c>
      <c r="CG29" s="134">
        <f>IF(P29=0,"",IF(CF29=0,"",(CF29/P29)))</f>
        <v>0.28571428571429</v>
      </c>
      <c r="CH29" s="135"/>
      <c r="CI29" s="136">
        <f>IFERROR(CH29/CF29,"-")</f>
        <v>0</v>
      </c>
      <c r="CJ29" s="137"/>
      <c r="CK29" s="138">
        <f>IFERROR(CJ29/CF29,"-")</f>
        <v>0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117</v>
      </c>
      <c r="C30" s="203"/>
      <c r="D30" s="203" t="s">
        <v>118</v>
      </c>
      <c r="E30" s="203" t="s">
        <v>119</v>
      </c>
      <c r="F30" s="203" t="s">
        <v>104</v>
      </c>
      <c r="G30" s="203"/>
      <c r="H30" s="90" t="s">
        <v>114</v>
      </c>
      <c r="I30" s="90"/>
      <c r="J30" s="188"/>
      <c r="K30" s="81">
        <v>18</v>
      </c>
      <c r="L30" s="81">
        <v>0</v>
      </c>
      <c r="M30" s="81">
        <v>46</v>
      </c>
      <c r="N30" s="91">
        <v>7</v>
      </c>
      <c r="O30" s="92">
        <v>0</v>
      </c>
      <c r="P30" s="93">
        <f>N30+O30</f>
        <v>7</v>
      </c>
      <c r="Q30" s="82">
        <f>IFERROR(P30/M30,"-")</f>
        <v>0.15217391304348</v>
      </c>
      <c r="R30" s="81">
        <v>4</v>
      </c>
      <c r="S30" s="81">
        <v>1</v>
      </c>
      <c r="T30" s="82">
        <f>IFERROR(S30/(O30+P30),"-")</f>
        <v>0.14285714285714</v>
      </c>
      <c r="U30" s="182"/>
      <c r="V30" s="84">
        <v>3</v>
      </c>
      <c r="W30" s="82">
        <f>IF(P30=0,"-",V30/P30)</f>
        <v>0.42857142857143</v>
      </c>
      <c r="X30" s="186">
        <v>39000</v>
      </c>
      <c r="Y30" s="187">
        <f>IFERROR(X30/P30,"-")</f>
        <v>5571.4285714286</v>
      </c>
      <c r="Z30" s="187">
        <f>IFERROR(X30/V30,"-")</f>
        <v>13000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>
        <v>1</v>
      </c>
      <c r="AN30" s="101">
        <f>IF(P30=0,"",IF(AM30=0,"",(AM30/P30)))</f>
        <v>0.14285714285714</v>
      </c>
      <c r="AO30" s="100"/>
      <c r="AP30" s="102">
        <f>IFERROR(AP30/AM30,"-")</f>
        <v>0</v>
      </c>
      <c r="AQ30" s="103"/>
      <c r="AR30" s="104">
        <f>IFERROR(AQ30/AM30,"-")</f>
        <v>0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1</v>
      </c>
      <c r="BO30" s="120">
        <f>IF(P30=0,"",IF(BN30=0,"",(BN30/P30)))</f>
        <v>0.14285714285714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3</v>
      </c>
      <c r="BX30" s="127">
        <f>IF(P30=0,"",IF(BW30=0,"",(BW30/P30)))</f>
        <v>0.42857142857143</v>
      </c>
      <c r="BY30" s="128">
        <v>2</v>
      </c>
      <c r="BZ30" s="129">
        <f>IFERROR(BY30/BW30,"-")</f>
        <v>0.66666666666667</v>
      </c>
      <c r="CA30" s="130">
        <v>9000</v>
      </c>
      <c r="CB30" s="131">
        <f>IFERROR(CA30/BW30,"-")</f>
        <v>3000</v>
      </c>
      <c r="CC30" s="132">
        <v>1</v>
      </c>
      <c r="CD30" s="132">
        <v>1</v>
      </c>
      <c r="CE30" s="132"/>
      <c r="CF30" s="133">
        <v>2</v>
      </c>
      <c r="CG30" s="134">
        <f>IF(P30=0,"",IF(CF30=0,"",(CF30/P30)))</f>
        <v>0.28571428571429</v>
      </c>
      <c r="CH30" s="135">
        <v>1</v>
      </c>
      <c r="CI30" s="136">
        <f>IFERROR(CH30/CF30,"-")</f>
        <v>0.5</v>
      </c>
      <c r="CJ30" s="137">
        <v>30000</v>
      </c>
      <c r="CK30" s="138">
        <f>IFERROR(CJ30/CF30,"-")</f>
        <v>15000</v>
      </c>
      <c r="CL30" s="139"/>
      <c r="CM30" s="139"/>
      <c r="CN30" s="139">
        <v>1</v>
      </c>
      <c r="CO30" s="140">
        <v>3</v>
      </c>
      <c r="CP30" s="141">
        <v>39000</v>
      </c>
      <c r="CQ30" s="141">
        <v>30000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120</v>
      </c>
      <c r="C31" s="203"/>
      <c r="D31" s="203" t="s">
        <v>121</v>
      </c>
      <c r="E31" s="203" t="s">
        <v>122</v>
      </c>
      <c r="F31" s="203" t="s">
        <v>64</v>
      </c>
      <c r="G31" s="203"/>
      <c r="H31" s="90" t="s">
        <v>114</v>
      </c>
      <c r="I31" s="90"/>
      <c r="J31" s="188"/>
      <c r="K31" s="81">
        <v>0</v>
      </c>
      <c r="L31" s="81">
        <v>0</v>
      </c>
      <c r="M31" s="81">
        <v>0</v>
      </c>
      <c r="N31" s="91">
        <v>6</v>
      </c>
      <c r="O31" s="92">
        <v>0</v>
      </c>
      <c r="P31" s="93">
        <f>N31+O31</f>
        <v>6</v>
      </c>
      <c r="Q31" s="82" t="str">
        <f>IFERROR(P31/M31,"-")</f>
        <v>-</v>
      </c>
      <c r="R31" s="81">
        <v>6</v>
      </c>
      <c r="S31" s="81">
        <v>0</v>
      </c>
      <c r="T31" s="82">
        <f>IFERROR(S31/(O31+P31),"-")</f>
        <v>0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>
        <v>2</v>
      </c>
      <c r="AW31" s="107">
        <f>IF(P31=0,"",IF(AV31=0,"",(AV31/P31)))</f>
        <v>0.33333333333333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>
        <v>1</v>
      </c>
      <c r="BF31" s="113">
        <f>IF(P31=0,"",IF(BE31=0,"",(BE31/P31)))</f>
        <v>0.16666666666667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1</v>
      </c>
      <c r="BO31" s="120">
        <f>IF(P31=0,"",IF(BN31=0,"",(BN31/P31)))</f>
        <v>0.16666666666667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2</v>
      </c>
      <c r="BX31" s="127">
        <f>IF(P31=0,"",IF(BW31=0,"",(BW31/P31)))</f>
        <v>0.33333333333333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123</v>
      </c>
      <c r="C32" s="203"/>
      <c r="D32" s="203" t="s">
        <v>109</v>
      </c>
      <c r="E32" s="203" t="s">
        <v>109</v>
      </c>
      <c r="F32" s="203" t="s">
        <v>69</v>
      </c>
      <c r="G32" s="203"/>
      <c r="H32" s="90"/>
      <c r="I32" s="90"/>
      <c r="J32" s="188"/>
      <c r="K32" s="81">
        <v>68</v>
      </c>
      <c r="L32" s="81">
        <v>43</v>
      </c>
      <c r="M32" s="81">
        <v>24</v>
      </c>
      <c r="N32" s="91">
        <v>5</v>
      </c>
      <c r="O32" s="92">
        <v>0</v>
      </c>
      <c r="P32" s="93">
        <f>N32+O32</f>
        <v>5</v>
      </c>
      <c r="Q32" s="82">
        <f>IFERROR(P32/M32,"-")</f>
        <v>0.20833333333333</v>
      </c>
      <c r="R32" s="81">
        <v>2</v>
      </c>
      <c r="S32" s="81">
        <v>1</v>
      </c>
      <c r="T32" s="82">
        <f>IFERROR(S32/(O32+P32),"-")</f>
        <v>0.2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0.2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>
        <v>1</v>
      </c>
      <c r="BX32" s="127">
        <f>IF(P32=0,"",IF(BW32=0,"",(BW32/P32)))</f>
        <v>0.2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>
        <v>3</v>
      </c>
      <c r="CG32" s="134">
        <f>IF(P32=0,"",IF(CF32=0,"",(CF32/P32)))</f>
        <v>0.6</v>
      </c>
      <c r="CH32" s="135"/>
      <c r="CI32" s="136">
        <f>IFERROR(CH32/CF32,"-")</f>
        <v>0</v>
      </c>
      <c r="CJ32" s="137"/>
      <c r="CK32" s="138">
        <f>IFERROR(CJ32/CF32,"-")</f>
        <v>0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0</v>
      </c>
      <c r="B33" s="203" t="s">
        <v>124</v>
      </c>
      <c r="C33" s="203"/>
      <c r="D33" s="203" t="s">
        <v>125</v>
      </c>
      <c r="E33" s="203" t="s">
        <v>126</v>
      </c>
      <c r="F33" s="203" t="s">
        <v>64</v>
      </c>
      <c r="G33" s="203" t="s">
        <v>127</v>
      </c>
      <c r="H33" s="90" t="s">
        <v>128</v>
      </c>
      <c r="I33" s="90" t="s">
        <v>129</v>
      </c>
      <c r="J33" s="188">
        <v>400000</v>
      </c>
      <c r="K33" s="81">
        <v>0</v>
      </c>
      <c r="L33" s="81">
        <v>0</v>
      </c>
      <c r="M33" s="81">
        <v>0</v>
      </c>
      <c r="N33" s="91">
        <v>0</v>
      </c>
      <c r="O33" s="92">
        <v>0</v>
      </c>
      <c r="P33" s="93">
        <f>N33+O33</f>
        <v>0</v>
      </c>
      <c r="Q33" s="82" t="str">
        <f>IFERROR(P33/M33,"-")</f>
        <v>-</v>
      </c>
      <c r="R33" s="81">
        <v>0</v>
      </c>
      <c r="S33" s="81">
        <v>0</v>
      </c>
      <c r="T33" s="82" t="str">
        <f>IFERROR(S33/(O33+P33),"-")</f>
        <v>-</v>
      </c>
      <c r="U33" s="182">
        <f>IFERROR(J33/SUM(P33:P37),"-")</f>
        <v>12121.212121212</v>
      </c>
      <c r="V33" s="84">
        <v>0</v>
      </c>
      <c r="W33" s="82" t="str">
        <f>IF(P33=0,"-",V33/P33)</f>
        <v>-</v>
      </c>
      <c r="X33" s="186">
        <v>0</v>
      </c>
      <c r="Y33" s="187" t="str">
        <f>IFERROR(X33/P33,"-")</f>
        <v>-</v>
      </c>
      <c r="Z33" s="187" t="str">
        <f>IFERROR(X33/V33,"-")</f>
        <v>-</v>
      </c>
      <c r="AA33" s="188">
        <f>SUM(X33:X37)-SUM(J33:J37)</f>
        <v>-400000</v>
      </c>
      <c r="AB33" s="85">
        <f>SUM(X33:X37)/SUM(J33:J37)</f>
        <v>0</v>
      </c>
      <c r="AC33" s="79"/>
      <c r="AD33" s="94"/>
      <c r="AE33" s="95" t="str">
        <f>IF(P33=0,"",IF(AD33=0,"",(AD33/P33)))</f>
        <v/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 t="str">
        <f>IF(P33=0,"",IF(AM33=0,"",(AM33/P33)))</f>
        <v/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 t="str">
        <f>IF(P33=0,"",IF(AV33=0,"",(AV33/P33)))</f>
        <v/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 t="str">
        <f>IF(P33=0,"",IF(BE33=0,"",(BE33/P33)))</f>
        <v/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 t="str">
        <f>IF(P33=0,"",IF(BN33=0,"",(BN33/P33)))</f>
        <v/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/>
      <c r="BX33" s="127" t="str">
        <f>IF(P33=0,"",IF(BW33=0,"",(BW33/P33)))</f>
        <v/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 t="str">
        <f>IF(P33=0,"",IF(CF33=0,"",(CF33/P33)))</f>
        <v/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130</v>
      </c>
      <c r="C34" s="203"/>
      <c r="D34" s="203" t="s">
        <v>131</v>
      </c>
      <c r="E34" s="203" t="s">
        <v>100</v>
      </c>
      <c r="F34" s="203" t="s">
        <v>64</v>
      </c>
      <c r="G34" s="203"/>
      <c r="H34" s="90" t="s">
        <v>128</v>
      </c>
      <c r="I34" s="90"/>
      <c r="J34" s="188"/>
      <c r="K34" s="81">
        <v>0</v>
      </c>
      <c r="L34" s="81">
        <v>0</v>
      </c>
      <c r="M34" s="81">
        <v>0</v>
      </c>
      <c r="N34" s="91">
        <v>15</v>
      </c>
      <c r="O34" s="92">
        <v>0</v>
      </c>
      <c r="P34" s="93">
        <f>N34+O34</f>
        <v>15</v>
      </c>
      <c r="Q34" s="82" t="str">
        <f>IFERROR(P34/M34,"-")</f>
        <v>-</v>
      </c>
      <c r="R34" s="81">
        <v>5</v>
      </c>
      <c r="S34" s="81">
        <v>1</v>
      </c>
      <c r="T34" s="82">
        <f>IFERROR(S34/(O34+P34),"-")</f>
        <v>0.066666666666667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1</v>
      </c>
      <c r="AN34" s="101">
        <f>IF(P34=0,"",IF(AM34=0,"",(AM34/P34)))</f>
        <v>0.066666666666667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4</v>
      </c>
      <c r="BF34" s="113">
        <f>IF(P34=0,"",IF(BE34=0,"",(BE34/P34)))</f>
        <v>0.26666666666667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4</v>
      </c>
      <c r="BO34" s="120">
        <f>IF(P34=0,"",IF(BN34=0,"",(BN34/P34)))</f>
        <v>0.26666666666667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4</v>
      </c>
      <c r="BX34" s="127">
        <f>IF(P34=0,"",IF(BW34=0,"",(BW34/P34)))</f>
        <v>0.26666666666667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>
        <v>2</v>
      </c>
      <c r="CG34" s="134">
        <f>IF(P34=0,"",IF(CF34=0,"",(CF34/P34)))</f>
        <v>0.13333333333333</v>
      </c>
      <c r="CH34" s="135"/>
      <c r="CI34" s="136">
        <f>IFERROR(CH34/CF34,"-")</f>
        <v>0</v>
      </c>
      <c r="CJ34" s="137"/>
      <c r="CK34" s="138">
        <f>IFERROR(CJ34/CF34,"-")</f>
        <v>0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132</v>
      </c>
      <c r="C35" s="203"/>
      <c r="D35" s="203" t="s">
        <v>133</v>
      </c>
      <c r="E35" s="203" t="s">
        <v>134</v>
      </c>
      <c r="F35" s="203" t="s">
        <v>104</v>
      </c>
      <c r="G35" s="203"/>
      <c r="H35" s="90" t="s">
        <v>128</v>
      </c>
      <c r="I35" s="90"/>
      <c r="J35" s="188"/>
      <c r="K35" s="81">
        <v>12</v>
      </c>
      <c r="L35" s="81">
        <v>0</v>
      </c>
      <c r="M35" s="81">
        <v>43</v>
      </c>
      <c r="N35" s="91">
        <v>3</v>
      </c>
      <c r="O35" s="92">
        <v>0</v>
      </c>
      <c r="P35" s="93">
        <f>N35+O35</f>
        <v>3</v>
      </c>
      <c r="Q35" s="82">
        <f>IFERROR(P35/M35,"-")</f>
        <v>0.069767441860465</v>
      </c>
      <c r="R35" s="81">
        <v>1</v>
      </c>
      <c r="S35" s="81">
        <v>0</v>
      </c>
      <c r="T35" s="82">
        <f>IFERROR(S35/(O35+P35),"-")</f>
        <v>0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1</v>
      </c>
      <c r="BO35" s="120">
        <f>IF(P35=0,"",IF(BN35=0,"",(BN35/P35)))</f>
        <v>0.33333333333333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1</v>
      </c>
      <c r="BX35" s="127">
        <f>IF(P35=0,"",IF(BW35=0,"",(BW35/P35)))</f>
        <v>0.33333333333333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>
        <v>1</v>
      </c>
      <c r="CG35" s="134">
        <f>IF(P35=0,"",IF(CF35=0,"",(CF35/P35)))</f>
        <v>0.33333333333333</v>
      </c>
      <c r="CH35" s="135"/>
      <c r="CI35" s="136">
        <f>IFERROR(CH35/CF35,"-")</f>
        <v>0</v>
      </c>
      <c r="CJ35" s="137"/>
      <c r="CK35" s="138">
        <f>IFERROR(CJ35/CF35,"-")</f>
        <v>0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135</v>
      </c>
      <c r="C36" s="203"/>
      <c r="D36" s="203" t="s">
        <v>136</v>
      </c>
      <c r="E36" s="203" t="s">
        <v>137</v>
      </c>
      <c r="F36" s="203" t="s">
        <v>64</v>
      </c>
      <c r="G36" s="203"/>
      <c r="H36" s="90" t="s">
        <v>128</v>
      </c>
      <c r="I36" s="90"/>
      <c r="J36" s="188"/>
      <c r="K36" s="81">
        <v>0</v>
      </c>
      <c r="L36" s="81">
        <v>0</v>
      </c>
      <c r="M36" s="81">
        <v>0</v>
      </c>
      <c r="N36" s="91">
        <v>5</v>
      </c>
      <c r="O36" s="92">
        <v>0</v>
      </c>
      <c r="P36" s="93">
        <f>N36+O36</f>
        <v>5</v>
      </c>
      <c r="Q36" s="82" t="str">
        <f>IFERROR(P36/M36,"-")</f>
        <v>-</v>
      </c>
      <c r="R36" s="81">
        <v>1</v>
      </c>
      <c r="S36" s="81">
        <v>1</v>
      </c>
      <c r="T36" s="82">
        <f>IFERROR(S36/(O36+P36),"-")</f>
        <v>0.2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3</v>
      </c>
      <c r="BO36" s="120">
        <f>IF(P36=0,"",IF(BN36=0,"",(BN36/P36)))</f>
        <v>0.6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2</v>
      </c>
      <c r="BX36" s="127">
        <f>IF(P36=0,"",IF(BW36=0,"",(BW36/P36)))</f>
        <v>0.4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138</v>
      </c>
      <c r="C37" s="203"/>
      <c r="D37" s="203" t="s">
        <v>109</v>
      </c>
      <c r="E37" s="203" t="s">
        <v>109</v>
      </c>
      <c r="F37" s="203" t="s">
        <v>69</v>
      </c>
      <c r="G37" s="203"/>
      <c r="H37" s="90"/>
      <c r="I37" s="90"/>
      <c r="J37" s="188"/>
      <c r="K37" s="81">
        <v>72</v>
      </c>
      <c r="L37" s="81">
        <v>47</v>
      </c>
      <c r="M37" s="81">
        <v>13</v>
      </c>
      <c r="N37" s="91">
        <v>10</v>
      </c>
      <c r="O37" s="92">
        <v>0</v>
      </c>
      <c r="P37" s="93">
        <f>N37+O37</f>
        <v>10</v>
      </c>
      <c r="Q37" s="82">
        <f>IFERROR(P37/M37,"-")</f>
        <v>0.76923076923077</v>
      </c>
      <c r="R37" s="81">
        <v>4</v>
      </c>
      <c r="S37" s="81">
        <v>1</v>
      </c>
      <c r="T37" s="82">
        <f>IFERROR(S37/(O37+P37),"-")</f>
        <v>0.1</v>
      </c>
      <c r="U37" s="182"/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1</v>
      </c>
      <c r="BF37" s="113">
        <f>IF(P37=0,"",IF(BE37=0,"",(BE37/P37)))</f>
        <v>0.1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4</v>
      </c>
      <c r="BO37" s="120">
        <f>IF(P37=0,"",IF(BN37=0,"",(BN37/P37)))</f>
        <v>0.4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5</v>
      </c>
      <c r="BX37" s="127">
        <f>IF(P37=0,"",IF(BW37=0,"",(BW37/P37)))</f>
        <v>0.5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0.36153846153846</v>
      </c>
      <c r="B38" s="203" t="s">
        <v>139</v>
      </c>
      <c r="C38" s="203"/>
      <c r="D38" s="203" t="s">
        <v>131</v>
      </c>
      <c r="E38" s="203" t="s">
        <v>100</v>
      </c>
      <c r="F38" s="203" t="s">
        <v>64</v>
      </c>
      <c r="G38" s="203" t="s">
        <v>140</v>
      </c>
      <c r="H38" s="90" t="s">
        <v>141</v>
      </c>
      <c r="I38" s="90" t="s">
        <v>142</v>
      </c>
      <c r="J38" s="188">
        <v>260000</v>
      </c>
      <c r="K38" s="81">
        <v>0</v>
      </c>
      <c r="L38" s="81">
        <v>0</v>
      </c>
      <c r="M38" s="81">
        <v>0</v>
      </c>
      <c r="N38" s="91">
        <v>18</v>
      </c>
      <c r="O38" s="92">
        <v>0</v>
      </c>
      <c r="P38" s="93">
        <f>N38+O38</f>
        <v>18</v>
      </c>
      <c r="Q38" s="82" t="str">
        <f>IFERROR(P38/M38,"-")</f>
        <v>-</v>
      </c>
      <c r="R38" s="81">
        <v>1</v>
      </c>
      <c r="S38" s="81">
        <v>2</v>
      </c>
      <c r="T38" s="82">
        <f>IFERROR(S38/(O38+P38),"-")</f>
        <v>0.11111111111111</v>
      </c>
      <c r="U38" s="182">
        <f>IFERROR(J38/SUM(P38:P41),"-")</f>
        <v>8965.5172413793</v>
      </c>
      <c r="V38" s="84">
        <v>1</v>
      </c>
      <c r="W38" s="82">
        <f>IF(P38=0,"-",V38/P38)</f>
        <v>0.055555555555556</v>
      </c>
      <c r="X38" s="186">
        <v>9000</v>
      </c>
      <c r="Y38" s="187">
        <f>IFERROR(X38/P38,"-")</f>
        <v>500</v>
      </c>
      <c r="Z38" s="187">
        <f>IFERROR(X38/V38,"-")</f>
        <v>9000</v>
      </c>
      <c r="AA38" s="188">
        <f>SUM(X38:X41)-SUM(J38:J41)</f>
        <v>-166000</v>
      </c>
      <c r="AB38" s="85">
        <f>SUM(X38:X41)/SUM(J38:J41)</f>
        <v>0.36153846153846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>
        <v>3</v>
      </c>
      <c r="AW38" s="107">
        <f>IF(P38=0,"",IF(AV38=0,"",(AV38/P38)))</f>
        <v>0.16666666666667</v>
      </c>
      <c r="AX38" s="106"/>
      <c r="AY38" s="108">
        <f>IFERROR(AX38/AV38,"-")</f>
        <v>0</v>
      </c>
      <c r="AZ38" s="109"/>
      <c r="BA38" s="110">
        <f>IFERROR(AZ38/AV38,"-")</f>
        <v>0</v>
      </c>
      <c r="BB38" s="111"/>
      <c r="BC38" s="111"/>
      <c r="BD38" s="111"/>
      <c r="BE38" s="112">
        <v>2</v>
      </c>
      <c r="BF38" s="113">
        <f>IF(P38=0,"",IF(BE38=0,"",(BE38/P38)))</f>
        <v>0.11111111111111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8</v>
      </c>
      <c r="BO38" s="120">
        <f>IF(P38=0,"",IF(BN38=0,"",(BN38/P38)))</f>
        <v>0.44444444444444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5</v>
      </c>
      <c r="BX38" s="127">
        <f>IF(P38=0,"",IF(BW38=0,"",(BW38/P38)))</f>
        <v>0.27777777777778</v>
      </c>
      <c r="BY38" s="128">
        <v>1</v>
      </c>
      <c r="BZ38" s="129">
        <f>IFERROR(BY38/BW38,"-")</f>
        <v>0.2</v>
      </c>
      <c r="CA38" s="130">
        <v>9000</v>
      </c>
      <c r="CB38" s="131">
        <f>IFERROR(CA38/BW38,"-")</f>
        <v>1800</v>
      </c>
      <c r="CC38" s="132"/>
      <c r="CD38" s="132"/>
      <c r="CE38" s="132">
        <v>1</v>
      </c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1</v>
      </c>
      <c r="CP38" s="141">
        <v>9000</v>
      </c>
      <c r="CQ38" s="141">
        <v>9000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143</v>
      </c>
      <c r="C39" s="203"/>
      <c r="D39" s="203" t="s">
        <v>136</v>
      </c>
      <c r="E39" s="203" t="s">
        <v>137</v>
      </c>
      <c r="F39" s="203" t="s">
        <v>64</v>
      </c>
      <c r="G39" s="203"/>
      <c r="H39" s="90" t="s">
        <v>141</v>
      </c>
      <c r="I39" s="90" t="s">
        <v>144</v>
      </c>
      <c r="J39" s="188"/>
      <c r="K39" s="81">
        <v>0</v>
      </c>
      <c r="L39" s="81">
        <v>0</v>
      </c>
      <c r="M39" s="81">
        <v>0</v>
      </c>
      <c r="N39" s="91">
        <v>5</v>
      </c>
      <c r="O39" s="92">
        <v>0</v>
      </c>
      <c r="P39" s="93">
        <f>N39+O39</f>
        <v>5</v>
      </c>
      <c r="Q39" s="82" t="str">
        <f>IFERROR(P39/M39,"-")</f>
        <v>-</v>
      </c>
      <c r="R39" s="81">
        <v>1</v>
      </c>
      <c r="S39" s="81">
        <v>0</v>
      </c>
      <c r="T39" s="82">
        <f>IFERROR(S39/(O39+P39),"-")</f>
        <v>0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2</v>
      </c>
      <c r="BF39" s="113">
        <f>IF(P39=0,"",IF(BE39=0,"",(BE39/P39)))</f>
        <v>0.4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1</v>
      </c>
      <c r="BO39" s="120">
        <f>IF(P39=0,"",IF(BN39=0,"",(BN39/P39)))</f>
        <v>0.2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2</v>
      </c>
      <c r="BX39" s="127">
        <f>IF(P39=0,"",IF(BW39=0,"",(BW39/P39)))</f>
        <v>0.4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145</v>
      </c>
      <c r="C40" s="203"/>
      <c r="D40" s="203" t="s">
        <v>146</v>
      </c>
      <c r="E40" s="203" t="s">
        <v>147</v>
      </c>
      <c r="F40" s="203" t="s">
        <v>104</v>
      </c>
      <c r="G40" s="203"/>
      <c r="H40" s="90" t="s">
        <v>141</v>
      </c>
      <c r="I40" s="90" t="s">
        <v>148</v>
      </c>
      <c r="J40" s="188"/>
      <c r="K40" s="81">
        <v>6</v>
      </c>
      <c r="L40" s="81">
        <v>0</v>
      </c>
      <c r="M40" s="81">
        <v>17</v>
      </c>
      <c r="N40" s="91">
        <v>3</v>
      </c>
      <c r="O40" s="92">
        <v>0</v>
      </c>
      <c r="P40" s="93">
        <f>N40+O40</f>
        <v>3</v>
      </c>
      <c r="Q40" s="82">
        <f>IFERROR(P40/M40,"-")</f>
        <v>0.17647058823529</v>
      </c>
      <c r="R40" s="81">
        <v>3</v>
      </c>
      <c r="S40" s="81">
        <v>2</v>
      </c>
      <c r="T40" s="82">
        <f>IFERROR(S40/(O40+P40),"-")</f>
        <v>0.66666666666667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1</v>
      </c>
      <c r="BF40" s="113">
        <f>IF(P40=0,"",IF(BE40=0,"",(BE40/P40)))</f>
        <v>0.33333333333333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1</v>
      </c>
      <c r="BO40" s="120">
        <f>IF(P40=0,"",IF(BN40=0,"",(BN40/P40)))</f>
        <v>0.33333333333333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>
        <v>1</v>
      </c>
      <c r="CG40" s="134">
        <f>IF(P40=0,"",IF(CF40=0,"",(CF40/P40)))</f>
        <v>0.33333333333333</v>
      </c>
      <c r="CH40" s="135"/>
      <c r="CI40" s="136">
        <f>IFERROR(CH40/CF40,"-")</f>
        <v>0</v>
      </c>
      <c r="CJ40" s="137"/>
      <c r="CK40" s="138">
        <f>IFERROR(CJ40/CF40,"-")</f>
        <v>0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149</v>
      </c>
      <c r="C41" s="203"/>
      <c r="D41" s="203" t="s">
        <v>109</v>
      </c>
      <c r="E41" s="203" t="s">
        <v>109</v>
      </c>
      <c r="F41" s="203" t="s">
        <v>69</v>
      </c>
      <c r="G41" s="203"/>
      <c r="H41" s="90"/>
      <c r="I41" s="90"/>
      <c r="J41" s="188"/>
      <c r="K41" s="81">
        <v>42</v>
      </c>
      <c r="L41" s="81">
        <v>32</v>
      </c>
      <c r="M41" s="81">
        <v>11</v>
      </c>
      <c r="N41" s="91">
        <v>3</v>
      </c>
      <c r="O41" s="92">
        <v>0</v>
      </c>
      <c r="P41" s="93">
        <f>N41+O41</f>
        <v>3</v>
      </c>
      <c r="Q41" s="82">
        <f>IFERROR(P41/M41,"-")</f>
        <v>0.27272727272727</v>
      </c>
      <c r="R41" s="81">
        <v>2</v>
      </c>
      <c r="S41" s="81">
        <v>0</v>
      </c>
      <c r="T41" s="82">
        <f>IFERROR(S41/(O41+P41),"-")</f>
        <v>0</v>
      </c>
      <c r="U41" s="182"/>
      <c r="V41" s="84">
        <v>1</v>
      </c>
      <c r="W41" s="82">
        <f>IF(P41=0,"-",V41/P41)</f>
        <v>0.33333333333333</v>
      </c>
      <c r="X41" s="186">
        <v>85000</v>
      </c>
      <c r="Y41" s="187">
        <f>IFERROR(X41/P41,"-")</f>
        <v>28333.333333333</v>
      </c>
      <c r="Z41" s="187">
        <f>IFERROR(X41/V41,"-")</f>
        <v>85000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1</v>
      </c>
      <c r="BO41" s="120">
        <f>IF(P41=0,"",IF(BN41=0,"",(BN41/P41)))</f>
        <v>0.33333333333333</v>
      </c>
      <c r="BP41" s="121">
        <v>1</v>
      </c>
      <c r="BQ41" s="122">
        <f>IFERROR(BP41/BN41,"-")</f>
        <v>1</v>
      </c>
      <c r="BR41" s="123">
        <v>85000</v>
      </c>
      <c r="BS41" s="124">
        <f>IFERROR(BR41/BN41,"-")</f>
        <v>85000</v>
      </c>
      <c r="BT41" s="125"/>
      <c r="BU41" s="125"/>
      <c r="BV41" s="125">
        <v>1</v>
      </c>
      <c r="BW41" s="126">
        <v>2</v>
      </c>
      <c r="BX41" s="127">
        <f>IF(P41=0,"",IF(BW41=0,"",(BW41/P41)))</f>
        <v>0.66666666666667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1</v>
      </c>
      <c r="CP41" s="141">
        <v>85000</v>
      </c>
      <c r="CQ41" s="141">
        <v>85000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0</v>
      </c>
      <c r="B42" s="203" t="s">
        <v>150</v>
      </c>
      <c r="C42" s="203"/>
      <c r="D42" s="203" t="s">
        <v>90</v>
      </c>
      <c r="E42" s="203" t="s">
        <v>91</v>
      </c>
      <c r="F42" s="203" t="s">
        <v>64</v>
      </c>
      <c r="G42" s="203" t="s">
        <v>151</v>
      </c>
      <c r="H42" s="90" t="s">
        <v>152</v>
      </c>
      <c r="I42" s="90"/>
      <c r="J42" s="188">
        <v>276000</v>
      </c>
      <c r="K42" s="81">
        <v>0</v>
      </c>
      <c r="L42" s="81">
        <v>0</v>
      </c>
      <c r="M42" s="81">
        <v>0</v>
      </c>
      <c r="N42" s="91">
        <v>5</v>
      </c>
      <c r="O42" s="92">
        <v>0</v>
      </c>
      <c r="P42" s="93">
        <f>N42+O42</f>
        <v>5</v>
      </c>
      <c r="Q42" s="82" t="str">
        <f>IFERROR(P42/M42,"-")</f>
        <v>-</v>
      </c>
      <c r="R42" s="81">
        <v>2</v>
      </c>
      <c r="S42" s="81">
        <v>0</v>
      </c>
      <c r="T42" s="82">
        <f>IFERROR(S42/(O42+P42),"-")</f>
        <v>0</v>
      </c>
      <c r="U42" s="182">
        <f>IFERROR(J42/SUM(P42:P44),"-")</f>
        <v>25090.909090909</v>
      </c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>
        <f>SUM(X42:X44)-SUM(J42:J44)</f>
        <v>-276000</v>
      </c>
      <c r="AB42" s="85">
        <f>SUM(X42:X44)/SUM(J42:J44)</f>
        <v>0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1</v>
      </c>
      <c r="BF42" s="113">
        <f>IF(P42=0,"",IF(BE42=0,"",(BE42/P42)))</f>
        <v>0.2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1</v>
      </c>
      <c r="BO42" s="120">
        <f>IF(P42=0,"",IF(BN42=0,"",(BN42/P42)))</f>
        <v>0.2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3</v>
      </c>
      <c r="BX42" s="127">
        <f>IF(P42=0,"",IF(BW42=0,"",(BW42/P42)))</f>
        <v>0.6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153</v>
      </c>
      <c r="C43" s="203"/>
      <c r="D43" s="203" t="s">
        <v>106</v>
      </c>
      <c r="E43" s="203" t="s">
        <v>107</v>
      </c>
      <c r="F43" s="203" t="s">
        <v>64</v>
      </c>
      <c r="G43" s="203"/>
      <c r="H43" s="90" t="s">
        <v>154</v>
      </c>
      <c r="I43" s="90"/>
      <c r="J43" s="188"/>
      <c r="K43" s="81">
        <v>0</v>
      </c>
      <c r="L43" s="81">
        <v>0</v>
      </c>
      <c r="M43" s="81">
        <v>0</v>
      </c>
      <c r="N43" s="91">
        <v>4</v>
      </c>
      <c r="O43" s="92">
        <v>0</v>
      </c>
      <c r="P43" s="93">
        <f>N43+O43</f>
        <v>4</v>
      </c>
      <c r="Q43" s="82" t="str">
        <f>IFERROR(P43/M43,"-")</f>
        <v>-</v>
      </c>
      <c r="R43" s="81">
        <v>3</v>
      </c>
      <c r="S43" s="81">
        <v>1</v>
      </c>
      <c r="T43" s="82">
        <f>IFERROR(S43/(O43+P43),"-")</f>
        <v>0.25</v>
      </c>
      <c r="U43" s="182"/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2</v>
      </c>
      <c r="BO43" s="120">
        <f>IF(P43=0,"",IF(BN43=0,"",(BN43/P43)))</f>
        <v>0.5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>
        <v>1</v>
      </c>
      <c r="BX43" s="127">
        <f>IF(P43=0,"",IF(BW43=0,"",(BW43/P43)))</f>
        <v>0.25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>
        <v>1</v>
      </c>
      <c r="CG43" s="134">
        <f>IF(P43=0,"",IF(CF43=0,"",(CF43/P43)))</f>
        <v>0.25</v>
      </c>
      <c r="CH43" s="135"/>
      <c r="CI43" s="136">
        <f>IFERROR(CH43/CF43,"-")</f>
        <v>0</v>
      </c>
      <c r="CJ43" s="137"/>
      <c r="CK43" s="138">
        <f>IFERROR(CJ43/CF43,"-")</f>
        <v>0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155</v>
      </c>
      <c r="C44" s="203"/>
      <c r="D44" s="203" t="s">
        <v>109</v>
      </c>
      <c r="E44" s="203" t="s">
        <v>109</v>
      </c>
      <c r="F44" s="203" t="s">
        <v>69</v>
      </c>
      <c r="G44" s="203"/>
      <c r="H44" s="90"/>
      <c r="I44" s="90"/>
      <c r="J44" s="188"/>
      <c r="K44" s="81">
        <v>24</v>
      </c>
      <c r="L44" s="81">
        <v>17</v>
      </c>
      <c r="M44" s="81">
        <v>3</v>
      </c>
      <c r="N44" s="91">
        <v>2</v>
      </c>
      <c r="O44" s="92">
        <v>0</v>
      </c>
      <c r="P44" s="93">
        <f>N44+O44</f>
        <v>2</v>
      </c>
      <c r="Q44" s="82">
        <f>IFERROR(P44/M44,"-")</f>
        <v>0.66666666666667</v>
      </c>
      <c r="R44" s="81">
        <v>1</v>
      </c>
      <c r="S44" s="81">
        <v>0</v>
      </c>
      <c r="T44" s="82">
        <f>IFERROR(S44/(O44+P44),"-")</f>
        <v>0</v>
      </c>
      <c r="U44" s="182"/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1</v>
      </c>
      <c r="BO44" s="120">
        <f>IF(P44=0,"",IF(BN44=0,"",(BN44/P44)))</f>
        <v>0.5</v>
      </c>
      <c r="BP44" s="121">
        <v>1</v>
      </c>
      <c r="BQ44" s="122">
        <f>IFERROR(BP44/BN44,"-")</f>
        <v>1</v>
      </c>
      <c r="BR44" s="123">
        <v>295000</v>
      </c>
      <c r="BS44" s="124">
        <f>IFERROR(BR44/BN44,"-")</f>
        <v>295000</v>
      </c>
      <c r="BT44" s="125"/>
      <c r="BU44" s="125"/>
      <c r="BV44" s="125">
        <v>1</v>
      </c>
      <c r="BW44" s="126">
        <v>1</v>
      </c>
      <c r="BX44" s="127">
        <f>IF(P44=0,"",IF(BW44=0,"",(BW44/P44)))</f>
        <v>0.5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>
        <v>295000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>
        <f>AB45</f>
        <v>0.066666666666667</v>
      </c>
      <c r="B45" s="203" t="s">
        <v>156</v>
      </c>
      <c r="C45" s="203"/>
      <c r="D45" s="203" t="s">
        <v>99</v>
      </c>
      <c r="E45" s="203" t="s">
        <v>100</v>
      </c>
      <c r="F45" s="203" t="s">
        <v>64</v>
      </c>
      <c r="G45" s="203" t="s">
        <v>157</v>
      </c>
      <c r="H45" s="90" t="s">
        <v>158</v>
      </c>
      <c r="I45" s="204" t="s">
        <v>159</v>
      </c>
      <c r="J45" s="188">
        <v>120000</v>
      </c>
      <c r="K45" s="81">
        <v>0</v>
      </c>
      <c r="L45" s="81">
        <v>0</v>
      </c>
      <c r="M45" s="81">
        <v>0</v>
      </c>
      <c r="N45" s="91">
        <v>7</v>
      </c>
      <c r="O45" s="92">
        <v>0</v>
      </c>
      <c r="P45" s="93">
        <f>N45+O45</f>
        <v>7</v>
      </c>
      <c r="Q45" s="82" t="str">
        <f>IFERROR(P45/M45,"-")</f>
        <v>-</v>
      </c>
      <c r="R45" s="81">
        <v>3</v>
      </c>
      <c r="S45" s="81">
        <v>0</v>
      </c>
      <c r="T45" s="82">
        <f>IFERROR(S45/(O45+P45),"-")</f>
        <v>0</v>
      </c>
      <c r="U45" s="182">
        <f>IFERROR(J45/SUM(P45:P46),"-")</f>
        <v>15000</v>
      </c>
      <c r="V45" s="84">
        <v>1</v>
      </c>
      <c r="W45" s="82">
        <f>IF(P45=0,"-",V45/P45)</f>
        <v>0.14285714285714</v>
      </c>
      <c r="X45" s="186">
        <v>8000</v>
      </c>
      <c r="Y45" s="187">
        <f>IFERROR(X45/P45,"-")</f>
        <v>1142.8571428571</v>
      </c>
      <c r="Z45" s="187">
        <f>IFERROR(X45/V45,"-")</f>
        <v>8000</v>
      </c>
      <c r="AA45" s="188">
        <f>SUM(X45:X46)-SUM(J45:J46)</f>
        <v>-112000</v>
      </c>
      <c r="AB45" s="85">
        <f>SUM(X45:X46)/SUM(J45:J46)</f>
        <v>0.066666666666667</v>
      </c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>
        <v>2</v>
      </c>
      <c r="AN45" s="101">
        <f>IF(P45=0,"",IF(AM45=0,"",(AM45/P45)))</f>
        <v>0.28571428571429</v>
      </c>
      <c r="AO45" s="100"/>
      <c r="AP45" s="102">
        <f>IFERROR(AP45/AM45,"-")</f>
        <v>0</v>
      </c>
      <c r="AQ45" s="103"/>
      <c r="AR45" s="104">
        <f>IFERROR(AQ45/AM45,"-")</f>
        <v>0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2</v>
      </c>
      <c r="BF45" s="113">
        <f>IF(P45=0,"",IF(BE45=0,"",(BE45/P45)))</f>
        <v>0.28571428571429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>
        <v>3</v>
      </c>
      <c r="BO45" s="120">
        <f>IF(P45=0,"",IF(BN45=0,"",(BN45/P45)))</f>
        <v>0.42857142857143</v>
      </c>
      <c r="BP45" s="121">
        <v>1</v>
      </c>
      <c r="BQ45" s="122">
        <f>IFERROR(BP45/BN45,"-")</f>
        <v>0.33333333333333</v>
      </c>
      <c r="BR45" s="123">
        <v>8000</v>
      </c>
      <c r="BS45" s="124">
        <f>IFERROR(BR45/BN45,"-")</f>
        <v>2666.6666666667</v>
      </c>
      <c r="BT45" s="125"/>
      <c r="BU45" s="125">
        <v>1</v>
      </c>
      <c r="BV45" s="125"/>
      <c r="BW45" s="126"/>
      <c r="BX45" s="127">
        <f>IF(P45=0,"",IF(BW45=0,"",(BW45/P45)))</f>
        <v>0</v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1</v>
      </c>
      <c r="CP45" s="141">
        <v>8000</v>
      </c>
      <c r="CQ45" s="141">
        <v>8000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160</v>
      </c>
      <c r="C46" s="203"/>
      <c r="D46" s="203" t="s">
        <v>99</v>
      </c>
      <c r="E46" s="203" t="s">
        <v>100</v>
      </c>
      <c r="F46" s="203" t="s">
        <v>69</v>
      </c>
      <c r="G46" s="203"/>
      <c r="H46" s="90"/>
      <c r="I46" s="90"/>
      <c r="J46" s="188"/>
      <c r="K46" s="81">
        <v>7</v>
      </c>
      <c r="L46" s="81">
        <v>5</v>
      </c>
      <c r="M46" s="81">
        <v>1</v>
      </c>
      <c r="N46" s="91">
        <v>1</v>
      </c>
      <c r="O46" s="92">
        <v>0</v>
      </c>
      <c r="P46" s="93">
        <f>N46+O46</f>
        <v>1</v>
      </c>
      <c r="Q46" s="82">
        <f>IFERROR(P46/M46,"-")</f>
        <v>1</v>
      </c>
      <c r="R46" s="81">
        <v>1</v>
      </c>
      <c r="S46" s="81">
        <v>0</v>
      </c>
      <c r="T46" s="82">
        <f>IFERROR(S46/(O46+P46),"-")</f>
        <v>0</v>
      </c>
      <c r="U46" s="182"/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>
        <v>1</v>
      </c>
      <c r="AN46" s="101">
        <f>IF(P46=0,"",IF(AM46=0,"",(AM46/P46)))</f>
        <v>1</v>
      </c>
      <c r="AO46" s="100"/>
      <c r="AP46" s="102">
        <f>IFERROR(AP46/AM46,"-")</f>
        <v>0</v>
      </c>
      <c r="AQ46" s="103"/>
      <c r="AR46" s="104">
        <f>IFERROR(AQ46/AM46,"-")</f>
        <v>0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>
        <f>AB47</f>
        <v>0.08</v>
      </c>
      <c r="B47" s="203" t="s">
        <v>161</v>
      </c>
      <c r="C47" s="203"/>
      <c r="D47" s="203" t="s">
        <v>162</v>
      </c>
      <c r="E47" s="203" t="s">
        <v>163</v>
      </c>
      <c r="F47" s="203" t="s">
        <v>64</v>
      </c>
      <c r="G47" s="203" t="s">
        <v>127</v>
      </c>
      <c r="H47" s="90" t="s">
        <v>158</v>
      </c>
      <c r="I47" s="205" t="s">
        <v>164</v>
      </c>
      <c r="J47" s="188">
        <v>150000</v>
      </c>
      <c r="K47" s="81">
        <v>0</v>
      </c>
      <c r="L47" s="81">
        <v>0</v>
      </c>
      <c r="M47" s="81">
        <v>0</v>
      </c>
      <c r="N47" s="91">
        <v>18</v>
      </c>
      <c r="O47" s="92">
        <v>0</v>
      </c>
      <c r="P47" s="93">
        <f>N47+O47</f>
        <v>18</v>
      </c>
      <c r="Q47" s="82" t="str">
        <f>IFERROR(P47/M47,"-")</f>
        <v>-</v>
      </c>
      <c r="R47" s="81">
        <v>7</v>
      </c>
      <c r="S47" s="81">
        <v>0</v>
      </c>
      <c r="T47" s="82">
        <f>IFERROR(S47/(O47+P47),"-")</f>
        <v>0</v>
      </c>
      <c r="U47" s="182">
        <f>IFERROR(J47/SUM(P47:P48),"-")</f>
        <v>7500</v>
      </c>
      <c r="V47" s="84">
        <v>1</v>
      </c>
      <c r="W47" s="82">
        <f>IF(P47=0,"-",V47/P47)</f>
        <v>0.055555555555556</v>
      </c>
      <c r="X47" s="186">
        <v>12000</v>
      </c>
      <c r="Y47" s="187">
        <f>IFERROR(X47/P47,"-")</f>
        <v>666.66666666667</v>
      </c>
      <c r="Z47" s="187">
        <f>IFERROR(X47/V47,"-")</f>
        <v>12000</v>
      </c>
      <c r="AA47" s="188">
        <f>SUM(X47:X48)-SUM(J47:J48)</f>
        <v>-138000</v>
      </c>
      <c r="AB47" s="85">
        <f>SUM(X47:X48)/SUM(J47:J48)</f>
        <v>0.08</v>
      </c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>
        <v>1</v>
      </c>
      <c r="AN47" s="101">
        <f>IF(P47=0,"",IF(AM47=0,"",(AM47/P47)))</f>
        <v>0.055555555555556</v>
      </c>
      <c r="AO47" s="100"/>
      <c r="AP47" s="102">
        <f>IFERROR(AP47/AM47,"-")</f>
        <v>0</v>
      </c>
      <c r="AQ47" s="103"/>
      <c r="AR47" s="104">
        <f>IFERROR(AQ47/AM47,"-")</f>
        <v>0</v>
      </c>
      <c r="AS47" s="105"/>
      <c r="AT47" s="105"/>
      <c r="AU47" s="105"/>
      <c r="AV47" s="106">
        <v>1</v>
      </c>
      <c r="AW47" s="107">
        <f>IF(P47=0,"",IF(AV47=0,"",(AV47/P47)))</f>
        <v>0.055555555555556</v>
      </c>
      <c r="AX47" s="106"/>
      <c r="AY47" s="108">
        <f>IFERROR(AX47/AV47,"-")</f>
        <v>0</v>
      </c>
      <c r="AZ47" s="109"/>
      <c r="BA47" s="110">
        <f>IFERROR(AZ47/AV47,"-")</f>
        <v>0</v>
      </c>
      <c r="BB47" s="111"/>
      <c r="BC47" s="111"/>
      <c r="BD47" s="111"/>
      <c r="BE47" s="112">
        <v>3</v>
      </c>
      <c r="BF47" s="113">
        <f>IF(P47=0,"",IF(BE47=0,"",(BE47/P47)))</f>
        <v>0.16666666666667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8</v>
      </c>
      <c r="BO47" s="120">
        <f>IF(P47=0,"",IF(BN47=0,"",(BN47/P47)))</f>
        <v>0.44444444444444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>
        <v>2</v>
      </c>
      <c r="BX47" s="127">
        <f>IF(P47=0,"",IF(BW47=0,"",(BW47/P47)))</f>
        <v>0.11111111111111</v>
      </c>
      <c r="BY47" s="128"/>
      <c r="BZ47" s="129">
        <f>IFERROR(BY47/BW47,"-")</f>
        <v>0</v>
      </c>
      <c r="CA47" s="130"/>
      <c r="CB47" s="131">
        <f>IFERROR(CA47/BW47,"-")</f>
        <v>0</v>
      </c>
      <c r="CC47" s="132"/>
      <c r="CD47" s="132"/>
      <c r="CE47" s="132"/>
      <c r="CF47" s="133">
        <v>3</v>
      </c>
      <c r="CG47" s="134">
        <f>IF(P47=0,"",IF(CF47=0,"",(CF47/P47)))</f>
        <v>0.16666666666667</v>
      </c>
      <c r="CH47" s="135">
        <v>1</v>
      </c>
      <c r="CI47" s="136">
        <f>IFERROR(CH47/CF47,"-")</f>
        <v>0.33333333333333</v>
      </c>
      <c r="CJ47" s="137">
        <v>12000</v>
      </c>
      <c r="CK47" s="138">
        <f>IFERROR(CJ47/CF47,"-")</f>
        <v>4000</v>
      </c>
      <c r="CL47" s="139"/>
      <c r="CM47" s="139"/>
      <c r="CN47" s="139">
        <v>1</v>
      </c>
      <c r="CO47" s="140">
        <v>1</v>
      </c>
      <c r="CP47" s="141">
        <v>12000</v>
      </c>
      <c r="CQ47" s="141">
        <v>12000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165</v>
      </c>
      <c r="C48" s="203"/>
      <c r="D48" s="203" t="s">
        <v>162</v>
      </c>
      <c r="E48" s="203" t="s">
        <v>163</v>
      </c>
      <c r="F48" s="203" t="s">
        <v>69</v>
      </c>
      <c r="G48" s="203"/>
      <c r="H48" s="90"/>
      <c r="I48" s="90"/>
      <c r="J48" s="188"/>
      <c r="K48" s="81">
        <v>21</v>
      </c>
      <c r="L48" s="81">
        <v>14</v>
      </c>
      <c r="M48" s="81">
        <v>4</v>
      </c>
      <c r="N48" s="91">
        <v>2</v>
      </c>
      <c r="O48" s="92">
        <v>0</v>
      </c>
      <c r="P48" s="93">
        <f>N48+O48</f>
        <v>2</v>
      </c>
      <c r="Q48" s="82">
        <f>IFERROR(P48/M48,"-")</f>
        <v>0.5</v>
      </c>
      <c r="R48" s="81">
        <v>1</v>
      </c>
      <c r="S48" s="81">
        <v>0</v>
      </c>
      <c r="T48" s="82">
        <f>IFERROR(S48/(O48+P48),"-")</f>
        <v>0</v>
      </c>
      <c r="U48" s="182"/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1</v>
      </c>
      <c r="BF48" s="113">
        <f>IF(P48=0,"",IF(BE48=0,"",(BE48/P48)))</f>
        <v>0.5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/>
      <c r="BO48" s="120">
        <f>IF(P48=0,"",IF(BN48=0,"",(BN48/P48)))</f>
        <v>0</v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>
        <v>1</v>
      </c>
      <c r="CG48" s="134">
        <f>IF(P48=0,"",IF(CF48=0,"",(CF48/P48)))</f>
        <v>0.5</v>
      </c>
      <c r="CH48" s="135"/>
      <c r="CI48" s="136">
        <f>IFERROR(CH48/CF48,"-")</f>
        <v>0</v>
      </c>
      <c r="CJ48" s="137"/>
      <c r="CK48" s="138">
        <f>IFERROR(CJ48/CF48,"-")</f>
        <v>0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>
        <f>AB49</f>
        <v>0.2</v>
      </c>
      <c r="B49" s="203" t="s">
        <v>166</v>
      </c>
      <c r="C49" s="203"/>
      <c r="D49" s="203" t="s">
        <v>111</v>
      </c>
      <c r="E49" s="203" t="s">
        <v>112</v>
      </c>
      <c r="F49" s="203" t="s">
        <v>64</v>
      </c>
      <c r="G49" s="203" t="s">
        <v>65</v>
      </c>
      <c r="H49" s="90" t="s">
        <v>167</v>
      </c>
      <c r="I49" s="205" t="s">
        <v>168</v>
      </c>
      <c r="J49" s="188">
        <v>150000</v>
      </c>
      <c r="K49" s="81">
        <v>0</v>
      </c>
      <c r="L49" s="81">
        <v>0</v>
      </c>
      <c r="M49" s="81">
        <v>0</v>
      </c>
      <c r="N49" s="91">
        <v>9</v>
      </c>
      <c r="O49" s="92">
        <v>0</v>
      </c>
      <c r="P49" s="93">
        <f>N49+O49</f>
        <v>9</v>
      </c>
      <c r="Q49" s="82" t="str">
        <f>IFERROR(P49/M49,"-")</f>
        <v>-</v>
      </c>
      <c r="R49" s="81">
        <v>3</v>
      </c>
      <c r="S49" s="81">
        <v>2</v>
      </c>
      <c r="T49" s="82">
        <f>IFERROR(S49/(O49+P49),"-")</f>
        <v>0.22222222222222</v>
      </c>
      <c r="U49" s="182">
        <f>IFERROR(J49/SUM(P49:P50),"-")</f>
        <v>16666.666666667</v>
      </c>
      <c r="V49" s="84">
        <v>2</v>
      </c>
      <c r="W49" s="82">
        <f>IF(P49=0,"-",V49/P49)</f>
        <v>0.22222222222222</v>
      </c>
      <c r="X49" s="186">
        <v>30000</v>
      </c>
      <c r="Y49" s="187">
        <f>IFERROR(X49/P49,"-")</f>
        <v>3333.3333333333</v>
      </c>
      <c r="Z49" s="187">
        <f>IFERROR(X49/V49,"-")</f>
        <v>15000</v>
      </c>
      <c r="AA49" s="188">
        <f>SUM(X49:X50)-SUM(J49:J50)</f>
        <v>-120000</v>
      </c>
      <c r="AB49" s="85">
        <f>SUM(X49:X50)/SUM(J49:J50)</f>
        <v>0.2</v>
      </c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>
        <v>1</v>
      </c>
      <c r="AN49" s="101">
        <f>IF(P49=0,"",IF(AM49=0,"",(AM49/P49)))</f>
        <v>0.11111111111111</v>
      </c>
      <c r="AO49" s="100"/>
      <c r="AP49" s="102">
        <f>IFERROR(AP49/AM49,"-")</f>
        <v>0</v>
      </c>
      <c r="AQ49" s="103"/>
      <c r="AR49" s="104">
        <f>IFERROR(AQ49/AM49,"-")</f>
        <v>0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2</v>
      </c>
      <c r="BF49" s="113">
        <f>IF(P49=0,"",IF(BE49=0,"",(BE49/P49)))</f>
        <v>0.22222222222222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>
        <v>4</v>
      </c>
      <c r="BO49" s="120">
        <f>IF(P49=0,"",IF(BN49=0,"",(BN49/P49)))</f>
        <v>0.44444444444444</v>
      </c>
      <c r="BP49" s="121">
        <v>1</v>
      </c>
      <c r="BQ49" s="122">
        <f>IFERROR(BP49/BN49,"-")</f>
        <v>0.25</v>
      </c>
      <c r="BR49" s="123">
        <v>21000</v>
      </c>
      <c r="BS49" s="124">
        <f>IFERROR(BR49/BN49,"-")</f>
        <v>5250</v>
      </c>
      <c r="BT49" s="125"/>
      <c r="BU49" s="125"/>
      <c r="BV49" s="125">
        <v>1</v>
      </c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>
        <v>2</v>
      </c>
      <c r="CG49" s="134">
        <f>IF(P49=0,"",IF(CF49=0,"",(CF49/P49)))</f>
        <v>0.22222222222222</v>
      </c>
      <c r="CH49" s="135">
        <v>1</v>
      </c>
      <c r="CI49" s="136">
        <f>IFERROR(CH49/CF49,"-")</f>
        <v>0.5</v>
      </c>
      <c r="CJ49" s="137">
        <v>9000</v>
      </c>
      <c r="CK49" s="138">
        <f>IFERROR(CJ49/CF49,"-")</f>
        <v>4500</v>
      </c>
      <c r="CL49" s="139"/>
      <c r="CM49" s="139"/>
      <c r="CN49" s="139">
        <v>1</v>
      </c>
      <c r="CO49" s="140">
        <v>2</v>
      </c>
      <c r="CP49" s="141">
        <v>30000</v>
      </c>
      <c r="CQ49" s="141">
        <v>21000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169</v>
      </c>
      <c r="C50" s="203"/>
      <c r="D50" s="203" t="s">
        <v>111</v>
      </c>
      <c r="E50" s="203" t="s">
        <v>112</v>
      </c>
      <c r="F50" s="203" t="s">
        <v>69</v>
      </c>
      <c r="G50" s="203"/>
      <c r="H50" s="90"/>
      <c r="I50" s="90"/>
      <c r="J50" s="188"/>
      <c r="K50" s="81">
        <v>13</v>
      </c>
      <c r="L50" s="81">
        <v>9</v>
      </c>
      <c r="M50" s="81">
        <v>0</v>
      </c>
      <c r="N50" s="91">
        <v>0</v>
      </c>
      <c r="O50" s="92">
        <v>0</v>
      </c>
      <c r="P50" s="93">
        <f>N50+O50</f>
        <v>0</v>
      </c>
      <c r="Q50" s="82" t="str">
        <f>IFERROR(P50/M50,"-")</f>
        <v>-</v>
      </c>
      <c r="R50" s="81">
        <v>0</v>
      </c>
      <c r="S50" s="81">
        <v>0</v>
      </c>
      <c r="T50" s="82" t="str">
        <f>IFERROR(S50/(O50+P50),"-")</f>
        <v>-</v>
      </c>
      <c r="U50" s="182"/>
      <c r="V50" s="84">
        <v>0</v>
      </c>
      <c r="W50" s="82" t="str">
        <f>IF(P50=0,"-",V50/P50)</f>
        <v>-</v>
      </c>
      <c r="X50" s="186">
        <v>0</v>
      </c>
      <c r="Y50" s="187" t="str">
        <f>IFERROR(X50/P50,"-")</f>
        <v>-</v>
      </c>
      <c r="Z50" s="187" t="str">
        <f>IFERROR(X50/V50,"-")</f>
        <v>-</v>
      </c>
      <c r="AA50" s="188"/>
      <c r="AB50" s="85"/>
      <c r="AC50" s="79"/>
      <c r="AD50" s="94"/>
      <c r="AE50" s="95" t="str">
        <f>IF(P50=0,"",IF(AD50=0,"",(AD50/P50)))</f>
        <v/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 t="str">
        <f>IF(P50=0,"",IF(AM50=0,"",(AM50/P50)))</f>
        <v/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 t="str">
        <f>IF(P50=0,"",IF(AV50=0,"",(AV50/P50)))</f>
        <v/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 t="str">
        <f>IF(P50=0,"",IF(BE50=0,"",(BE50/P50)))</f>
        <v/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 t="str">
        <f>IF(P50=0,"",IF(BN50=0,"",(BN50/P50)))</f>
        <v/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 t="str">
        <f>IF(P50=0,"",IF(BW50=0,"",(BW50/P50)))</f>
        <v/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 t="str">
        <f>IF(P50=0,"",IF(CF50=0,"",(CF50/P50)))</f>
        <v/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>
        <f>AB51</f>
        <v>0</v>
      </c>
      <c r="B51" s="203" t="s">
        <v>170</v>
      </c>
      <c r="C51" s="203"/>
      <c r="D51" s="203" t="s">
        <v>106</v>
      </c>
      <c r="E51" s="203" t="s">
        <v>107</v>
      </c>
      <c r="F51" s="203" t="s">
        <v>64</v>
      </c>
      <c r="G51" s="203" t="s">
        <v>81</v>
      </c>
      <c r="H51" s="90" t="s">
        <v>167</v>
      </c>
      <c r="I51" s="205" t="s">
        <v>168</v>
      </c>
      <c r="J51" s="188">
        <v>150000</v>
      </c>
      <c r="K51" s="81">
        <v>0</v>
      </c>
      <c r="L51" s="81">
        <v>0</v>
      </c>
      <c r="M51" s="81">
        <v>0</v>
      </c>
      <c r="N51" s="91">
        <v>5</v>
      </c>
      <c r="O51" s="92">
        <v>0</v>
      </c>
      <c r="P51" s="93">
        <f>N51+O51</f>
        <v>5</v>
      </c>
      <c r="Q51" s="82" t="str">
        <f>IFERROR(P51/M51,"-")</f>
        <v>-</v>
      </c>
      <c r="R51" s="81">
        <v>0</v>
      </c>
      <c r="S51" s="81">
        <v>3</v>
      </c>
      <c r="T51" s="82">
        <f>IFERROR(S51/(O51+P51),"-")</f>
        <v>0.6</v>
      </c>
      <c r="U51" s="182">
        <f>IFERROR(J51/SUM(P51:P52),"-")</f>
        <v>25000</v>
      </c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>
        <f>SUM(X51:X52)-SUM(J51:J52)</f>
        <v>-150000</v>
      </c>
      <c r="AB51" s="85">
        <f>SUM(X51:X52)/SUM(J51:J52)</f>
        <v>0</v>
      </c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>
        <v>1</v>
      </c>
      <c r="AW51" s="107">
        <f>IF(P51=0,"",IF(AV51=0,"",(AV51/P51)))</f>
        <v>0.2</v>
      </c>
      <c r="AX51" s="106"/>
      <c r="AY51" s="108">
        <f>IFERROR(AX51/AV51,"-")</f>
        <v>0</v>
      </c>
      <c r="AZ51" s="109"/>
      <c r="BA51" s="110">
        <f>IFERROR(AZ51/AV51,"-")</f>
        <v>0</v>
      </c>
      <c r="BB51" s="111"/>
      <c r="BC51" s="111"/>
      <c r="BD51" s="111"/>
      <c r="BE51" s="112">
        <v>1</v>
      </c>
      <c r="BF51" s="113">
        <f>IF(P51=0,"",IF(BE51=0,"",(BE51/P51)))</f>
        <v>0.2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1</v>
      </c>
      <c r="BO51" s="120">
        <f>IF(P51=0,"",IF(BN51=0,"",(BN51/P51)))</f>
        <v>0.2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>
        <v>2</v>
      </c>
      <c r="BX51" s="127">
        <f>IF(P51=0,"",IF(BW51=0,"",(BW51/P51)))</f>
        <v>0.4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171</v>
      </c>
      <c r="C52" s="203"/>
      <c r="D52" s="203" t="s">
        <v>106</v>
      </c>
      <c r="E52" s="203" t="s">
        <v>107</v>
      </c>
      <c r="F52" s="203" t="s">
        <v>69</v>
      </c>
      <c r="G52" s="203"/>
      <c r="H52" s="90"/>
      <c r="I52" s="90"/>
      <c r="J52" s="188"/>
      <c r="K52" s="81">
        <v>15</v>
      </c>
      <c r="L52" s="81">
        <v>11</v>
      </c>
      <c r="M52" s="81">
        <v>3</v>
      </c>
      <c r="N52" s="91">
        <v>1</v>
      </c>
      <c r="O52" s="92">
        <v>0</v>
      </c>
      <c r="P52" s="93">
        <f>N52+O52</f>
        <v>1</v>
      </c>
      <c r="Q52" s="82">
        <f>IFERROR(P52/M52,"-")</f>
        <v>0.33333333333333</v>
      </c>
      <c r="R52" s="81">
        <v>0</v>
      </c>
      <c r="S52" s="81">
        <v>0</v>
      </c>
      <c r="T52" s="82">
        <f>IFERROR(S52/(O52+P52),"-")</f>
        <v>0</v>
      </c>
      <c r="U52" s="182"/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>
        <v>1</v>
      </c>
      <c r="BX52" s="127">
        <f>IF(P52=0,"",IF(BW52=0,"",(BW52/P52)))</f>
        <v>1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30"/>
      <c r="B53" s="87"/>
      <c r="C53" s="88"/>
      <c r="D53" s="88"/>
      <c r="E53" s="88"/>
      <c r="F53" s="89"/>
      <c r="G53" s="90"/>
      <c r="H53" s="90"/>
      <c r="I53" s="90"/>
      <c r="J53" s="192"/>
      <c r="K53" s="34"/>
      <c r="L53" s="34"/>
      <c r="M53" s="31"/>
      <c r="N53" s="23"/>
      <c r="O53" s="23"/>
      <c r="P53" s="23"/>
      <c r="Q53" s="33"/>
      <c r="R53" s="32"/>
      <c r="S53" s="23"/>
      <c r="T53" s="32"/>
      <c r="U53" s="183"/>
      <c r="V53" s="25"/>
      <c r="W53" s="25"/>
      <c r="X53" s="189"/>
      <c r="Y53" s="189"/>
      <c r="Z53" s="189"/>
      <c r="AA53" s="189"/>
      <c r="AB53" s="33"/>
      <c r="AC53" s="59"/>
      <c r="AD53" s="63"/>
      <c r="AE53" s="64"/>
      <c r="AF53" s="63"/>
      <c r="AG53" s="67"/>
      <c r="AH53" s="68"/>
      <c r="AI53" s="69"/>
      <c r="AJ53" s="70"/>
      <c r="AK53" s="70"/>
      <c r="AL53" s="70"/>
      <c r="AM53" s="63"/>
      <c r="AN53" s="64"/>
      <c r="AO53" s="63"/>
      <c r="AP53" s="67"/>
      <c r="AQ53" s="68"/>
      <c r="AR53" s="69"/>
      <c r="AS53" s="70"/>
      <c r="AT53" s="70"/>
      <c r="AU53" s="70"/>
      <c r="AV53" s="63"/>
      <c r="AW53" s="64"/>
      <c r="AX53" s="63"/>
      <c r="AY53" s="67"/>
      <c r="AZ53" s="68"/>
      <c r="BA53" s="69"/>
      <c r="BB53" s="70"/>
      <c r="BC53" s="70"/>
      <c r="BD53" s="70"/>
      <c r="BE53" s="63"/>
      <c r="BF53" s="64"/>
      <c r="BG53" s="63"/>
      <c r="BH53" s="67"/>
      <c r="BI53" s="68"/>
      <c r="BJ53" s="69"/>
      <c r="BK53" s="70"/>
      <c r="BL53" s="70"/>
      <c r="BM53" s="70"/>
      <c r="BN53" s="65"/>
      <c r="BO53" s="66"/>
      <c r="BP53" s="63"/>
      <c r="BQ53" s="67"/>
      <c r="BR53" s="68"/>
      <c r="BS53" s="69"/>
      <c r="BT53" s="70"/>
      <c r="BU53" s="70"/>
      <c r="BV53" s="70"/>
      <c r="BW53" s="65"/>
      <c r="BX53" s="66"/>
      <c r="BY53" s="63"/>
      <c r="BZ53" s="67"/>
      <c r="CA53" s="68"/>
      <c r="CB53" s="69"/>
      <c r="CC53" s="70"/>
      <c r="CD53" s="70"/>
      <c r="CE53" s="70"/>
      <c r="CF53" s="65"/>
      <c r="CG53" s="66"/>
      <c r="CH53" s="63"/>
      <c r="CI53" s="67"/>
      <c r="CJ53" s="68"/>
      <c r="CK53" s="69"/>
      <c r="CL53" s="70"/>
      <c r="CM53" s="70"/>
      <c r="CN53" s="70"/>
      <c r="CO53" s="71"/>
      <c r="CP53" s="68"/>
      <c r="CQ53" s="68"/>
      <c r="CR53" s="68"/>
      <c r="CS53" s="72"/>
    </row>
    <row r="54" spans="1:98">
      <c r="A54" s="30"/>
      <c r="B54" s="37"/>
      <c r="C54" s="21"/>
      <c r="D54" s="21"/>
      <c r="E54" s="21"/>
      <c r="F54" s="22"/>
      <c r="G54" s="36"/>
      <c r="H54" s="36"/>
      <c r="I54" s="75"/>
      <c r="J54" s="193"/>
      <c r="K54" s="34"/>
      <c r="L54" s="34"/>
      <c r="M54" s="31"/>
      <c r="N54" s="23"/>
      <c r="O54" s="23"/>
      <c r="P54" s="23"/>
      <c r="Q54" s="33"/>
      <c r="R54" s="32"/>
      <c r="S54" s="23"/>
      <c r="T54" s="32"/>
      <c r="U54" s="183"/>
      <c r="V54" s="25"/>
      <c r="W54" s="25"/>
      <c r="X54" s="189"/>
      <c r="Y54" s="189"/>
      <c r="Z54" s="189"/>
      <c r="AA54" s="189"/>
      <c r="AB54" s="33"/>
      <c r="AC54" s="61"/>
      <c r="AD54" s="63"/>
      <c r="AE54" s="64"/>
      <c r="AF54" s="63"/>
      <c r="AG54" s="67"/>
      <c r="AH54" s="68"/>
      <c r="AI54" s="69"/>
      <c r="AJ54" s="70"/>
      <c r="AK54" s="70"/>
      <c r="AL54" s="70"/>
      <c r="AM54" s="63"/>
      <c r="AN54" s="64"/>
      <c r="AO54" s="63"/>
      <c r="AP54" s="67"/>
      <c r="AQ54" s="68"/>
      <c r="AR54" s="69"/>
      <c r="AS54" s="70"/>
      <c r="AT54" s="70"/>
      <c r="AU54" s="70"/>
      <c r="AV54" s="63"/>
      <c r="AW54" s="64"/>
      <c r="AX54" s="63"/>
      <c r="AY54" s="67"/>
      <c r="AZ54" s="68"/>
      <c r="BA54" s="69"/>
      <c r="BB54" s="70"/>
      <c r="BC54" s="70"/>
      <c r="BD54" s="70"/>
      <c r="BE54" s="63"/>
      <c r="BF54" s="64"/>
      <c r="BG54" s="63"/>
      <c r="BH54" s="67"/>
      <c r="BI54" s="68"/>
      <c r="BJ54" s="69"/>
      <c r="BK54" s="70"/>
      <c r="BL54" s="70"/>
      <c r="BM54" s="70"/>
      <c r="BN54" s="65"/>
      <c r="BO54" s="66"/>
      <c r="BP54" s="63"/>
      <c r="BQ54" s="67"/>
      <c r="BR54" s="68"/>
      <c r="BS54" s="69"/>
      <c r="BT54" s="70"/>
      <c r="BU54" s="70"/>
      <c r="BV54" s="70"/>
      <c r="BW54" s="65"/>
      <c r="BX54" s="66"/>
      <c r="BY54" s="63"/>
      <c r="BZ54" s="67"/>
      <c r="CA54" s="68"/>
      <c r="CB54" s="69"/>
      <c r="CC54" s="70"/>
      <c r="CD54" s="70"/>
      <c r="CE54" s="70"/>
      <c r="CF54" s="65"/>
      <c r="CG54" s="66"/>
      <c r="CH54" s="63"/>
      <c r="CI54" s="67"/>
      <c r="CJ54" s="68"/>
      <c r="CK54" s="69"/>
      <c r="CL54" s="70"/>
      <c r="CM54" s="70"/>
      <c r="CN54" s="70"/>
      <c r="CO54" s="71"/>
      <c r="CP54" s="68"/>
      <c r="CQ54" s="68"/>
      <c r="CR54" s="68"/>
      <c r="CS54" s="72"/>
    </row>
    <row r="55" spans="1:98">
      <c r="A55" s="19">
        <f>AB55</f>
        <v>0.081091180866966</v>
      </c>
      <c r="B55" s="39"/>
      <c r="C55" s="39"/>
      <c r="D55" s="39"/>
      <c r="E55" s="39"/>
      <c r="F55" s="39"/>
      <c r="G55" s="40" t="s">
        <v>172</v>
      </c>
      <c r="H55" s="40"/>
      <c r="I55" s="40"/>
      <c r="J55" s="190">
        <f>SUM(J6:J54)</f>
        <v>2676000</v>
      </c>
      <c r="K55" s="41">
        <f>SUM(K6:K54)</f>
        <v>470</v>
      </c>
      <c r="L55" s="41">
        <f>SUM(L6:L54)</f>
        <v>270</v>
      </c>
      <c r="M55" s="41">
        <f>SUM(M6:M54)</f>
        <v>263</v>
      </c>
      <c r="N55" s="41">
        <f>SUM(N6:N54)</f>
        <v>224</v>
      </c>
      <c r="O55" s="41">
        <f>SUM(O6:O54)</f>
        <v>0</v>
      </c>
      <c r="P55" s="41">
        <f>SUM(P6:P54)</f>
        <v>224</v>
      </c>
      <c r="Q55" s="42">
        <f>IFERROR(P55/M55,"-")</f>
        <v>0.85171102661597</v>
      </c>
      <c r="R55" s="78">
        <f>SUM(R6:R54)</f>
        <v>92</v>
      </c>
      <c r="S55" s="78">
        <f>SUM(S6:S54)</f>
        <v>22</v>
      </c>
      <c r="T55" s="42">
        <f>IFERROR(R55/P55,"-")</f>
        <v>0.41071428571429</v>
      </c>
      <c r="U55" s="184">
        <f>IFERROR(J55/P55,"-")</f>
        <v>11946.428571429</v>
      </c>
      <c r="V55" s="44">
        <f>SUM(V6:V54)</f>
        <v>13</v>
      </c>
      <c r="W55" s="42">
        <f>IFERROR(V55/P55,"-")</f>
        <v>0.058035714285714</v>
      </c>
      <c r="X55" s="190">
        <f>SUM(X6:X54)</f>
        <v>217000</v>
      </c>
      <c r="Y55" s="190">
        <f>IFERROR(X55/P55,"-")</f>
        <v>968.75</v>
      </c>
      <c r="Z55" s="190">
        <f>IFERROR(X55/V55,"-")</f>
        <v>16692.307692308</v>
      </c>
      <c r="AA55" s="190">
        <f>X55-J55</f>
        <v>-2459000</v>
      </c>
      <c r="AB55" s="47">
        <f>X55/J55</f>
        <v>0.081091180866966</v>
      </c>
      <c r="AC55" s="60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1"/>
    <mergeCell ref="J38:J41"/>
    <mergeCell ref="U38:U41"/>
    <mergeCell ref="AA38:AA41"/>
    <mergeCell ref="AB38:AB41"/>
    <mergeCell ref="A42:A44"/>
    <mergeCell ref="J42:J44"/>
    <mergeCell ref="U42:U44"/>
    <mergeCell ref="AA42:AA44"/>
    <mergeCell ref="AB42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173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174</v>
      </c>
      <c r="C6" s="203" t="s">
        <v>175</v>
      </c>
      <c r="D6" s="203"/>
      <c r="E6" s="203"/>
      <c r="F6" s="203" t="s">
        <v>64</v>
      </c>
      <c r="G6" s="203" t="s">
        <v>176</v>
      </c>
      <c r="H6" s="90" t="s">
        <v>177</v>
      </c>
      <c r="I6" s="90" t="s">
        <v>178</v>
      </c>
      <c r="J6" s="188">
        <v>140000</v>
      </c>
      <c r="K6" s="81">
        <v>0</v>
      </c>
      <c r="L6" s="81">
        <v>0</v>
      </c>
      <c r="M6" s="81">
        <v>0</v>
      </c>
      <c r="N6" s="91">
        <v>0</v>
      </c>
      <c r="O6" s="92">
        <v>0</v>
      </c>
      <c r="P6" s="93">
        <f>N6+O6</f>
        <v>0</v>
      </c>
      <c r="Q6" s="82" t="str">
        <f>IFERROR(P6/M6,"-")</f>
        <v>-</v>
      </c>
      <c r="R6" s="81">
        <v>0</v>
      </c>
      <c r="S6" s="81">
        <v>0</v>
      </c>
      <c r="T6" s="82" t="str">
        <f>IFERROR(S6/(O6+P6),"-")</f>
        <v>-</v>
      </c>
      <c r="U6" s="182" t="str">
        <f>IFERROR(J6/SUM(P6:P7),"-")</f>
        <v>-</v>
      </c>
      <c r="V6" s="84">
        <v>0</v>
      </c>
      <c r="W6" s="82" t="str">
        <f>IF(P6=0,"-",V6/P6)</f>
        <v>-</v>
      </c>
      <c r="X6" s="186">
        <v>0</v>
      </c>
      <c r="Y6" s="187" t="str">
        <f>IFERROR(X6/P6,"-")</f>
        <v>-</v>
      </c>
      <c r="Z6" s="187" t="str">
        <f>IFERROR(X6/V6,"-")</f>
        <v>-</v>
      </c>
      <c r="AA6" s="188">
        <f>SUM(X6:X7)-SUM(J6:J7)</f>
        <v>-140000</v>
      </c>
      <c r="AB6" s="85">
        <f>SUM(X6:X7)/SUM(J6:J7)</f>
        <v>0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179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0</v>
      </c>
      <c r="L7" s="81">
        <v>0</v>
      </c>
      <c r="M7" s="81">
        <v>0</v>
      </c>
      <c r="N7" s="91">
        <v>0</v>
      </c>
      <c r="O7" s="92">
        <v>0</v>
      </c>
      <c r="P7" s="93">
        <f>N7+O7</f>
        <v>0</v>
      </c>
      <c r="Q7" s="82" t="str">
        <f>IFERROR(P7/M7,"-")</f>
        <v>-</v>
      </c>
      <c r="R7" s="81">
        <v>0</v>
      </c>
      <c r="S7" s="81">
        <v>0</v>
      </c>
      <c r="T7" s="82" t="str">
        <f>IFERROR(S7/(O7+P7),"-")</f>
        <v>-</v>
      </c>
      <c r="U7" s="182"/>
      <c r="V7" s="84">
        <v>0</v>
      </c>
      <c r="W7" s="82" t="str">
        <f>IF(P7=0,"-",V7/P7)</f>
        <v>-</v>
      </c>
      <c r="X7" s="186">
        <v>0</v>
      </c>
      <c r="Y7" s="187" t="str">
        <f>IFERROR(X7/P7,"-")</f>
        <v>-</v>
      </c>
      <c r="Z7" s="187" t="str">
        <f>IFERROR(X7/V7,"-")</f>
        <v>-</v>
      </c>
      <c r="AA7" s="188"/>
      <c r="AB7" s="85"/>
      <c r="AC7" s="79"/>
      <c r="AD7" s="94"/>
      <c r="AE7" s="95" t="str">
        <f>IF(P7=0,"",IF(AD7=0,"",(AD7/P7)))</f>
        <v/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 t="str">
        <f>IF(P7=0,"",IF(AM7=0,"",(AM7/P7)))</f>
        <v/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 t="str">
        <f>IF(P7=0,"",IF(AV7=0,"",(AV7/P7)))</f>
        <v/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 t="str">
        <f>IF(P7=0,"",IF(BE7=0,"",(BE7/P7)))</f>
        <v/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 t="str">
        <f>IF(P7=0,"",IF(BN7=0,"",(BN7/P7)))</f>
        <v/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 t="str">
        <f>IF(P7=0,"",IF(BW7=0,"",(BW7/P7)))</f>
        <v/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 t="str">
        <f>IF(P7=0,"",IF(CF7=0,"",(CF7/P7)))</f>
        <v/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</v>
      </c>
      <c r="B10" s="39"/>
      <c r="C10" s="39"/>
      <c r="D10" s="39"/>
      <c r="E10" s="39"/>
      <c r="F10" s="39"/>
      <c r="G10" s="40" t="s">
        <v>180</v>
      </c>
      <c r="H10" s="40"/>
      <c r="I10" s="40"/>
      <c r="J10" s="190">
        <f>SUM(J6:J9)</f>
        <v>140000</v>
      </c>
      <c r="K10" s="41">
        <f>SUM(K6:K9)</f>
        <v>0</v>
      </c>
      <c r="L10" s="41">
        <f>SUM(L6:L9)</f>
        <v>0</v>
      </c>
      <c r="M10" s="41">
        <f>SUM(M6:M9)</f>
        <v>0</v>
      </c>
      <c r="N10" s="41">
        <f>SUM(N6:N9)</f>
        <v>0</v>
      </c>
      <c r="O10" s="41">
        <f>SUM(O6:O9)</f>
        <v>0</v>
      </c>
      <c r="P10" s="41">
        <f>SUM(P6:P9)</f>
        <v>0</v>
      </c>
      <c r="Q10" s="42" t="str">
        <f>IFERROR(P10/M10,"-")</f>
        <v>-</v>
      </c>
      <c r="R10" s="78">
        <f>SUM(R6:R9)</f>
        <v>0</v>
      </c>
      <c r="S10" s="78">
        <f>SUM(S6:S9)</f>
        <v>0</v>
      </c>
      <c r="T10" s="42" t="str">
        <f>IFERROR(R10/P10,"-")</f>
        <v>-</v>
      </c>
      <c r="U10" s="184" t="str">
        <f>IFERROR(J10/P10,"-")</f>
        <v>-</v>
      </c>
      <c r="V10" s="44">
        <f>SUM(V6:V9)</f>
        <v>0</v>
      </c>
      <c r="W10" s="42" t="str">
        <f>IFERROR(V10/P10,"-")</f>
        <v>-</v>
      </c>
      <c r="X10" s="190">
        <f>SUM(X6:X9)</f>
        <v>0</v>
      </c>
      <c r="Y10" s="190" t="str">
        <f>IFERROR(X10/P10,"-")</f>
        <v>-</v>
      </c>
      <c r="Z10" s="190" t="str">
        <f>IFERROR(X10/V10,"-")</f>
        <v>-</v>
      </c>
      <c r="AA10" s="190">
        <f>X10-J10</f>
        <v>-140000</v>
      </c>
      <c r="AB10" s="47">
        <f>X10/J10</f>
        <v>0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