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<sst xmlns="http://schemas.openxmlformats.org/spreadsheetml/2006/main" uniqueCount="244">
  <si>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</si>
  <si>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</si>
  <si>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</si>
  <si>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</si>
  <si>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</si>
  <si>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</si>
  <si>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</si>
  <si>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</si>
  <si>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</si>
  <si>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</si>
  <si>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</si>
  <si>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</si>
  <si>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</si>
  <si>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</si>
  <si>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</si>
  <si>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</si>
  <si>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</si>
  <si>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</si>
  <si>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</si>
  <si>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</si>
  <si>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</si>
  <si>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</si>
  <si>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</si>
  <si>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</si>
  <si>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</si>
  <si>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</si>
  <si>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</si>
  <si>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</si>
  <si>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</si>
  <si>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</si>
  <si>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</si>
  <si>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</si>
  <si>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</si>
  <si>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</si>
  <si>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</si>
  <si>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</si>
  <si>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</si>
  <si>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</si>
  <si>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</si>
  <si>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</si>
  <si>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</si>
  <si>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</si>
  <si>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</si>
  <si>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</si>
  <si>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</si>
  <si>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</si>
  <si>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</si>
  <si>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</si>
  <si>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</si>
  <si>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</si>
  <si>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</si>
  <si>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</si>
  <si>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</si>
  <si>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</si>
  <si>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</si>
  <si>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</si>
  <si>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</si>
  <si>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</si>
  <si>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</si>
  <si>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</si>
  <si>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</si>
  <si>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ln_ink692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</si>
  <si>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</si>
  <si>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</si>
  <si>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</si>
  <si>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</si>
  <si>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</si>
  <si>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</si>
  <si>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ic3708</t>
  </si>
  <si>
    <t>空電</t>
  </si>
  <si>
    <t>ln_ink693</t>
  </si>
  <si>
    <t>半5段つかみ15段</t>
  </si>
  <si>
    <t>ic3709</t>
  </si>
  <si>
    <t>ln_ink694</t>
  </si>
  <si>
    <t>老人ホーム版(LINEver)（--）</t>
  </si>
  <si>
    <t>お相手待ちの女性が出ました(LINEver)</t>
  </si>
  <si>
    <t>16～31日</t>
  </si>
  <si>
    <t>ic3710</t>
  </si>
  <si>
    <t>ln_ink695</t>
  </si>
  <si>
    <t>ic3711</t>
  </si>
  <si>
    <t>ln_ink696</t>
  </si>
  <si>
    <t>サンスポ関西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</si>
  <si>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</si>
  <si>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</si>
  <si>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</si>
  <si>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</si>
  <si>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</si>
  <si>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</si>
  <si>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</si>
  <si>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</si>
  <si>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QRお股版(LINEver)（高宮菜々子）</t>
  </si>
  <si>
    <t>50歳からのパートナー探し（性生活を充実させたいのは女性も同じ）</t>
  </si>
  <si>
    <t>デイリースポーツ関西</t>
  </si>
  <si>
    <t>全5段・半5段つかみスライド</t>
  </si>
  <si>
    <t>1/1～(14回)</t>
  </si>
  <si>
    <t>ln_ink701</t>
  </si>
  <si>
    <t>女優大版１(LINEver)（藤井レイラ）</t>
  </si>
  <si>
    <t>出会い探しは</t>
  </si>
  <si>
    <t>ln_ink702</t>
  </si>
  <si>
    <t>ic3716</t>
  </si>
  <si>
    <t>デリヘル版3（高宮菜々子）</t>
  </si>
  <si>
    <t>70歳までの出会いお手伝い</t>
  </si>
  <si>
    <t>lp07</t>
  </si>
  <si>
    <t>ln_ink703</t>
  </si>
  <si>
    <t>雑誌版SPA(LINEver)（晶エリー）</t>
  </si>
  <si>
    <t>え?LINEでこんなに出会えんのダメ元で始めたはずが</t>
  </si>
  <si>
    <t>ic3717</t>
  </si>
  <si>
    <t>(空電共通)</t>
  </si>
  <si>
    <t>ln_ink704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</si>
  <si>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</si>
  <si>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</si>
  <si>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</si>
  <si>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</si>
  <si>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ln_ink705</t>
  </si>
  <si>
    <t>ic3718</t>
  </si>
  <si>
    <t>DVDパッケージ＿ストーリー版（晶エリー）</t>
  </si>
  <si>
    <t>え、美熟女が</t>
  </si>
  <si>
    <t>ln_ink706</t>
  </si>
  <si>
    <t>ic3719</t>
  </si>
  <si>
    <t>ln_ink707</t>
  </si>
  <si>
    <t>スポニチ西部</t>
  </si>
  <si>
    <t>全5段つかみ20段保証</t>
  </si>
  <si>
    <t>20段保証</t>
  </si>
  <si>
    <t>ln_ink708</t>
  </si>
  <si>
    <t>ic3720</t>
  </si>
  <si>
    <t>興奮版（晶エリー）</t>
  </si>
  <si>
    <t>学生いませんギャルもいません熟女熟女熟女熟女</t>
  </si>
  <si>
    <t>ln_ink709</t>
  </si>
  <si>
    <t>女性会員急増!!</t>
  </si>
  <si>
    <t>ic3721</t>
  </si>
  <si>
    <t>ln_ink710</t>
  </si>
  <si>
    <t>再婚&amp;理解者版(LINEver)（晶エリー）</t>
  </si>
  <si>
    <t>再婚&amp;理解者(LINEver)</t>
  </si>
  <si>
    <t>東スポ</t>
  </si>
  <si>
    <t>4C終面全5段</t>
  </si>
  <si>
    <t>1月11日(木)</t>
  </si>
  <si>
    <t>ln_ink711</t>
  </si>
  <si>
    <t>老人ホーム版(LINEver)（高宮菜々子）</t>
  </si>
  <si>
    <t>LINEで出会いリクルート80歳まで応募可</t>
  </si>
  <si>
    <t>中京スポーツ</t>
  </si>
  <si>
    <t>ln_ink712</t>
  </si>
  <si>
    <t>ランキング版(LINEver)（複数）</t>
  </si>
  <si>
    <t>月間逆指名ランキング</t>
  </si>
  <si>
    <t>大スポ</t>
  </si>
  <si>
    <t>ln_ink713</t>
  </si>
  <si>
    <t>右女9版(ヘスティア)(LINEver)（晶エリー）</t>
  </si>
  <si>
    <t>白髪まじりの男性に出会いたい女性がLINEを待ってる</t>
  </si>
  <si>
    <t>九スポ</t>
  </si>
  <si>
    <t>ic3722</t>
  </si>
  <si>
    <t>空電 (共通)</t>
  </si>
  <si>
    <t>ln_ink714</t>
  </si>
  <si>
    <t>枯れ専女子版（LINEver)（藤井レイラ）</t>
  </si>
  <si>
    <t>日本の出会い系番付第1位に推薦します</t>
  </si>
  <si>
    <t>1月24日(水)</t>
  </si>
  <si>
    <t>ln_ink715</t>
  </si>
  <si>
    <t>雑誌版SPA(LINEver)（高宮菜々子）</t>
  </si>
  <si>
    <t>ic3723</t>
  </si>
  <si>
    <t>ln_ink716</t>
  </si>
  <si>
    <t>ダラメナシ会話版(LINEver)（藤井レイラ）</t>
  </si>
  <si>
    <t>匿名だから女性が積極的</t>
  </si>
  <si>
    <t>1月22日(月)</t>
  </si>
  <si>
    <t>ic3724</t>
  </si>
  <si>
    <t>ln_ink717</t>
  </si>
  <si>
    <t>右女9版(ヘスティア)(LINEver)（藤井レイラ）</t>
  </si>
  <si>
    <t>スポニチ関東</t>
  </si>
  <si>
    <t>半2段つかみ20段保証</t>
  </si>
  <si>
    <t>ln_ink718</t>
  </si>
  <si>
    <t>グラフ版(LINEver)（高宮菜々子）</t>
  </si>
  <si>
    <t>LINE交換の成功率が高い</t>
  </si>
  <si>
    <t>ic3725</t>
  </si>
  <si>
    <t>ln_ink719</t>
  </si>
  <si>
    <t>看板案内版(LINEver)（晶エリー）</t>
  </si>
  <si>
    <t>美しい熟女との出会いまでここから約3分(LINEver)</t>
  </si>
  <si>
    <t>ic3726</t>
  </si>
  <si>
    <t>ln_ink720</t>
  </si>
  <si>
    <t>スポーツ報知関東</t>
  </si>
  <si>
    <t>半2段つかみ10段保証</t>
  </si>
  <si>
    <t>10段保証</t>
  </si>
  <si>
    <t>ln_ink721</t>
  </si>
  <si>
    <t>写メ動画公開版(LINEver)（高宮菜々子）</t>
  </si>
  <si>
    <t>今の時代はLINEで交換が当たり前！！あなたも素人熟女と大人遊びを楽しめる！！</t>
  </si>
  <si>
    <t>ic3727</t>
  </si>
  <si>
    <t>再婚&amp;理解者版（高宮菜々子）</t>
  </si>
  <si>
    <t>再婚&amp;理解者</t>
  </si>
  <si>
    <t>ln_ink722</t>
  </si>
  <si>
    <t>デリヘル版3(LINEver)（藤井レイラ）</t>
  </si>
  <si>
    <t>LINEで出会いリクルート70歳まで応募可</t>
  </si>
  <si>
    <t>ic3728</t>
  </si>
  <si>
    <t>ln_ink723</t>
  </si>
  <si>
    <t>精力剤版(LINEver)（藤井レイラ）</t>
  </si>
  <si>
    <t>50代でもグイグイ</t>
  </si>
  <si>
    <t>ニッカン西部</t>
  </si>
  <si>
    <t>1～10日</t>
  </si>
  <si>
    <t>ln_ink724</t>
  </si>
  <si>
    <t>11～20日</t>
  </si>
  <si>
    <t>ic3729</t>
  </si>
  <si>
    <t>胸の上広告版（藤井レイラ）</t>
  </si>
  <si>
    <t>21～31日</t>
  </si>
  <si>
    <t>ic3730</t>
  </si>
  <si>
    <t>ln_ink725</t>
  </si>
  <si>
    <t>全5段</t>
  </si>
  <si>
    <t>1月13日(土)</t>
  </si>
  <si>
    <t>ic3731</t>
  </si>
  <si>
    <t>ln_ink726</t>
  </si>
  <si>
    <t>1月20日(土)</t>
  </si>
  <si>
    <t>ic3732</t>
  </si>
  <si>
    <t>ln_ink727</t>
  </si>
  <si>
    <t>1C終面全5段</t>
  </si>
  <si>
    <t>1月21日(日)</t>
  </si>
  <si>
    <t>ic3733</t>
  </si>
  <si>
    <t>ln_ink728</t>
  </si>
  <si>
    <t>デリヘル版3(LINEver)（晶エリー）</t>
  </si>
  <si>
    <t>ic3734</t>
  </si>
  <si>
    <t>ln_ink690</t>
  </si>
  <si>
    <t>東スポ 年末年始特別号</t>
  </si>
  <si>
    <t>全3段</t>
  </si>
  <si>
    <t>年末年始</t>
  </si>
  <si>
    <t>ic3707</t>
  </si>
  <si>
    <t>ln_ink729</t>
  </si>
  <si>
    <t>記事(LINEver)（）</t>
  </si>
  <si>
    <t>「裸エプロンに興味あります…」中年なら自宅へ遊びに行けるチャンス</t>
  </si>
  <si>
    <t>記事枠</t>
  </si>
  <si>
    <t>1月07日(日)</t>
  </si>
  <si>
    <t>ln_ink730</t>
  </si>
  <si>
    <t>「愛がなくてもホテルに行きたい！」今ドキ熟女の出会い事情</t>
  </si>
  <si>
    <t>1月14日(日)</t>
  </si>
  <si>
    <t>ln_ink731</t>
  </si>
  <si>
    <t>「心地よさ」と「気持ちよさ」中年がどちらも得られる出会い</t>
  </si>
  <si>
    <t>ln_ink732</t>
  </si>
  <si>
    <t>マスクとハメを外した熟女で大盛況！デートしたい中年男性が不足しています！</t>
  </si>
  <si>
    <t>1月28日(日)</t>
  </si>
  <si>
    <t>ic3735</t>
  </si>
  <si>
    <t>共通</t>
  </si>
  <si>
    <t>新聞 TOTAL</t>
  </si>
  <si>
    <t>●雑誌 広告</t>
  </si>
  <si>
    <t>ln_ink691</t>
  </si>
  <si>
    <t>日本ジャーナル出版</t>
  </si>
  <si>
    <t>女性多数②(LINEver)（複数）</t>
  </si>
  <si>
    <t>登録して待つだけ</t>
  </si>
  <si>
    <t>週刊実話</t>
  </si>
  <si>
    <t>表4</t>
  </si>
  <si>
    <t>1月25日(木)</t>
  </si>
  <si>
    <t>za251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</si>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</sst>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71</v>
      </c>
      <c r="D6" s="195">
        <v>2950000</v>
      </c>
      <c r="E6" s="81">
        <v>558</v>
      </c>
      <c r="F6" s="81">
        <v>274</v>
      </c>
      <c r="G6" s="81">
        <v>383</v>
      </c>
      <c r="H6" s="91">
        <v>276</v>
      </c>
      <c r="I6" s="92">
        <v>1</v>
      </c>
      <c r="J6" s="145">
        <f>H6+I6</f>
        <v>277</v>
      </c>
      <c r="K6" s="82">
        <f>IFERROR(J6/G6,"-")</f>
        <v>0.72323759791123</v>
      </c>
      <c r="L6" s="81">
        <v>36</v>
      </c>
      <c r="M6" s="81">
        <v>29</v>
      </c>
      <c r="N6" s="82">
        <f>IFERROR(L6/J6,"-")</f>
        <v>0.12996389891697</v>
      </c>
      <c r="O6" s="83">
        <f>IFERROR(D6/J6,"-")</f>
        <v>10649.819494585</v>
      </c>
      <c r="P6" s="84">
        <v>25</v>
      </c>
      <c r="Q6" s="82">
        <f>IFERROR(P6/J6,"-")</f>
        <v>0.090252707581227</v>
      </c>
      <c r="R6" s="200">
        <v>965050</v>
      </c>
      <c r="S6" s="201">
        <f>IFERROR(R6/J6,"-")</f>
        <v>3483.9350180505</v>
      </c>
      <c r="T6" s="201">
        <f>IFERROR(R6/P6,"-")</f>
        <v>38602</v>
      </c>
      <c r="U6" s="195">
        <f>IFERROR(R6-D6,"-")</f>
        <v>-1984950</v>
      </c>
      <c r="V6" s="85">
        <f>R6/D6</f>
        <v>0.32713559322034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370000</v>
      </c>
      <c r="E7" s="81">
        <v>42</v>
      </c>
      <c r="F7" s="81">
        <v>23</v>
      </c>
      <c r="G7" s="81">
        <v>12</v>
      </c>
      <c r="H7" s="91">
        <v>40</v>
      </c>
      <c r="I7" s="92">
        <v>0</v>
      </c>
      <c r="J7" s="145">
        <f>H7+I7</f>
        <v>40</v>
      </c>
      <c r="K7" s="82">
        <f>IFERROR(J7/G7,"-")</f>
        <v>3.3333333333333</v>
      </c>
      <c r="L7" s="81">
        <v>6</v>
      </c>
      <c r="M7" s="81">
        <v>5</v>
      </c>
      <c r="N7" s="82">
        <f>IFERROR(L7/J7,"-")</f>
        <v>0.15</v>
      </c>
      <c r="O7" s="83">
        <f>IFERROR(D7/J7,"-")</f>
        <v>9250</v>
      </c>
      <c r="P7" s="84">
        <v>3</v>
      </c>
      <c r="Q7" s="82">
        <f>IFERROR(P7/J7,"-")</f>
        <v>0.075</v>
      </c>
      <c r="R7" s="200">
        <v>32000</v>
      </c>
      <c r="S7" s="201">
        <f>IFERROR(R7/J7,"-")</f>
        <v>800</v>
      </c>
      <c r="T7" s="201">
        <f>IFERROR(R7/P7,"-")</f>
        <v>10666.666666667</v>
      </c>
      <c r="U7" s="195">
        <f>IFERROR(R7-D7,"-")</f>
        <v>-338000</v>
      </c>
      <c r="V7" s="85">
        <f>R7/D7</f>
        <v>0.086486486486486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3320000</v>
      </c>
      <c r="E10" s="41">
        <f>SUM(E6:E8)</f>
        <v>600</v>
      </c>
      <c r="F10" s="41">
        <f>SUM(F6:F8)</f>
        <v>297</v>
      </c>
      <c r="G10" s="41">
        <f>SUM(G6:G8)</f>
        <v>395</v>
      </c>
      <c r="H10" s="41">
        <f>SUM(H6:H8)</f>
        <v>316</v>
      </c>
      <c r="I10" s="41">
        <f>SUM(I6:I8)</f>
        <v>1</v>
      </c>
      <c r="J10" s="41">
        <f>SUM(J6:J8)</f>
        <v>317</v>
      </c>
      <c r="K10" s="42">
        <f>IFERROR(J10/G10,"-")</f>
        <v>0.80253164556962</v>
      </c>
      <c r="L10" s="78">
        <f>SUM(L6:L8)</f>
        <v>42</v>
      </c>
      <c r="M10" s="78">
        <f>SUM(M6:M8)</f>
        <v>34</v>
      </c>
      <c r="N10" s="42">
        <f>IFERROR(L10/J10,"-")</f>
        <v>0.13249211356467</v>
      </c>
      <c r="O10" s="43">
        <f>IFERROR(D10/J10,"-")</f>
        <v>10473.186119874</v>
      </c>
      <c r="P10" s="44">
        <f>SUM(P6:P8)</f>
        <v>28</v>
      </c>
      <c r="Q10" s="42">
        <f>IFERROR(P10/J10,"-")</f>
        <v>0.088328075709779</v>
      </c>
      <c r="R10" s="45">
        <f>SUM(R6:R8)</f>
        <v>997050</v>
      </c>
      <c r="S10" s="45">
        <f>IFERROR(R10/J10,"-")</f>
        <v>3145.2681388013</v>
      </c>
      <c r="T10" s="45">
        <f>IFERROR(R10/P10,"-")</f>
        <v>35608.928571429</v>
      </c>
      <c r="U10" s="46">
        <f>SUM(U6:U8)</f>
        <v>-2322950</v>
      </c>
      <c r="V10" s="47">
        <f>IFERROR(R10/D10,"-")</f>
        <v>0.30031626506024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2.2617647058824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6</v>
      </c>
      <c r="O6" s="92">
        <v>0</v>
      </c>
      <c r="P6" s="93">
        <f>N6+O6</f>
        <v>6</v>
      </c>
      <c r="Q6" s="82" t="str">
        <f>IFERROR(P6/M6,"-")</f>
        <v>-</v>
      </c>
      <c r="R6" s="81">
        <v>1</v>
      </c>
      <c r="S6" s="81">
        <v>0</v>
      </c>
      <c r="T6" s="82">
        <f>IFERROR(S6/(O6+P6),"-")</f>
        <v>0</v>
      </c>
      <c r="U6" s="182">
        <f>IFERROR(J6/SUM(P6:P21),"-")</f>
        <v>5666.6666666667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429000</v>
      </c>
      <c r="AB6" s="85">
        <f>SUM(X6:X21)/SUM(J6:J21)</f>
        <v>2.2617647058824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19</v>
      </c>
      <c r="L7" s="81">
        <v>14</v>
      </c>
      <c r="M7" s="81">
        <v>25</v>
      </c>
      <c r="N7" s="91">
        <v>4</v>
      </c>
      <c r="O7" s="92">
        <v>0</v>
      </c>
      <c r="P7" s="93">
        <f>N7+O7</f>
        <v>4</v>
      </c>
      <c r="Q7" s="82">
        <f>IFERROR(P7/M7,"-")</f>
        <v>0.16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0.25</v>
      </c>
      <c r="X7" s="186">
        <v>55000</v>
      </c>
      <c r="Y7" s="187">
        <f>IFERROR(X7/P7,"-")</f>
        <v>13750</v>
      </c>
      <c r="Z7" s="187">
        <f>IFERROR(X7/V7,"-")</f>
        <v>55000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55000</v>
      </c>
      <c r="CB7" s="131">
        <f>IFERROR(CA7/BW7,"-")</f>
        <v>27500</v>
      </c>
      <c r="CC7" s="132"/>
      <c r="CD7" s="132"/>
      <c r="CE7" s="132">
        <v>1</v>
      </c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55000</v>
      </c>
      <c r="CQ7" s="141">
        <v>55000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5</v>
      </c>
      <c r="O10" s="92">
        <v>0</v>
      </c>
      <c r="P10" s="93">
        <f>N10+O10</f>
        <v>5</v>
      </c>
      <c r="Q10" s="82" t="str">
        <f>IFERROR(P10/M10,"-")</f>
        <v>-</v>
      </c>
      <c r="R10" s="81">
        <v>1</v>
      </c>
      <c r="S10" s="81">
        <v>1</v>
      </c>
      <c r="T10" s="82">
        <f>IFERROR(S10/(O10+P10),"-")</f>
        <v>0.2</v>
      </c>
      <c r="U10" s="182"/>
      <c r="V10" s="84">
        <v>1</v>
      </c>
      <c r="W10" s="82">
        <f>IF(P10=0,"-",V10/P10)</f>
        <v>0.2</v>
      </c>
      <c r="X10" s="186">
        <v>80000</v>
      </c>
      <c r="Y10" s="187">
        <f>IFERROR(X10/P10,"-")</f>
        <v>16000</v>
      </c>
      <c r="Z10" s="187">
        <f>IFERROR(X10/V10,"-")</f>
        <v>80000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0.4</v>
      </c>
      <c r="BY10" s="128">
        <v>1</v>
      </c>
      <c r="BZ10" s="129">
        <f>IFERROR(BY10/BW10,"-")</f>
        <v>0.5</v>
      </c>
      <c r="CA10" s="130">
        <v>80000</v>
      </c>
      <c r="CB10" s="131">
        <f>IFERROR(CA10/BW10,"-")</f>
        <v>40000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80000</v>
      </c>
      <c r="CQ10" s="141">
        <v>80000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28</v>
      </c>
      <c r="L11" s="81">
        <v>15</v>
      </c>
      <c r="M11" s="81">
        <v>11</v>
      </c>
      <c r="N11" s="91">
        <v>4</v>
      </c>
      <c r="O11" s="92">
        <v>0</v>
      </c>
      <c r="P11" s="93">
        <f>N11+O11</f>
        <v>4</v>
      </c>
      <c r="Q11" s="82">
        <f>IFERROR(P11/M11,"-")</f>
        <v>0.36363636363636</v>
      </c>
      <c r="R11" s="81">
        <v>2</v>
      </c>
      <c r="S11" s="81">
        <v>1</v>
      </c>
      <c r="T11" s="82">
        <f>IFERROR(S11/(O11+P11),"-")</f>
        <v>0.25</v>
      </c>
      <c r="U11" s="182"/>
      <c r="V11" s="84">
        <v>2</v>
      </c>
      <c r="W11" s="82">
        <f>IF(P11=0,"-",V11/P11)</f>
        <v>0.5</v>
      </c>
      <c r="X11" s="186">
        <v>107000</v>
      </c>
      <c r="Y11" s="187">
        <f>IFERROR(X11/P11,"-")</f>
        <v>26750</v>
      </c>
      <c r="Z11" s="187">
        <f>IFERROR(X11/V11,"-")</f>
        <v>53500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2</v>
      </c>
      <c r="CG11" s="134">
        <f>IF(P11=0,"",IF(CF11=0,"",(CF11/P11)))</f>
        <v>0.5</v>
      </c>
      <c r="CH11" s="135">
        <v>2</v>
      </c>
      <c r="CI11" s="136">
        <f>IFERROR(CH11/CF11,"-")</f>
        <v>1</v>
      </c>
      <c r="CJ11" s="137">
        <v>107000</v>
      </c>
      <c r="CK11" s="138">
        <f>IFERROR(CJ11/CF11,"-")</f>
        <v>53500</v>
      </c>
      <c r="CL11" s="139"/>
      <c r="CM11" s="139"/>
      <c r="CN11" s="139">
        <v>2</v>
      </c>
      <c r="CO11" s="140">
        <v>2</v>
      </c>
      <c r="CP11" s="141">
        <v>107000</v>
      </c>
      <c r="CQ11" s="141">
        <v>90000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2</v>
      </c>
      <c r="S14" s="81">
        <v>1</v>
      </c>
      <c r="T14" s="82">
        <f>IFERROR(S14/(O14+P14),"-")</f>
        <v>0.16666666666667</v>
      </c>
      <c r="U14" s="182"/>
      <c r="V14" s="84">
        <v>1</v>
      </c>
      <c r="W14" s="82">
        <f>IF(P14=0,"-",V14/P14)</f>
        <v>0.16666666666667</v>
      </c>
      <c r="X14" s="186">
        <v>6000</v>
      </c>
      <c r="Y14" s="187">
        <f>IFERROR(X14/P14,"-")</f>
        <v>1000</v>
      </c>
      <c r="Z14" s="187">
        <f>IFERROR(X14/V14,"-")</f>
        <v>6000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0.33333333333333</v>
      </c>
      <c r="BP14" s="121">
        <v>1</v>
      </c>
      <c r="BQ14" s="122">
        <f>IFERROR(BP14/BN14,"-")</f>
        <v>0.5</v>
      </c>
      <c r="BR14" s="123">
        <v>6000</v>
      </c>
      <c r="BS14" s="124">
        <f>IFERROR(BR14/BN14,"-")</f>
        <v>3000</v>
      </c>
      <c r="BT14" s="125"/>
      <c r="BU14" s="125">
        <v>1</v>
      </c>
      <c r="BV14" s="125"/>
      <c r="BW14" s="126">
        <v>4</v>
      </c>
      <c r="BX14" s="127">
        <f>IF(P14=0,"",IF(BW14=0,"",(BW14/P14)))</f>
        <v>0.66666666666667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6000</v>
      </c>
      <c r="CQ14" s="141">
        <v>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16</v>
      </c>
      <c r="L15" s="81">
        <v>13</v>
      </c>
      <c r="M15" s="81">
        <v>5</v>
      </c>
      <c r="N15" s="91">
        <v>2</v>
      </c>
      <c r="O15" s="92">
        <v>0</v>
      </c>
      <c r="P15" s="93">
        <f>N15+O15</f>
        <v>2</v>
      </c>
      <c r="Q15" s="82">
        <f>IFERROR(P15/M15,"-")</f>
        <v>0.4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0.5</v>
      </c>
      <c r="X15" s="186">
        <v>280000</v>
      </c>
      <c r="Y15" s="187">
        <f>IFERROR(X15/P15,"-")</f>
        <v>140000</v>
      </c>
      <c r="Z15" s="187">
        <f>IFERROR(X15/V15,"-")</f>
        <v>280000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280000</v>
      </c>
      <c r="CB15" s="131">
        <f>IFERROR(CA15/BW15,"-")</f>
        <v>280000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280000</v>
      </c>
      <c r="CQ15" s="141">
        <v>280000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3</v>
      </c>
      <c r="O16" s="92">
        <v>0</v>
      </c>
      <c r="P16" s="93">
        <f>N16+O16</f>
        <v>3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0.66666666666667</v>
      </c>
      <c r="X16" s="186">
        <v>56500</v>
      </c>
      <c r="Y16" s="187">
        <f>IFERROR(X16/P16,"-")</f>
        <v>18833.333333333</v>
      </c>
      <c r="Z16" s="187">
        <f>IFERROR(X16/V16,"-")</f>
        <v>28250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0.66666666666667</v>
      </c>
      <c r="BY16" s="128">
        <v>2</v>
      </c>
      <c r="BZ16" s="129">
        <f>IFERROR(BY16/BW16,"-")</f>
        <v>1</v>
      </c>
      <c r="CA16" s="130">
        <v>56500</v>
      </c>
      <c r="CB16" s="131">
        <f>IFERROR(CA16/BW16,"-")</f>
        <v>28250</v>
      </c>
      <c r="CC16" s="132">
        <v>1</v>
      </c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56500</v>
      </c>
      <c r="CQ16" s="141">
        <v>53500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4</v>
      </c>
      <c r="L17" s="81">
        <v>3</v>
      </c>
      <c r="M17" s="81">
        <v>2</v>
      </c>
      <c r="N17" s="91">
        <v>2</v>
      </c>
      <c r="O17" s="92">
        <v>0</v>
      </c>
      <c r="P17" s="93">
        <f>N17+O17</f>
        <v>2</v>
      </c>
      <c r="Q17" s="82">
        <f>IFERROR(P17/M17,"-")</f>
        <v>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0.5</v>
      </c>
      <c r="X17" s="186">
        <v>68500</v>
      </c>
      <c r="Y17" s="187">
        <f>IFERROR(X17/P17,"-")</f>
        <v>34250</v>
      </c>
      <c r="Z17" s="187">
        <f>IFERROR(X17/V17,"-")</f>
        <v>68500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>
        <v>1</v>
      </c>
      <c r="BZ17" s="129">
        <f>IFERROR(BY17/BW17,"-")</f>
        <v>1</v>
      </c>
      <c r="CA17" s="130">
        <v>68500</v>
      </c>
      <c r="CB17" s="131">
        <f>IFERROR(CA17/BW17,"-")</f>
        <v>68500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68500</v>
      </c>
      <c r="CQ17" s="141">
        <v>68500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18</v>
      </c>
      <c r="O18" s="92">
        <v>0</v>
      </c>
      <c r="P18" s="93">
        <f>N18+O18</f>
        <v>18</v>
      </c>
      <c r="Q18" s="82" t="str">
        <f>IFERROR(P18/M18,"-")</f>
        <v>-</v>
      </c>
      <c r="R18" s="81">
        <v>1</v>
      </c>
      <c r="S18" s="81">
        <v>1</v>
      </c>
      <c r="T18" s="82">
        <f>IFERROR(S18/(O18+P18),"-")</f>
        <v>0.055555555555556</v>
      </c>
      <c r="U18" s="182"/>
      <c r="V18" s="84">
        <v>2</v>
      </c>
      <c r="W18" s="82">
        <f>IF(P18=0,"-",V18/P18)</f>
        <v>0.11111111111111</v>
      </c>
      <c r="X18" s="186">
        <v>93000</v>
      </c>
      <c r="Y18" s="187">
        <f>IFERROR(X18/P18,"-")</f>
        <v>5166.6666666667</v>
      </c>
      <c r="Z18" s="187">
        <f>IFERROR(X18/V18,"-")</f>
        <v>46500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0.055555555555556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5</v>
      </c>
      <c r="BF18" s="113">
        <f>IF(P18=0,"",IF(BE18=0,"",(BE18/P18)))</f>
        <v>0.27777777777778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8</v>
      </c>
      <c r="BO18" s="120">
        <f>IF(P18=0,"",IF(BN18=0,"",(BN18/P18)))</f>
        <v>0.44444444444444</v>
      </c>
      <c r="BP18" s="121">
        <v>1</v>
      </c>
      <c r="BQ18" s="122">
        <f>IFERROR(BP18/BN18,"-")</f>
        <v>0.125</v>
      </c>
      <c r="BR18" s="123">
        <v>15000</v>
      </c>
      <c r="BS18" s="124">
        <f>IFERROR(BR18/BN18,"-")</f>
        <v>1875</v>
      </c>
      <c r="BT18" s="125"/>
      <c r="BU18" s="125"/>
      <c r="BV18" s="125">
        <v>1</v>
      </c>
      <c r="BW18" s="126">
        <v>3</v>
      </c>
      <c r="BX18" s="127">
        <f>IF(P18=0,"",IF(BW18=0,"",(BW18/P18)))</f>
        <v>0.16666666666667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0.055555555555556</v>
      </c>
      <c r="CH18" s="135">
        <v>1</v>
      </c>
      <c r="CI18" s="136">
        <f>IFERROR(CH18/CF18,"-")</f>
        <v>1</v>
      </c>
      <c r="CJ18" s="137">
        <v>78000</v>
      </c>
      <c r="CK18" s="138">
        <f>IFERROR(CJ18/CF18,"-")</f>
        <v>78000</v>
      </c>
      <c r="CL18" s="139"/>
      <c r="CM18" s="139"/>
      <c r="CN18" s="139">
        <v>1</v>
      </c>
      <c r="CO18" s="140">
        <v>2</v>
      </c>
      <c r="CP18" s="141">
        <v>93000</v>
      </c>
      <c r="CQ18" s="141">
        <v>78000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48</v>
      </c>
      <c r="L19" s="81">
        <v>29</v>
      </c>
      <c r="M19" s="81">
        <v>4</v>
      </c>
      <c r="N19" s="91">
        <v>6</v>
      </c>
      <c r="O19" s="92">
        <v>0</v>
      </c>
      <c r="P19" s="93">
        <f>N19+O19</f>
        <v>6</v>
      </c>
      <c r="Q19" s="82">
        <f>IFERROR(P19/M19,"-")</f>
        <v>1.5</v>
      </c>
      <c r="R19" s="81">
        <v>2</v>
      </c>
      <c r="S19" s="81">
        <v>1</v>
      </c>
      <c r="T19" s="82">
        <f>IFERROR(S19/(O19+P19),"-")</f>
        <v>0.16666666666667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0.16666666666667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0.33333333333333</v>
      </c>
      <c r="BY19" s="128">
        <v>1</v>
      </c>
      <c r="BZ19" s="129">
        <f>IFERROR(BY19/BW19,"-")</f>
        <v>0.5</v>
      </c>
      <c r="CA19" s="130">
        <v>473000</v>
      </c>
      <c r="CB19" s="131">
        <f>IFERROR(CA19/BW19,"-")</f>
        <v>236500</v>
      </c>
      <c r="CC19" s="132"/>
      <c r="CD19" s="132"/>
      <c r="CE19" s="132">
        <v>1</v>
      </c>
      <c r="CF19" s="133">
        <v>3</v>
      </c>
      <c r="CG19" s="134">
        <f>IF(P19=0,"",IF(CF19=0,"",(CF19/P19)))</f>
        <v>0.5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>
        <v>473000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2</v>
      </c>
      <c r="O20" s="92">
        <v>1</v>
      </c>
      <c r="P20" s="93">
        <f>N20+O20</f>
        <v>3</v>
      </c>
      <c r="Q20" s="82" t="str">
        <f>IFERROR(P20/M20,"-")</f>
        <v>-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0.33333333333333</v>
      </c>
      <c r="X20" s="186">
        <v>23000</v>
      </c>
      <c r="Y20" s="187">
        <f>IFERROR(X20/P20,"-")</f>
        <v>7666.6666666667</v>
      </c>
      <c r="Z20" s="187">
        <f>IFERROR(X20/V20,"-")</f>
        <v>23000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>
        <v>1</v>
      </c>
      <c r="BH20" s="114">
        <f>IFERROR(BG20/BE20,"-")</f>
        <v>1</v>
      </c>
      <c r="BI20" s="115">
        <v>23000</v>
      </c>
      <c r="BJ20" s="116">
        <f>IFERROR(BI20/BE20,"-")</f>
        <v>23000</v>
      </c>
      <c r="BK20" s="117"/>
      <c r="BL20" s="117"/>
      <c r="BM20" s="117">
        <v>1</v>
      </c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23000</v>
      </c>
      <c r="CQ20" s="141">
        <v>23000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3</v>
      </c>
      <c r="L21" s="81">
        <v>3</v>
      </c>
      <c r="M21" s="81">
        <v>1</v>
      </c>
      <c r="N21" s="91">
        <v>1</v>
      </c>
      <c r="O21" s="92">
        <v>0</v>
      </c>
      <c r="P21" s="93">
        <f>N21+O21</f>
        <v>1</v>
      </c>
      <c r="Q21" s="82">
        <f>IFERROR(P21/M21,"-")</f>
        <v>1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1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0.215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270000</v>
      </c>
      <c r="K22" s="81">
        <v>0</v>
      </c>
      <c r="L22" s="81">
        <v>0</v>
      </c>
      <c r="M22" s="81">
        <v>0</v>
      </c>
      <c r="N22" s="91">
        <v>4</v>
      </c>
      <c r="O22" s="92">
        <v>0</v>
      </c>
      <c r="P22" s="93">
        <f>N22+O22</f>
        <v>4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5510.2040816327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-211950</v>
      </c>
      <c r="AB22" s="85">
        <f>SUM(X22:X27)/SUM(J22:J27)</f>
        <v>0.215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14</v>
      </c>
      <c r="O23" s="92">
        <v>0</v>
      </c>
      <c r="P23" s="93">
        <f>N23+O23</f>
        <v>14</v>
      </c>
      <c r="Q23" s="82" t="str">
        <f>IFERROR(P23/M23,"-")</f>
        <v>-</v>
      </c>
      <c r="R23" s="81">
        <v>1</v>
      </c>
      <c r="S23" s="81">
        <v>1</v>
      </c>
      <c r="T23" s="82">
        <f>IFERROR(S23/(O23+P23),"-")</f>
        <v>0.071428571428571</v>
      </c>
      <c r="U23" s="182"/>
      <c r="V23" s="84">
        <v>3</v>
      </c>
      <c r="W23" s="82">
        <f>IF(P23=0,"-",V23/P23)</f>
        <v>0.21428571428571</v>
      </c>
      <c r="X23" s="186">
        <v>53000</v>
      </c>
      <c r="Y23" s="187">
        <f>IFERROR(X23/P23,"-")</f>
        <v>3785.7142857143</v>
      </c>
      <c r="Z23" s="187">
        <f>IFERROR(X23/V23,"-")</f>
        <v>17666.666666667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0.071428571428571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0.071428571428571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7</v>
      </c>
      <c r="BO23" s="120">
        <f>IF(P23=0,"",IF(BN23=0,"",(BN23/P23)))</f>
        <v>0.5</v>
      </c>
      <c r="BP23" s="121">
        <v>1</v>
      </c>
      <c r="BQ23" s="122">
        <f>IFERROR(BP23/BN23,"-")</f>
        <v>0.14285714285714</v>
      </c>
      <c r="BR23" s="123">
        <v>10000</v>
      </c>
      <c r="BS23" s="124">
        <f>IFERROR(BR23/BN23,"-")</f>
        <v>1428.5714285714</v>
      </c>
      <c r="BT23" s="125"/>
      <c r="BU23" s="125">
        <v>1</v>
      </c>
      <c r="BV23" s="125"/>
      <c r="BW23" s="126">
        <v>5</v>
      </c>
      <c r="BX23" s="127">
        <f>IF(P23=0,"",IF(BW23=0,"",(BW23/P23)))</f>
        <v>0.35714285714286</v>
      </c>
      <c r="BY23" s="128">
        <v>2</v>
      </c>
      <c r="BZ23" s="129">
        <f>IFERROR(BY23/BW23,"-")</f>
        <v>0.4</v>
      </c>
      <c r="CA23" s="130">
        <v>43000</v>
      </c>
      <c r="CB23" s="131">
        <f>IFERROR(CA23/BW23,"-")</f>
        <v>8600</v>
      </c>
      <c r="CC23" s="132"/>
      <c r="CD23" s="132">
        <v>1</v>
      </c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3</v>
      </c>
      <c r="CP23" s="141">
        <v>53000</v>
      </c>
      <c r="CQ23" s="141">
        <v>23000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74</v>
      </c>
      <c r="E24" s="203" t="s">
        <v>75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14</v>
      </c>
      <c r="O24" s="92">
        <v>0</v>
      </c>
      <c r="P24" s="93">
        <f>N24+O24</f>
        <v>14</v>
      </c>
      <c r="Q24" s="82" t="str">
        <f>IFERROR(P24/M24,"-")</f>
        <v>-</v>
      </c>
      <c r="R24" s="81">
        <v>1</v>
      </c>
      <c r="S24" s="81">
        <v>1</v>
      </c>
      <c r="T24" s="82">
        <f>IFERROR(S24/(O24+P24),"-")</f>
        <v>0.071428571428571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0.071428571428571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0.14285714285714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4</v>
      </c>
      <c r="BO24" s="120">
        <f>IF(P24=0,"",IF(BN24=0,"",(BN24/P24)))</f>
        <v>0.28571428571429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6</v>
      </c>
      <c r="BX24" s="127">
        <f>IF(P24=0,"",IF(BW24=0,"",(BW24/P24)))</f>
        <v>0.42857142857143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0.071428571428571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99</v>
      </c>
      <c r="C25" s="203"/>
      <c r="D25" s="203" t="s">
        <v>100</v>
      </c>
      <c r="E25" s="203" t="s">
        <v>101</v>
      </c>
      <c r="F25" s="203" t="s">
        <v>102</v>
      </c>
      <c r="G25" s="203"/>
      <c r="H25" s="90" t="s">
        <v>93</v>
      </c>
      <c r="I25" s="90"/>
      <c r="J25" s="188"/>
      <c r="K25" s="81">
        <v>4</v>
      </c>
      <c r="L25" s="81">
        <v>0</v>
      </c>
      <c r="M25" s="81">
        <v>12</v>
      </c>
      <c r="N25" s="91">
        <v>1</v>
      </c>
      <c r="O25" s="92">
        <v>0</v>
      </c>
      <c r="P25" s="93">
        <f>N25+O25</f>
        <v>1</v>
      </c>
      <c r="Q25" s="82">
        <f>IFERROR(P25/M25,"-")</f>
        <v>0.083333333333333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103</v>
      </c>
      <c r="C26" s="203"/>
      <c r="D26" s="203" t="s">
        <v>104</v>
      </c>
      <c r="E26" s="203" t="s">
        <v>105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11</v>
      </c>
      <c r="O26" s="92">
        <v>0</v>
      </c>
      <c r="P26" s="93">
        <f>N26+O26</f>
        <v>11</v>
      </c>
      <c r="Q26" s="82" t="str">
        <f>IFERROR(P26/M26,"-")</f>
        <v>-</v>
      </c>
      <c r="R26" s="81">
        <v>1</v>
      </c>
      <c r="S26" s="81">
        <v>1</v>
      </c>
      <c r="T26" s="82">
        <f>IFERROR(S26/(O26+P26),"-")</f>
        <v>0.090909090909091</v>
      </c>
      <c r="U26" s="182"/>
      <c r="V26" s="84">
        <v>1</v>
      </c>
      <c r="W26" s="82">
        <f>IF(P26=0,"-",V26/P26)</f>
        <v>0.090909090909091</v>
      </c>
      <c r="X26" s="186">
        <v>3000</v>
      </c>
      <c r="Y26" s="187">
        <f>IFERROR(X26/P26,"-")</f>
        <v>272.72727272727</v>
      </c>
      <c r="Z26" s="187">
        <f>IFERROR(X26/V26,"-")</f>
        <v>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0.27272727272727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4</v>
      </c>
      <c r="BO26" s="120">
        <f>IF(P26=0,"",IF(BN26=0,"",(BN26/P26)))</f>
        <v>0.36363636363636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3</v>
      </c>
      <c r="BX26" s="127">
        <f>IF(P26=0,"",IF(BW26=0,"",(BW26/P26)))</f>
        <v>0.27272727272727</v>
      </c>
      <c r="BY26" s="128">
        <v>1</v>
      </c>
      <c r="BZ26" s="129">
        <f>IFERROR(BY26/BW26,"-")</f>
        <v>0.33333333333333</v>
      </c>
      <c r="CA26" s="130">
        <v>3000</v>
      </c>
      <c r="CB26" s="131">
        <f>IFERROR(CA26/BW26,"-")</f>
        <v>1000</v>
      </c>
      <c r="CC26" s="132">
        <v>1</v>
      </c>
      <c r="CD26" s="132"/>
      <c r="CE26" s="132"/>
      <c r="CF26" s="133">
        <v>1</v>
      </c>
      <c r="CG26" s="134">
        <f>IF(P26=0,"",IF(CF26=0,"",(CF26/P26)))</f>
        <v>0.090909090909091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1</v>
      </c>
      <c r="CP26" s="141">
        <v>3000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106</v>
      </c>
      <c r="C27" s="203"/>
      <c r="D27" s="203" t="s">
        <v>107</v>
      </c>
      <c r="E27" s="203" t="s">
        <v>107</v>
      </c>
      <c r="F27" s="203" t="s">
        <v>69</v>
      </c>
      <c r="G27" s="203"/>
      <c r="H27" s="90"/>
      <c r="I27" s="90"/>
      <c r="J27" s="188"/>
      <c r="K27" s="81">
        <v>81</v>
      </c>
      <c r="L27" s="81">
        <v>39</v>
      </c>
      <c r="M27" s="81">
        <v>20</v>
      </c>
      <c r="N27" s="91">
        <v>5</v>
      </c>
      <c r="O27" s="92">
        <v>0</v>
      </c>
      <c r="P27" s="93">
        <f>N27+O27</f>
        <v>5</v>
      </c>
      <c r="Q27" s="82">
        <f>IFERROR(P27/M27,"-")</f>
        <v>0.25</v>
      </c>
      <c r="R27" s="81">
        <v>2</v>
      </c>
      <c r="S27" s="81">
        <v>1</v>
      </c>
      <c r="T27" s="82">
        <f>IFERROR(S27/(O27+P27),"-")</f>
        <v>0.2</v>
      </c>
      <c r="U27" s="182"/>
      <c r="V27" s="84">
        <v>1</v>
      </c>
      <c r="W27" s="82">
        <f>IF(P27=0,"-",V27/P27)</f>
        <v>0.2</v>
      </c>
      <c r="X27" s="186">
        <v>2050</v>
      </c>
      <c r="Y27" s="187">
        <f>IFERROR(X27/P27,"-")</f>
        <v>410</v>
      </c>
      <c r="Z27" s="187">
        <f>IFERROR(X27/V27,"-")</f>
        <v>2050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0.2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0.4</v>
      </c>
      <c r="BY27" s="128">
        <v>2</v>
      </c>
      <c r="BZ27" s="129">
        <f>IFERROR(BY27/BW27,"-")</f>
        <v>1</v>
      </c>
      <c r="CA27" s="130">
        <v>269050</v>
      </c>
      <c r="CB27" s="131">
        <f>IFERROR(CA27/BW27,"-")</f>
        <v>134525</v>
      </c>
      <c r="CC27" s="132"/>
      <c r="CD27" s="132"/>
      <c r="CE27" s="132">
        <v>2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2050</v>
      </c>
      <c r="CQ27" s="141">
        <v>267000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0.11071428571429</v>
      </c>
      <c r="B28" s="203" t="s">
        <v>108</v>
      </c>
      <c r="C28" s="203"/>
      <c r="D28" s="203" t="s">
        <v>109</v>
      </c>
      <c r="E28" s="203" t="s">
        <v>110</v>
      </c>
      <c r="F28" s="203" t="s">
        <v>64</v>
      </c>
      <c r="G28" s="203" t="s">
        <v>111</v>
      </c>
      <c r="H28" s="90" t="s">
        <v>112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5</v>
      </c>
      <c r="O28" s="92">
        <v>0</v>
      </c>
      <c r="P28" s="93">
        <f>N28+O28</f>
        <v>5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28000</v>
      </c>
      <c r="V28" s="84">
        <v>1</v>
      </c>
      <c r="W28" s="82">
        <f>IF(P28=0,"-",V28/P28)</f>
        <v>0.2</v>
      </c>
      <c r="X28" s="186">
        <v>31000</v>
      </c>
      <c r="Y28" s="187">
        <f>IFERROR(X28/P28,"-")</f>
        <v>6200</v>
      </c>
      <c r="Z28" s="187">
        <f>IFERROR(X28/V28,"-")</f>
        <v>31000</v>
      </c>
      <c r="AA28" s="188">
        <f>SUM(X28:X32)-SUM(J28:J32)</f>
        <v>-249000</v>
      </c>
      <c r="AB28" s="85">
        <f>SUM(X28:X32)/SUM(J28:J32)</f>
        <v>0.11071428571429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2</v>
      </c>
      <c r="AN28" s="101">
        <f>IF(P28=0,"",IF(AM28=0,"",(AM28/P28)))</f>
        <v>0.4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0.2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0.2</v>
      </c>
      <c r="CH28" s="135">
        <v>1</v>
      </c>
      <c r="CI28" s="136">
        <f>IFERROR(CH28/CF28,"-")</f>
        <v>1</v>
      </c>
      <c r="CJ28" s="137">
        <v>31000</v>
      </c>
      <c r="CK28" s="138">
        <f>IFERROR(CJ28/CF28,"-")</f>
        <v>31000</v>
      </c>
      <c r="CL28" s="139"/>
      <c r="CM28" s="139"/>
      <c r="CN28" s="139">
        <v>1</v>
      </c>
      <c r="CO28" s="140">
        <v>1</v>
      </c>
      <c r="CP28" s="141">
        <v>31000</v>
      </c>
      <c r="CQ28" s="141">
        <v>31000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104</v>
      </c>
      <c r="E29" s="203" t="s">
        <v>105</v>
      </c>
      <c r="F29" s="203" t="s">
        <v>64</v>
      </c>
      <c r="G29" s="203"/>
      <c r="H29" s="90" t="s">
        <v>112</v>
      </c>
      <c r="I29" s="90"/>
      <c r="J29" s="188"/>
      <c r="K29" s="81">
        <v>0</v>
      </c>
      <c r="L29" s="81">
        <v>0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114</v>
      </c>
      <c r="C30" s="203"/>
      <c r="D30" s="203" t="s">
        <v>115</v>
      </c>
      <c r="E30" s="203" t="s">
        <v>116</v>
      </c>
      <c r="F30" s="203" t="s">
        <v>102</v>
      </c>
      <c r="G30" s="203"/>
      <c r="H30" s="90" t="s">
        <v>112</v>
      </c>
      <c r="I30" s="90"/>
      <c r="J30" s="188"/>
      <c r="K30" s="81">
        <v>2</v>
      </c>
      <c r="L30" s="81">
        <v>0</v>
      </c>
      <c r="M30" s="81">
        <v>5</v>
      </c>
      <c r="N30" s="91">
        <v>1</v>
      </c>
      <c r="O30" s="92">
        <v>0</v>
      </c>
      <c r="P30" s="93">
        <f>N30+O30</f>
        <v>1</v>
      </c>
      <c r="Q30" s="82">
        <f>IFERROR(P30/M30,"-")</f>
        <v>0.2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117</v>
      </c>
      <c r="C31" s="203"/>
      <c r="D31" s="203" t="s">
        <v>96</v>
      </c>
      <c r="E31" s="203" t="s">
        <v>97</v>
      </c>
      <c r="F31" s="203" t="s">
        <v>64</v>
      </c>
      <c r="G31" s="203"/>
      <c r="H31" s="90" t="s">
        <v>112</v>
      </c>
      <c r="I31" s="90"/>
      <c r="J31" s="188"/>
      <c r="K31" s="81">
        <v>0</v>
      </c>
      <c r="L31" s="81">
        <v>0</v>
      </c>
      <c r="M31" s="81">
        <v>0</v>
      </c>
      <c r="N31" s="91">
        <v>2</v>
      </c>
      <c r="O31" s="92">
        <v>0</v>
      </c>
      <c r="P31" s="93">
        <f>N31+O31</f>
        <v>2</v>
      </c>
      <c r="Q31" s="82" t="str">
        <f>IFERROR(P31/M31,"-")</f>
        <v>-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118</v>
      </c>
      <c r="C32" s="203"/>
      <c r="D32" s="203" t="s">
        <v>107</v>
      </c>
      <c r="E32" s="203" t="s">
        <v>107</v>
      </c>
      <c r="F32" s="203" t="s">
        <v>69</v>
      </c>
      <c r="G32" s="203"/>
      <c r="H32" s="90"/>
      <c r="I32" s="90"/>
      <c r="J32" s="188"/>
      <c r="K32" s="81">
        <v>40</v>
      </c>
      <c r="L32" s="81">
        <v>8</v>
      </c>
      <c r="M32" s="81">
        <v>1</v>
      </c>
      <c r="N32" s="91">
        <v>1</v>
      </c>
      <c r="O32" s="92">
        <v>0</v>
      </c>
      <c r="P32" s="93">
        <f>N32+O32</f>
        <v>1</v>
      </c>
      <c r="Q32" s="82">
        <f>IFERROR(P32/M32,"-")</f>
        <v>1</v>
      </c>
      <c r="R32" s="81">
        <v>0</v>
      </c>
      <c r="S32" s="81">
        <v>1</v>
      </c>
      <c r="T32" s="82">
        <f>IFERROR(S32/(O32+P32),"-")</f>
        <v>1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0.076666666666667</v>
      </c>
      <c r="B33" s="203" t="s">
        <v>119</v>
      </c>
      <c r="C33" s="203"/>
      <c r="D33" s="203" t="s">
        <v>109</v>
      </c>
      <c r="E33" s="203" t="s">
        <v>110</v>
      </c>
      <c r="F33" s="203" t="s">
        <v>64</v>
      </c>
      <c r="G33" s="203" t="s">
        <v>120</v>
      </c>
      <c r="H33" s="90" t="s">
        <v>121</v>
      </c>
      <c r="I33" s="90" t="s">
        <v>122</v>
      </c>
      <c r="J33" s="188">
        <v>300000</v>
      </c>
      <c r="K33" s="81">
        <v>0</v>
      </c>
      <c r="L33" s="81">
        <v>0</v>
      </c>
      <c r="M33" s="81">
        <v>0</v>
      </c>
      <c r="N33" s="91">
        <v>10</v>
      </c>
      <c r="O33" s="92">
        <v>0</v>
      </c>
      <c r="P33" s="93">
        <f>N33+O33</f>
        <v>10</v>
      </c>
      <c r="Q33" s="82" t="str">
        <f>IFERROR(P33/M33,"-")</f>
        <v>-</v>
      </c>
      <c r="R33" s="81">
        <v>1</v>
      </c>
      <c r="S33" s="81">
        <v>1</v>
      </c>
      <c r="T33" s="82">
        <f>IFERROR(S33/(O33+P33),"-")</f>
        <v>0.1</v>
      </c>
      <c r="U33" s="182">
        <f>IFERROR(J33/SUM(P33:P37),"-")</f>
        <v>11538.461538462</v>
      </c>
      <c r="V33" s="84">
        <v>1</v>
      </c>
      <c r="W33" s="82">
        <f>IF(P33=0,"-",V33/P33)</f>
        <v>0.1</v>
      </c>
      <c r="X33" s="186">
        <v>23000</v>
      </c>
      <c r="Y33" s="187">
        <f>IFERROR(X33/P33,"-")</f>
        <v>2300</v>
      </c>
      <c r="Z33" s="187">
        <f>IFERROR(X33/V33,"-")</f>
        <v>23000</v>
      </c>
      <c r="AA33" s="188">
        <f>SUM(X33:X37)-SUM(J33:J37)</f>
        <v>-277000</v>
      </c>
      <c r="AB33" s="85">
        <f>SUM(X33:X37)/SUM(J33:J37)</f>
        <v>0.076666666666667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0.2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0.2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4</v>
      </c>
      <c r="BX33" s="127">
        <f>IF(P33=0,"",IF(BW33=0,"",(BW33/P33)))</f>
        <v>0.4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2</v>
      </c>
      <c r="CG33" s="134">
        <f>IF(P33=0,"",IF(CF33=0,"",(CF33/P33)))</f>
        <v>0.2</v>
      </c>
      <c r="CH33" s="135">
        <v>1</v>
      </c>
      <c r="CI33" s="136">
        <f>IFERROR(CH33/CF33,"-")</f>
        <v>0.5</v>
      </c>
      <c r="CJ33" s="137">
        <v>23000</v>
      </c>
      <c r="CK33" s="138">
        <f>IFERROR(CJ33/CF33,"-")</f>
        <v>11500</v>
      </c>
      <c r="CL33" s="139"/>
      <c r="CM33" s="139"/>
      <c r="CN33" s="139">
        <v>1</v>
      </c>
      <c r="CO33" s="140">
        <v>1</v>
      </c>
      <c r="CP33" s="141">
        <v>23000</v>
      </c>
      <c r="CQ33" s="141">
        <v>23000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123</v>
      </c>
      <c r="C34" s="203"/>
      <c r="D34" s="203" t="s">
        <v>90</v>
      </c>
      <c r="E34" s="203" t="s">
        <v>91</v>
      </c>
      <c r="F34" s="203" t="s">
        <v>64</v>
      </c>
      <c r="G34" s="203"/>
      <c r="H34" s="90" t="s">
        <v>121</v>
      </c>
      <c r="I34" s="90"/>
      <c r="J34" s="188"/>
      <c r="K34" s="81">
        <v>0</v>
      </c>
      <c r="L34" s="81">
        <v>0</v>
      </c>
      <c r="M34" s="81">
        <v>0</v>
      </c>
      <c r="N34" s="91">
        <v>8</v>
      </c>
      <c r="O34" s="92">
        <v>0</v>
      </c>
      <c r="P34" s="93">
        <f>N34+O34</f>
        <v>8</v>
      </c>
      <c r="Q34" s="82" t="str">
        <f>IFERROR(P34/M34,"-")</f>
        <v>-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0.25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124</v>
      </c>
      <c r="C35" s="203"/>
      <c r="D35" s="203" t="s">
        <v>125</v>
      </c>
      <c r="E35" s="203" t="s">
        <v>126</v>
      </c>
      <c r="F35" s="203" t="s">
        <v>102</v>
      </c>
      <c r="G35" s="203"/>
      <c r="H35" s="90" t="s">
        <v>121</v>
      </c>
      <c r="I35" s="90"/>
      <c r="J35" s="188"/>
      <c r="K35" s="81">
        <v>6</v>
      </c>
      <c r="L35" s="81">
        <v>0</v>
      </c>
      <c r="M35" s="81">
        <v>47</v>
      </c>
      <c r="N35" s="91">
        <v>2</v>
      </c>
      <c r="O35" s="92">
        <v>0</v>
      </c>
      <c r="P35" s="93">
        <f>N35+O35</f>
        <v>2</v>
      </c>
      <c r="Q35" s="82">
        <f>IFERROR(P35/M35,"-")</f>
        <v>0.042553191489362</v>
      </c>
      <c r="R35" s="81">
        <v>0</v>
      </c>
      <c r="S35" s="81">
        <v>1</v>
      </c>
      <c r="T35" s="82">
        <f>IFERROR(S35/(O35+P35),"-")</f>
        <v>0.5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>
        <v>1</v>
      </c>
      <c r="AE35" s="95">
        <f>IF(P35=0,"",IF(AD35=0,"",(AD35/P35)))</f>
        <v>0.5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>
        <v>1</v>
      </c>
      <c r="AN35" s="101">
        <f>IF(P35=0,"",IF(AM35=0,"",(AM35/P35)))</f>
        <v>0.5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127</v>
      </c>
      <c r="C36" s="203"/>
      <c r="D36" s="203" t="s">
        <v>90</v>
      </c>
      <c r="E36" s="203" t="s">
        <v>128</v>
      </c>
      <c r="F36" s="203" t="s">
        <v>64</v>
      </c>
      <c r="G36" s="203"/>
      <c r="H36" s="90" t="s">
        <v>121</v>
      </c>
      <c r="I36" s="90"/>
      <c r="J36" s="188"/>
      <c r="K36" s="81">
        <v>0</v>
      </c>
      <c r="L36" s="81">
        <v>0</v>
      </c>
      <c r="M36" s="81">
        <v>0</v>
      </c>
      <c r="N36" s="91">
        <v>0</v>
      </c>
      <c r="O36" s="92">
        <v>0</v>
      </c>
      <c r="P36" s="93">
        <f>N36+O36</f>
        <v>0</v>
      </c>
      <c r="Q36" s="82" t="str">
        <f>IFERROR(P36/M36,"-")</f>
        <v>-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107</v>
      </c>
      <c r="E37" s="203" t="s">
        <v>107</v>
      </c>
      <c r="F37" s="203" t="s">
        <v>69</v>
      </c>
      <c r="G37" s="203"/>
      <c r="H37" s="90"/>
      <c r="I37" s="90"/>
      <c r="J37" s="188"/>
      <c r="K37" s="81">
        <v>65</v>
      </c>
      <c r="L37" s="81">
        <v>37</v>
      </c>
      <c r="M37" s="81">
        <v>29</v>
      </c>
      <c r="N37" s="91">
        <v>6</v>
      </c>
      <c r="O37" s="92">
        <v>0</v>
      </c>
      <c r="P37" s="93">
        <f>N37+O37</f>
        <v>6</v>
      </c>
      <c r="Q37" s="82">
        <f>IFERROR(P37/M37,"-")</f>
        <v>0.20689655172414</v>
      </c>
      <c r="R37" s="81">
        <v>3</v>
      </c>
      <c r="S37" s="81">
        <v>1</v>
      </c>
      <c r="T37" s="82">
        <f>IFERROR(S37/(O37+P37),"-")</f>
        <v>0.16666666666667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0.16666666666667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0.16666666666667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3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0.16666666666667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0.10833333333333</v>
      </c>
      <c r="B38" s="203" t="s">
        <v>130</v>
      </c>
      <c r="C38" s="203"/>
      <c r="D38" s="203" t="s">
        <v>131</v>
      </c>
      <c r="E38" s="203" t="s">
        <v>132</v>
      </c>
      <c r="F38" s="203" t="s">
        <v>64</v>
      </c>
      <c r="G38" s="203" t="s">
        <v>133</v>
      </c>
      <c r="H38" s="90" t="s">
        <v>134</v>
      </c>
      <c r="I38" s="90" t="s">
        <v>135</v>
      </c>
      <c r="J38" s="188">
        <v>240000</v>
      </c>
      <c r="K38" s="81">
        <v>0</v>
      </c>
      <c r="L38" s="81">
        <v>0</v>
      </c>
      <c r="M38" s="81">
        <v>0</v>
      </c>
      <c r="N38" s="91">
        <v>1</v>
      </c>
      <c r="O38" s="92">
        <v>0</v>
      </c>
      <c r="P38" s="93">
        <f>N38+O38</f>
        <v>1</v>
      </c>
      <c r="Q38" s="82" t="str">
        <f>IFERROR(P38/M38,"-")</f>
        <v>-</v>
      </c>
      <c r="R38" s="81">
        <v>0</v>
      </c>
      <c r="S38" s="81">
        <v>1</v>
      </c>
      <c r="T38" s="82">
        <f>IFERROR(S38/(O38+P38),"-")</f>
        <v>1</v>
      </c>
      <c r="U38" s="182">
        <f>IFERROR(J38/SUM(P38:P47),"-")</f>
        <v>11428.571428571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SUM(X38:X47)-SUM(J38:J47)</f>
        <v>-214000</v>
      </c>
      <c r="AB38" s="85">
        <f>SUM(X38:X47)/SUM(J38:J47)</f>
        <v>0.10833333333333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137</v>
      </c>
      <c r="E39" s="203" t="s">
        <v>138</v>
      </c>
      <c r="F39" s="203" t="s">
        <v>64</v>
      </c>
      <c r="G39" s="203" t="s">
        <v>139</v>
      </c>
      <c r="H39" s="90" t="s">
        <v>134</v>
      </c>
      <c r="I39" s="90" t="s">
        <v>135</v>
      </c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2</v>
      </c>
      <c r="T39" s="82">
        <f>IFERROR(S39/(O39+P39),"-")</f>
        <v>0.28571428571429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0.14285714285714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4</v>
      </c>
      <c r="BX39" s="127">
        <f>IF(P39=0,"",IF(BW39=0,"",(BW39/P39)))</f>
        <v>0.57142857142857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0.14285714285714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141</v>
      </c>
      <c r="E40" s="203" t="s">
        <v>142</v>
      </c>
      <c r="F40" s="203" t="s">
        <v>64</v>
      </c>
      <c r="G40" s="203" t="s">
        <v>143</v>
      </c>
      <c r="H40" s="90" t="s">
        <v>134</v>
      </c>
      <c r="I40" s="90" t="s">
        <v>135</v>
      </c>
      <c r="J40" s="188"/>
      <c r="K40" s="81">
        <v>0</v>
      </c>
      <c r="L40" s="81">
        <v>0</v>
      </c>
      <c r="M40" s="81">
        <v>0</v>
      </c>
      <c r="N40" s="91">
        <v>0</v>
      </c>
      <c r="O40" s="92">
        <v>0</v>
      </c>
      <c r="P40" s="93">
        <f>N40+O40</f>
        <v>0</v>
      </c>
      <c r="Q40" s="82" t="str">
        <f>IFERROR(P40/M40,"-")</f>
        <v>-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145</v>
      </c>
      <c r="E41" s="203" t="s">
        <v>146</v>
      </c>
      <c r="F41" s="203" t="s">
        <v>64</v>
      </c>
      <c r="G41" s="203" t="s">
        <v>147</v>
      </c>
      <c r="H41" s="90" t="s">
        <v>134</v>
      </c>
      <c r="I41" s="90" t="s">
        <v>135</v>
      </c>
      <c r="J41" s="188"/>
      <c r="K41" s="81">
        <v>0</v>
      </c>
      <c r="L41" s="81">
        <v>0</v>
      </c>
      <c r="M41" s="81">
        <v>0</v>
      </c>
      <c r="N41" s="91">
        <v>6</v>
      </c>
      <c r="O41" s="92">
        <v>0</v>
      </c>
      <c r="P41" s="93">
        <f>N41+O41</f>
        <v>6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0.16666666666667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>
        <v>2</v>
      </c>
      <c r="AW41" s="107">
        <f>IF(P41=0,"",IF(AV41=0,"",(AV41/P41)))</f>
        <v>0.33333333333333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2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0.16666666666667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148</v>
      </c>
      <c r="C42" s="203"/>
      <c r="D42" s="203" t="s">
        <v>107</v>
      </c>
      <c r="E42" s="203" t="s">
        <v>107</v>
      </c>
      <c r="F42" s="203" t="s">
        <v>69</v>
      </c>
      <c r="G42" s="203" t="s">
        <v>149</v>
      </c>
      <c r="H42" s="90"/>
      <c r="I42" s="90"/>
      <c r="J42" s="188"/>
      <c r="K42" s="81">
        <v>5</v>
      </c>
      <c r="L42" s="81">
        <v>5</v>
      </c>
      <c r="M42" s="81">
        <v>1</v>
      </c>
      <c r="N42" s="91">
        <v>2</v>
      </c>
      <c r="O42" s="92">
        <v>0</v>
      </c>
      <c r="P42" s="93">
        <f>N42+O42</f>
        <v>2</v>
      </c>
      <c r="Q42" s="82">
        <f>IFERROR(P42/M42,"-")</f>
        <v>2</v>
      </c>
      <c r="R42" s="81">
        <v>1</v>
      </c>
      <c r="S42" s="81">
        <v>1</v>
      </c>
      <c r="T42" s="82">
        <f>IFERROR(S42/(O42+P42),"-")</f>
        <v>0.5</v>
      </c>
      <c r="U42" s="182"/>
      <c r="V42" s="84">
        <v>1</v>
      </c>
      <c r="W42" s="82">
        <f>IF(P42=0,"-",V42/P42)</f>
        <v>0.5</v>
      </c>
      <c r="X42" s="186">
        <v>6000</v>
      </c>
      <c r="Y42" s="187">
        <f>IFERROR(X42/P42,"-")</f>
        <v>3000</v>
      </c>
      <c r="Z42" s="187">
        <f>IFERROR(X42/V42,"-")</f>
        <v>6000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1</v>
      </c>
      <c r="BY42" s="128">
        <v>2</v>
      </c>
      <c r="BZ42" s="129">
        <f>IFERROR(BY42/BW42,"-")</f>
        <v>1</v>
      </c>
      <c r="CA42" s="130">
        <v>75000</v>
      </c>
      <c r="CB42" s="131">
        <f>IFERROR(CA42/BW42,"-")</f>
        <v>37500</v>
      </c>
      <c r="CC42" s="132"/>
      <c r="CD42" s="132">
        <v>1</v>
      </c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6000</v>
      </c>
      <c r="CQ42" s="141">
        <v>69000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151</v>
      </c>
      <c r="E43" s="203" t="s">
        <v>152</v>
      </c>
      <c r="F43" s="203" t="s">
        <v>64</v>
      </c>
      <c r="G43" s="203" t="s">
        <v>133</v>
      </c>
      <c r="H43" s="90" t="s">
        <v>134</v>
      </c>
      <c r="I43" s="90" t="s">
        <v>153</v>
      </c>
      <c r="J43" s="188"/>
      <c r="K43" s="81">
        <v>0</v>
      </c>
      <c r="L43" s="81">
        <v>0</v>
      </c>
      <c r="M43" s="81">
        <v>0</v>
      </c>
      <c r="N43" s="91">
        <v>2</v>
      </c>
      <c r="O43" s="92">
        <v>0</v>
      </c>
      <c r="P43" s="93">
        <f>N43+O43</f>
        <v>2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 t="s">
        <v>155</v>
      </c>
      <c r="E44" s="203" t="s">
        <v>110</v>
      </c>
      <c r="F44" s="203" t="s">
        <v>64</v>
      </c>
      <c r="G44" s="203" t="s">
        <v>139</v>
      </c>
      <c r="H44" s="90" t="s">
        <v>134</v>
      </c>
      <c r="I44" s="90" t="s">
        <v>153</v>
      </c>
      <c r="J44" s="188"/>
      <c r="K44" s="81">
        <v>0</v>
      </c>
      <c r="L44" s="81">
        <v>0</v>
      </c>
      <c r="M44" s="81">
        <v>0</v>
      </c>
      <c r="N44" s="91">
        <v>0</v>
      </c>
      <c r="O44" s="92">
        <v>0</v>
      </c>
      <c r="P44" s="93">
        <f>N44+O44</f>
        <v>0</v>
      </c>
      <c r="Q44" s="82" t="str">
        <f>IFERROR(P44/M44,"-")</f>
        <v>-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100</v>
      </c>
      <c r="E45" s="203" t="s">
        <v>101</v>
      </c>
      <c r="F45" s="203" t="s">
        <v>102</v>
      </c>
      <c r="G45" s="203" t="s">
        <v>143</v>
      </c>
      <c r="H45" s="90" t="s">
        <v>134</v>
      </c>
      <c r="I45" s="90" t="s">
        <v>153</v>
      </c>
      <c r="J45" s="188"/>
      <c r="K45" s="81">
        <v>2</v>
      </c>
      <c r="L45" s="81">
        <v>0</v>
      </c>
      <c r="M45" s="81">
        <v>9</v>
      </c>
      <c r="N45" s="91">
        <v>1</v>
      </c>
      <c r="O45" s="92">
        <v>0</v>
      </c>
      <c r="P45" s="93">
        <f>N45+O45</f>
        <v>1</v>
      </c>
      <c r="Q45" s="82">
        <f>IFERROR(P45/M45,"-")</f>
        <v>0.11111111111111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1</v>
      </c>
      <c r="X45" s="186">
        <v>20000</v>
      </c>
      <c r="Y45" s="187">
        <f>IFERROR(X45/P45,"-")</f>
        <v>20000</v>
      </c>
      <c r="Z45" s="187">
        <f>IFERROR(X45/V45,"-")</f>
        <v>20000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1</v>
      </c>
      <c r="CH45" s="135">
        <v>1</v>
      </c>
      <c r="CI45" s="136">
        <f>IFERROR(CH45/CF45,"-")</f>
        <v>1</v>
      </c>
      <c r="CJ45" s="137">
        <v>20000</v>
      </c>
      <c r="CK45" s="138">
        <f>IFERROR(CJ45/CF45,"-")</f>
        <v>20000</v>
      </c>
      <c r="CL45" s="139"/>
      <c r="CM45" s="139">
        <v>1</v>
      </c>
      <c r="CN45" s="139"/>
      <c r="CO45" s="140">
        <v>1</v>
      </c>
      <c r="CP45" s="141">
        <v>20000</v>
      </c>
      <c r="CQ45" s="141">
        <v>20000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158</v>
      </c>
      <c r="E46" s="203" t="s">
        <v>159</v>
      </c>
      <c r="F46" s="203" t="s">
        <v>64</v>
      </c>
      <c r="G46" s="203" t="s">
        <v>147</v>
      </c>
      <c r="H46" s="90" t="s">
        <v>134</v>
      </c>
      <c r="I46" s="90" t="s">
        <v>160</v>
      </c>
      <c r="J46" s="188"/>
      <c r="K46" s="81">
        <v>0</v>
      </c>
      <c r="L46" s="81">
        <v>0</v>
      </c>
      <c r="M46" s="81">
        <v>0</v>
      </c>
      <c r="N46" s="91">
        <v>2</v>
      </c>
      <c r="O46" s="92">
        <v>0</v>
      </c>
      <c r="P46" s="93">
        <f>N46+O46</f>
        <v>2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0.5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0.5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161</v>
      </c>
      <c r="C47" s="203"/>
      <c r="D47" s="203" t="s">
        <v>107</v>
      </c>
      <c r="E47" s="203" t="s">
        <v>107</v>
      </c>
      <c r="F47" s="203" t="s">
        <v>69</v>
      </c>
      <c r="G47" s="203" t="s">
        <v>149</v>
      </c>
      <c r="H47" s="90"/>
      <c r="I47" s="90"/>
      <c r="J47" s="188"/>
      <c r="K47" s="81">
        <v>12</v>
      </c>
      <c r="L47" s="81">
        <v>9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162</v>
      </c>
      <c r="C48" s="203"/>
      <c r="D48" s="203" t="s">
        <v>163</v>
      </c>
      <c r="E48" s="203" t="s">
        <v>63</v>
      </c>
      <c r="F48" s="203" t="s">
        <v>64</v>
      </c>
      <c r="G48" s="203" t="s">
        <v>164</v>
      </c>
      <c r="H48" s="90" t="s">
        <v>165</v>
      </c>
      <c r="I48" s="90" t="s">
        <v>122</v>
      </c>
      <c r="J48" s="188">
        <v>400000</v>
      </c>
      <c r="K48" s="81">
        <v>0</v>
      </c>
      <c r="L48" s="81">
        <v>0</v>
      </c>
      <c r="M48" s="81">
        <v>0</v>
      </c>
      <c r="N48" s="91">
        <v>23</v>
      </c>
      <c r="O48" s="92">
        <v>0</v>
      </c>
      <c r="P48" s="93">
        <f>N48+O48</f>
        <v>23</v>
      </c>
      <c r="Q48" s="82" t="str">
        <f>IFERROR(P48/M48,"-")</f>
        <v>-</v>
      </c>
      <c r="R48" s="81">
        <v>0</v>
      </c>
      <c r="S48" s="81">
        <v>2</v>
      </c>
      <c r="T48" s="82">
        <f>IFERROR(S48/(O48+P48),"-")</f>
        <v>0.08695652173913</v>
      </c>
      <c r="U48" s="182">
        <f>IFERROR(J48/SUM(P48:P52),"-")</f>
        <v>8163.2653061224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SUM(X48:X52)-SUM(J48:J52)</f>
        <v>-400000</v>
      </c>
      <c r="AB48" s="85">
        <f>SUM(X48:X52)/SUM(J48:J52)</f>
        <v>0</v>
      </c>
      <c r="AC48" s="79"/>
      <c r="AD48" s="94">
        <v>2</v>
      </c>
      <c r="AE48" s="95">
        <f>IF(P48=0,"",IF(AD48=0,"",(AD48/P48)))</f>
        <v>0.08695652173913</v>
      </c>
      <c r="AF48" s="94"/>
      <c r="AG48" s="96">
        <f>IFERROR(AF48/AD48,"-")</f>
        <v>0</v>
      </c>
      <c r="AH48" s="97"/>
      <c r="AI48" s="98">
        <f>IFERROR(AH48/AD48,"-")</f>
        <v>0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3</v>
      </c>
      <c r="AW48" s="107">
        <f>IF(P48=0,"",IF(AV48=0,"",(AV48/P48)))</f>
        <v>0.1304347826087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5</v>
      </c>
      <c r="BF48" s="113">
        <f>IF(P48=0,"",IF(BE48=0,"",(BE48/P48)))</f>
        <v>0.21739130434783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5</v>
      </c>
      <c r="BO48" s="120">
        <f>IF(P48=0,"",IF(BN48=0,"",(BN48/P48)))</f>
        <v>0.21739130434783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8</v>
      </c>
      <c r="BX48" s="127">
        <f>IF(P48=0,"",IF(BW48=0,"",(BW48/P48)))</f>
        <v>0.34782608695652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166</v>
      </c>
      <c r="C49" s="203"/>
      <c r="D49" s="203" t="s">
        <v>167</v>
      </c>
      <c r="E49" s="203" t="s">
        <v>168</v>
      </c>
      <c r="F49" s="203" t="s">
        <v>64</v>
      </c>
      <c r="G49" s="203"/>
      <c r="H49" s="90" t="s">
        <v>165</v>
      </c>
      <c r="I49" s="90"/>
      <c r="J49" s="188"/>
      <c r="K49" s="81">
        <v>0</v>
      </c>
      <c r="L49" s="81">
        <v>0</v>
      </c>
      <c r="M49" s="81">
        <v>0</v>
      </c>
      <c r="N49" s="91">
        <v>4</v>
      </c>
      <c r="O49" s="92">
        <v>0</v>
      </c>
      <c r="P49" s="93">
        <f>N49+O49</f>
        <v>4</v>
      </c>
      <c r="Q49" s="82" t="str">
        <f>IFERROR(P49/M49,"-")</f>
        <v>-</v>
      </c>
      <c r="R49" s="81">
        <v>1</v>
      </c>
      <c r="S49" s="81">
        <v>1</v>
      </c>
      <c r="T49" s="82">
        <f>IFERROR(S49/(O49+P49),"-")</f>
        <v>0.25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0.25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>
        <v>1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169</v>
      </c>
      <c r="C50" s="203"/>
      <c r="D50" s="203" t="s">
        <v>100</v>
      </c>
      <c r="E50" s="203" t="s">
        <v>101</v>
      </c>
      <c r="F50" s="203" t="s">
        <v>102</v>
      </c>
      <c r="G50" s="203"/>
      <c r="H50" s="90" t="s">
        <v>165</v>
      </c>
      <c r="I50" s="90"/>
      <c r="J50" s="188"/>
      <c r="K50" s="81">
        <v>30</v>
      </c>
      <c r="L50" s="81">
        <v>0</v>
      </c>
      <c r="M50" s="81">
        <v>111</v>
      </c>
      <c r="N50" s="91">
        <v>9</v>
      </c>
      <c r="O50" s="92">
        <v>0</v>
      </c>
      <c r="P50" s="93">
        <f>N50+O50</f>
        <v>9</v>
      </c>
      <c r="Q50" s="82">
        <f>IFERROR(P50/M50,"-")</f>
        <v>0.081081081081081</v>
      </c>
      <c r="R50" s="81">
        <v>3</v>
      </c>
      <c r="S50" s="81">
        <v>3</v>
      </c>
      <c r="T50" s="82">
        <f>IFERROR(S50/(O50+P50),"-")</f>
        <v>0.33333333333333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0.11111111111111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0.11111111111111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3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0.22222222222222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2</v>
      </c>
      <c r="CG50" s="134">
        <f>IF(P50=0,"",IF(CF50=0,"",(CF50/P50)))</f>
        <v>0.22222222222222</v>
      </c>
      <c r="CH50" s="135">
        <v>2</v>
      </c>
      <c r="CI50" s="136">
        <f>IFERROR(CH50/CF50,"-")</f>
        <v>1</v>
      </c>
      <c r="CJ50" s="137">
        <v>14000</v>
      </c>
      <c r="CK50" s="138">
        <f>IFERROR(CJ50/CF50,"-")</f>
        <v>7000</v>
      </c>
      <c r="CL50" s="139">
        <v>1</v>
      </c>
      <c r="CM50" s="139"/>
      <c r="CN50" s="139">
        <v>1</v>
      </c>
      <c r="CO50" s="140">
        <v>0</v>
      </c>
      <c r="CP50" s="141">
        <v>0</v>
      </c>
      <c r="CQ50" s="141">
        <v>11000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170</v>
      </c>
      <c r="C51" s="203"/>
      <c r="D51" s="203" t="s">
        <v>171</v>
      </c>
      <c r="E51" s="203" t="s">
        <v>172</v>
      </c>
      <c r="F51" s="203" t="s">
        <v>64</v>
      </c>
      <c r="G51" s="203"/>
      <c r="H51" s="90" t="s">
        <v>165</v>
      </c>
      <c r="I51" s="90"/>
      <c r="J51" s="188"/>
      <c r="K51" s="81">
        <v>0</v>
      </c>
      <c r="L51" s="81">
        <v>0</v>
      </c>
      <c r="M51" s="81">
        <v>0</v>
      </c>
      <c r="N51" s="91">
        <v>5</v>
      </c>
      <c r="O51" s="92">
        <v>0</v>
      </c>
      <c r="P51" s="93">
        <f>N51+O51</f>
        <v>5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0.2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0.4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2</v>
      </c>
      <c r="CG51" s="134">
        <f>IF(P51=0,"",IF(CF51=0,"",(CF51/P51)))</f>
        <v>0.4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173</v>
      </c>
      <c r="C52" s="203"/>
      <c r="D52" s="203" t="s">
        <v>107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68</v>
      </c>
      <c r="L52" s="81">
        <v>38</v>
      </c>
      <c r="M52" s="81">
        <v>17</v>
      </c>
      <c r="N52" s="91">
        <v>8</v>
      </c>
      <c r="O52" s="92">
        <v>0</v>
      </c>
      <c r="P52" s="93">
        <f>N52+O52</f>
        <v>8</v>
      </c>
      <c r="Q52" s="82">
        <f>IFERROR(P52/M52,"-")</f>
        <v>0.47058823529412</v>
      </c>
      <c r="R52" s="81">
        <v>3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0.125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3</v>
      </c>
      <c r="BO52" s="120">
        <f>IF(P52=0,"",IF(BN52=0,"",(BN52/P52)))</f>
        <v>0.375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3</v>
      </c>
      <c r="BX52" s="127">
        <f>IF(P52=0,"",IF(BW52=0,"",(BW52/P52)))</f>
        <v>0.375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0.125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0.21153846153846</v>
      </c>
      <c r="B53" s="203" t="s">
        <v>174</v>
      </c>
      <c r="C53" s="203"/>
      <c r="D53" s="203" t="s">
        <v>163</v>
      </c>
      <c r="E53" s="203" t="s">
        <v>63</v>
      </c>
      <c r="F53" s="203" t="s">
        <v>64</v>
      </c>
      <c r="G53" s="203" t="s">
        <v>175</v>
      </c>
      <c r="H53" s="90" t="s">
        <v>176</v>
      </c>
      <c r="I53" s="90" t="s">
        <v>177</v>
      </c>
      <c r="J53" s="188">
        <v>260000</v>
      </c>
      <c r="K53" s="81">
        <v>0</v>
      </c>
      <c r="L53" s="81">
        <v>0</v>
      </c>
      <c r="M53" s="81">
        <v>0</v>
      </c>
      <c r="N53" s="91">
        <v>10</v>
      </c>
      <c r="O53" s="92">
        <v>0</v>
      </c>
      <c r="P53" s="93">
        <f>N53+O53</f>
        <v>10</v>
      </c>
      <c r="Q53" s="82" t="str">
        <f>IFERROR(P53/M53,"-")</f>
        <v>-</v>
      </c>
      <c r="R53" s="81">
        <v>2</v>
      </c>
      <c r="S53" s="81">
        <v>1</v>
      </c>
      <c r="T53" s="82">
        <f>IFERROR(S53/(O53+P53),"-")</f>
        <v>0.1</v>
      </c>
      <c r="U53" s="182">
        <f>IFERROR(J53/SUM(P53:P57),"-")</f>
        <v>15294.117647059</v>
      </c>
      <c r="V53" s="84">
        <v>3</v>
      </c>
      <c r="W53" s="82">
        <f>IF(P53=0,"-",V53/P53)</f>
        <v>0.3</v>
      </c>
      <c r="X53" s="186">
        <v>55000</v>
      </c>
      <c r="Y53" s="187">
        <f>IFERROR(X53/P53,"-")</f>
        <v>5500</v>
      </c>
      <c r="Z53" s="187">
        <f>IFERROR(X53/V53,"-")</f>
        <v>18333.333333333</v>
      </c>
      <c r="AA53" s="188">
        <f>SUM(X53:X57)-SUM(J53:J57)</f>
        <v>-205000</v>
      </c>
      <c r="AB53" s="85">
        <f>SUM(X53:X57)/SUM(J53:J57)</f>
        <v>0.21153846153846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4</v>
      </c>
      <c r="BO53" s="120">
        <f>IF(P53=0,"",IF(BN53=0,"",(BN53/P53)))</f>
        <v>0.4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4</v>
      </c>
      <c r="BX53" s="127">
        <f>IF(P53=0,"",IF(BW53=0,"",(BW53/P53)))</f>
        <v>0.4</v>
      </c>
      <c r="BY53" s="128">
        <v>3</v>
      </c>
      <c r="BZ53" s="129">
        <f>IFERROR(BY53/BW53,"-")</f>
        <v>0.75</v>
      </c>
      <c r="CA53" s="130">
        <v>55000</v>
      </c>
      <c r="CB53" s="131">
        <f>IFERROR(CA53/BW53,"-")</f>
        <v>13750</v>
      </c>
      <c r="CC53" s="132"/>
      <c r="CD53" s="132"/>
      <c r="CE53" s="132">
        <v>3</v>
      </c>
      <c r="CF53" s="133">
        <v>1</v>
      </c>
      <c r="CG53" s="134">
        <f>IF(P53=0,"",IF(CF53=0,"",(CF53/P53)))</f>
        <v>0.1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3</v>
      </c>
      <c r="CP53" s="141">
        <v>55000</v>
      </c>
      <c r="CQ53" s="141">
        <v>23000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178</v>
      </c>
      <c r="C54" s="203"/>
      <c r="D54" s="203" t="s">
        <v>179</v>
      </c>
      <c r="E54" s="203" t="s">
        <v>180</v>
      </c>
      <c r="F54" s="203" t="s">
        <v>64</v>
      </c>
      <c r="G54" s="203"/>
      <c r="H54" s="90" t="s">
        <v>176</v>
      </c>
      <c r="I54" s="90"/>
      <c r="J54" s="188"/>
      <c r="K54" s="81">
        <v>0</v>
      </c>
      <c r="L54" s="81">
        <v>0</v>
      </c>
      <c r="M54" s="81">
        <v>0</v>
      </c>
      <c r="N54" s="91">
        <v>2</v>
      </c>
      <c r="O54" s="92">
        <v>0</v>
      </c>
      <c r="P54" s="93">
        <f>N54+O54</f>
        <v>2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>
        <v>1</v>
      </c>
      <c r="CG54" s="134">
        <f>IF(P54=0,"",IF(CF54=0,"",(CF54/P54)))</f>
        <v>0.5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181</v>
      </c>
      <c r="C55" s="203"/>
      <c r="D55" s="203" t="s">
        <v>182</v>
      </c>
      <c r="E55" s="203" t="s">
        <v>183</v>
      </c>
      <c r="F55" s="203" t="s">
        <v>102</v>
      </c>
      <c r="G55" s="203"/>
      <c r="H55" s="90" t="s">
        <v>176</v>
      </c>
      <c r="I55" s="90"/>
      <c r="J55" s="188"/>
      <c r="K55" s="81">
        <v>6</v>
      </c>
      <c r="L55" s="81">
        <v>0</v>
      </c>
      <c r="M55" s="81">
        <v>18</v>
      </c>
      <c r="N55" s="91">
        <v>1</v>
      </c>
      <c r="O55" s="92">
        <v>0</v>
      </c>
      <c r="P55" s="93">
        <f>N55+O55</f>
        <v>1</v>
      </c>
      <c r="Q55" s="82">
        <f>IFERROR(P55/M55,"-")</f>
        <v>0.055555555555556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184</v>
      </c>
      <c r="C56" s="203"/>
      <c r="D56" s="203" t="s">
        <v>185</v>
      </c>
      <c r="E56" s="203" t="s">
        <v>186</v>
      </c>
      <c r="F56" s="203" t="s">
        <v>64</v>
      </c>
      <c r="G56" s="203"/>
      <c r="H56" s="90" t="s">
        <v>176</v>
      </c>
      <c r="I56" s="90"/>
      <c r="J56" s="188"/>
      <c r="K56" s="81">
        <v>0</v>
      </c>
      <c r="L56" s="81">
        <v>0</v>
      </c>
      <c r="M56" s="81">
        <v>0</v>
      </c>
      <c r="N56" s="91">
        <v>1</v>
      </c>
      <c r="O56" s="92">
        <v>0</v>
      </c>
      <c r="P56" s="93">
        <f>N56+O56</f>
        <v>1</v>
      </c>
      <c r="Q56" s="82" t="str">
        <f>IFERROR(P56/M56,"-")</f>
        <v>-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1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187</v>
      </c>
      <c r="C57" s="203"/>
      <c r="D57" s="203" t="s">
        <v>107</v>
      </c>
      <c r="E57" s="203" t="s">
        <v>107</v>
      </c>
      <c r="F57" s="203" t="s">
        <v>69</v>
      </c>
      <c r="G57" s="203"/>
      <c r="H57" s="90"/>
      <c r="I57" s="90"/>
      <c r="J57" s="188"/>
      <c r="K57" s="81">
        <v>37</v>
      </c>
      <c r="L57" s="81">
        <v>20</v>
      </c>
      <c r="M57" s="81">
        <v>15</v>
      </c>
      <c r="N57" s="91">
        <v>3</v>
      </c>
      <c r="O57" s="92">
        <v>0</v>
      </c>
      <c r="P57" s="93">
        <f>N57+O57</f>
        <v>3</v>
      </c>
      <c r="Q57" s="82">
        <f>IFERROR(P57/M57,"-")</f>
        <v>0.2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0.66666666666667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1</v>
      </c>
      <c r="CG57" s="134">
        <f>IF(P57=0,"",IF(CF57=0,"",(CF57/P57)))</f>
        <v>0.33333333333333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188</v>
      </c>
      <c r="C58" s="203"/>
      <c r="D58" s="203" t="s">
        <v>189</v>
      </c>
      <c r="E58" s="203" t="s">
        <v>190</v>
      </c>
      <c r="F58" s="203" t="s">
        <v>64</v>
      </c>
      <c r="G58" s="203" t="s">
        <v>191</v>
      </c>
      <c r="H58" s="90" t="s">
        <v>165</v>
      </c>
      <c r="I58" s="90" t="s">
        <v>192</v>
      </c>
      <c r="J58" s="188">
        <v>200000</v>
      </c>
      <c r="K58" s="81">
        <v>0</v>
      </c>
      <c r="L58" s="81">
        <v>0</v>
      </c>
      <c r="M58" s="81">
        <v>0</v>
      </c>
      <c r="N58" s="91">
        <v>1</v>
      </c>
      <c r="O58" s="92">
        <v>0</v>
      </c>
      <c r="P58" s="93">
        <f>N58+O58</f>
        <v>1</v>
      </c>
      <c r="Q58" s="82" t="str">
        <f>IFERROR(P58/M58,"-")</f>
        <v>-</v>
      </c>
      <c r="R58" s="81">
        <v>0</v>
      </c>
      <c r="S58" s="81">
        <v>0</v>
      </c>
      <c r="T58" s="82">
        <f>IFERROR(S58/(O58+P58),"-")</f>
        <v>0</v>
      </c>
      <c r="U58" s="182">
        <f>IFERROR(J58/SUM(P58:P61),"-")</f>
        <v>20000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SUM(X58:X61)-SUM(J58:J61)</f>
        <v>-200000</v>
      </c>
      <c r="AB58" s="85">
        <f>SUM(X58:X61)/SUM(J58:J61)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193</v>
      </c>
      <c r="C59" s="203"/>
      <c r="D59" s="203" t="s">
        <v>155</v>
      </c>
      <c r="E59" s="203" t="s">
        <v>110</v>
      </c>
      <c r="F59" s="203" t="s">
        <v>64</v>
      </c>
      <c r="G59" s="203"/>
      <c r="H59" s="90" t="s">
        <v>165</v>
      </c>
      <c r="I59" s="90" t="s">
        <v>194</v>
      </c>
      <c r="J59" s="188"/>
      <c r="K59" s="81">
        <v>0</v>
      </c>
      <c r="L59" s="81">
        <v>0</v>
      </c>
      <c r="M59" s="81">
        <v>0</v>
      </c>
      <c r="N59" s="91">
        <v>5</v>
      </c>
      <c r="O59" s="92">
        <v>0</v>
      </c>
      <c r="P59" s="93">
        <f>N59+O59</f>
        <v>5</v>
      </c>
      <c r="Q59" s="82" t="str">
        <f>IFERROR(P59/M59,"-")</f>
        <v>-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0.2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0.4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2</v>
      </c>
      <c r="BX59" s="127">
        <f>IF(P59=0,"",IF(BW59=0,"",(BW59/P59)))</f>
        <v>0.4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195</v>
      </c>
      <c r="C60" s="203"/>
      <c r="D60" s="203" t="s">
        <v>196</v>
      </c>
      <c r="E60" s="203" t="s">
        <v>101</v>
      </c>
      <c r="F60" s="203" t="s">
        <v>102</v>
      </c>
      <c r="G60" s="203"/>
      <c r="H60" s="90" t="s">
        <v>165</v>
      </c>
      <c r="I60" s="90" t="s">
        <v>197</v>
      </c>
      <c r="J60" s="188"/>
      <c r="K60" s="81">
        <v>14</v>
      </c>
      <c r="L60" s="81">
        <v>0</v>
      </c>
      <c r="M60" s="81">
        <v>29</v>
      </c>
      <c r="N60" s="91">
        <v>3</v>
      </c>
      <c r="O60" s="92">
        <v>0</v>
      </c>
      <c r="P60" s="93">
        <f>N60+O60</f>
        <v>3</v>
      </c>
      <c r="Q60" s="82">
        <f>IFERROR(P60/M60,"-")</f>
        <v>0.10344827586207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0.33333333333333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0.66666666666667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198</v>
      </c>
      <c r="C61" s="203"/>
      <c r="D61" s="203" t="s">
        <v>107</v>
      </c>
      <c r="E61" s="203" t="s">
        <v>107</v>
      </c>
      <c r="F61" s="203" t="s">
        <v>69</v>
      </c>
      <c r="G61" s="203"/>
      <c r="H61" s="90"/>
      <c r="I61" s="90"/>
      <c r="J61" s="188"/>
      <c r="K61" s="81">
        <v>23</v>
      </c>
      <c r="L61" s="81">
        <v>13</v>
      </c>
      <c r="M61" s="81">
        <v>12</v>
      </c>
      <c r="N61" s="91">
        <v>1</v>
      </c>
      <c r="O61" s="92">
        <v>0</v>
      </c>
      <c r="P61" s="93">
        <f>N61+O61</f>
        <v>1</v>
      </c>
      <c r="Q61" s="82">
        <f>IFERROR(P61/M61,"-")</f>
        <v>0.083333333333333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1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199</v>
      </c>
      <c r="C62" s="203"/>
      <c r="D62" s="203" t="s">
        <v>104</v>
      </c>
      <c r="E62" s="203" t="s">
        <v>105</v>
      </c>
      <c r="F62" s="203" t="s">
        <v>64</v>
      </c>
      <c r="G62" s="203" t="s">
        <v>164</v>
      </c>
      <c r="H62" s="90" t="s">
        <v>200</v>
      </c>
      <c r="I62" s="204" t="s">
        <v>201</v>
      </c>
      <c r="J62" s="188">
        <v>120000</v>
      </c>
      <c r="K62" s="81">
        <v>0</v>
      </c>
      <c r="L62" s="81">
        <v>0</v>
      </c>
      <c r="M62" s="81">
        <v>0</v>
      </c>
      <c r="N62" s="91">
        <v>4</v>
      </c>
      <c r="O62" s="92">
        <v>0</v>
      </c>
      <c r="P62" s="93">
        <f>N62+O62</f>
        <v>4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20000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-120000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0.75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202</v>
      </c>
      <c r="C63" s="203"/>
      <c r="D63" s="203" t="s">
        <v>104</v>
      </c>
      <c r="E63" s="203" t="s">
        <v>105</v>
      </c>
      <c r="F63" s="203" t="s">
        <v>69</v>
      </c>
      <c r="G63" s="203"/>
      <c r="H63" s="90"/>
      <c r="I63" s="90"/>
      <c r="J63" s="188"/>
      <c r="K63" s="81">
        <v>12</v>
      </c>
      <c r="L63" s="81">
        <v>7</v>
      </c>
      <c r="M63" s="81">
        <v>3</v>
      </c>
      <c r="N63" s="91">
        <v>2</v>
      </c>
      <c r="O63" s="92">
        <v>0</v>
      </c>
      <c r="P63" s="93">
        <f>N63+O63</f>
        <v>2</v>
      </c>
      <c r="Q63" s="82">
        <f>IFERROR(P63/M63,"-")</f>
        <v>0.66666666666667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0.5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203</v>
      </c>
      <c r="C64" s="203"/>
      <c r="D64" s="203" t="s">
        <v>62</v>
      </c>
      <c r="E64" s="203" t="s">
        <v>63</v>
      </c>
      <c r="F64" s="203" t="s">
        <v>64</v>
      </c>
      <c r="G64" s="203" t="s">
        <v>164</v>
      </c>
      <c r="H64" s="90" t="s">
        <v>200</v>
      </c>
      <c r="I64" s="204" t="s">
        <v>204</v>
      </c>
      <c r="J64" s="188">
        <v>120000</v>
      </c>
      <c r="K64" s="81">
        <v>0</v>
      </c>
      <c r="L64" s="81">
        <v>0</v>
      </c>
      <c r="M64" s="81">
        <v>0</v>
      </c>
      <c r="N64" s="91">
        <v>9</v>
      </c>
      <c r="O64" s="92">
        <v>0</v>
      </c>
      <c r="P64" s="93">
        <f>N64+O64</f>
        <v>9</v>
      </c>
      <c r="Q64" s="82" t="str">
        <f>IFERROR(P64/M64,"-")</f>
        <v>-</v>
      </c>
      <c r="R64" s="81">
        <v>0</v>
      </c>
      <c r="S64" s="81">
        <v>2</v>
      </c>
      <c r="T64" s="82">
        <f>IFERROR(S64/(O64+P64),"-")</f>
        <v>0.22222222222222</v>
      </c>
      <c r="U64" s="182">
        <f>IFERROR(J64/SUM(P64:P65),"-")</f>
        <v>13333.333333333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-120000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3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4</v>
      </c>
      <c r="BX64" s="127">
        <f>IF(P64=0,"",IF(BW64=0,"",(BW64/P64)))</f>
        <v>0.44444444444444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>
        <v>2</v>
      </c>
      <c r="CG64" s="134">
        <f>IF(P64=0,"",IF(CF64=0,"",(CF64/P64)))</f>
        <v>0.22222222222222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205</v>
      </c>
      <c r="C65" s="203"/>
      <c r="D65" s="203" t="s">
        <v>62</v>
      </c>
      <c r="E65" s="203" t="s">
        <v>63</v>
      </c>
      <c r="F65" s="203" t="s">
        <v>69</v>
      </c>
      <c r="G65" s="203"/>
      <c r="H65" s="90"/>
      <c r="I65" s="90"/>
      <c r="J65" s="188"/>
      <c r="K65" s="81">
        <v>13</v>
      </c>
      <c r="L65" s="81">
        <v>8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0.02</v>
      </c>
      <c r="B66" s="203" t="s">
        <v>206</v>
      </c>
      <c r="C66" s="203"/>
      <c r="D66" s="203" t="s">
        <v>74</v>
      </c>
      <c r="E66" s="203" t="s">
        <v>75</v>
      </c>
      <c r="F66" s="203" t="s">
        <v>64</v>
      </c>
      <c r="G66" s="203" t="s">
        <v>65</v>
      </c>
      <c r="H66" s="90" t="s">
        <v>207</v>
      </c>
      <c r="I66" s="205" t="s">
        <v>208</v>
      </c>
      <c r="J66" s="188">
        <v>150000</v>
      </c>
      <c r="K66" s="81">
        <v>0</v>
      </c>
      <c r="L66" s="81">
        <v>0</v>
      </c>
      <c r="M66" s="81">
        <v>0</v>
      </c>
      <c r="N66" s="91">
        <v>9</v>
      </c>
      <c r="O66" s="92">
        <v>0</v>
      </c>
      <c r="P66" s="93">
        <f>N66+O66</f>
        <v>9</v>
      </c>
      <c r="Q66" s="82" t="str">
        <f>IFERROR(P66/M66,"-")</f>
        <v>-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15000</v>
      </c>
      <c r="V66" s="84">
        <v>1</v>
      </c>
      <c r="W66" s="82">
        <f>IF(P66=0,"-",V66/P66)</f>
        <v>0.11111111111111</v>
      </c>
      <c r="X66" s="186">
        <v>3000</v>
      </c>
      <c r="Y66" s="187">
        <f>IFERROR(X66/P66,"-")</f>
        <v>333.33333333333</v>
      </c>
      <c r="Z66" s="187">
        <f>IFERROR(X66/V66,"-")</f>
        <v>3000</v>
      </c>
      <c r="AA66" s="188">
        <f>SUM(X66:X67)-SUM(J66:J67)</f>
        <v>-147000</v>
      </c>
      <c r="AB66" s="85">
        <f>SUM(X66:X67)/SUM(J66:J67)</f>
        <v>0.02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0.11111111111111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5</v>
      </c>
      <c r="BO66" s="120">
        <f>IF(P66=0,"",IF(BN66=0,"",(BN66/P66)))</f>
        <v>0.55555555555556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3</v>
      </c>
      <c r="BX66" s="127">
        <f>IF(P66=0,"",IF(BW66=0,"",(BW66/P66)))</f>
        <v>0.33333333333333</v>
      </c>
      <c r="BY66" s="128">
        <v>1</v>
      </c>
      <c r="BZ66" s="129">
        <f>IFERROR(BY66/BW66,"-")</f>
        <v>0.33333333333333</v>
      </c>
      <c r="CA66" s="130">
        <v>3000</v>
      </c>
      <c r="CB66" s="131">
        <f>IFERROR(CA66/BW66,"-")</f>
        <v>1000</v>
      </c>
      <c r="CC66" s="132">
        <v>1</v>
      </c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3000</v>
      </c>
      <c r="CQ66" s="141">
        <v>3000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209</v>
      </c>
      <c r="C67" s="203"/>
      <c r="D67" s="203" t="s">
        <v>74</v>
      </c>
      <c r="E67" s="203" t="s">
        <v>75</v>
      </c>
      <c r="F67" s="203" t="s">
        <v>69</v>
      </c>
      <c r="G67" s="203"/>
      <c r="H67" s="90"/>
      <c r="I67" s="90"/>
      <c r="J67" s="188"/>
      <c r="K67" s="81">
        <v>7</v>
      </c>
      <c r="L67" s="81">
        <v>5</v>
      </c>
      <c r="M67" s="81">
        <v>0</v>
      </c>
      <c r="N67" s="91">
        <v>1</v>
      </c>
      <c r="O67" s="92">
        <v>0</v>
      </c>
      <c r="P67" s="93">
        <f>N67+O67</f>
        <v>1</v>
      </c>
      <c r="Q67" s="82" t="str">
        <f>IFERROR(P67/M67,"-")</f>
        <v>-</v>
      </c>
      <c r="R67" s="81">
        <v>1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>
        <v>1</v>
      </c>
      <c r="CG67" s="134">
        <f>IF(P67=0,"",IF(CF67=0,"",(CF67/P67)))</f>
        <v>1</v>
      </c>
      <c r="CH67" s="135">
        <v>1</v>
      </c>
      <c r="CI67" s="136">
        <f>IFERROR(CH67/CF67,"-")</f>
        <v>1</v>
      </c>
      <c r="CJ67" s="137">
        <v>10000</v>
      </c>
      <c r="CK67" s="138">
        <f>IFERROR(CJ67/CF67,"-")</f>
        <v>10000</v>
      </c>
      <c r="CL67" s="139"/>
      <c r="CM67" s="139">
        <v>1</v>
      </c>
      <c r="CN67" s="139"/>
      <c r="CO67" s="140">
        <v>0</v>
      </c>
      <c r="CP67" s="141">
        <v>0</v>
      </c>
      <c r="CQ67" s="141">
        <v>10000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210</v>
      </c>
      <c r="C68" s="203"/>
      <c r="D68" s="203" t="s">
        <v>211</v>
      </c>
      <c r="E68" s="203" t="s">
        <v>186</v>
      </c>
      <c r="F68" s="203" t="s">
        <v>64</v>
      </c>
      <c r="G68" s="203" t="s">
        <v>81</v>
      </c>
      <c r="H68" s="90" t="s">
        <v>207</v>
      </c>
      <c r="I68" s="204" t="s">
        <v>201</v>
      </c>
      <c r="J68" s="188">
        <v>150000</v>
      </c>
      <c r="K68" s="81">
        <v>0</v>
      </c>
      <c r="L68" s="81">
        <v>0</v>
      </c>
      <c r="M68" s="81">
        <v>0</v>
      </c>
      <c r="N68" s="91">
        <v>4</v>
      </c>
      <c r="O68" s="92">
        <v>0</v>
      </c>
      <c r="P68" s="93">
        <f>N68+O68</f>
        <v>4</v>
      </c>
      <c r="Q68" s="82" t="str">
        <f>IFERROR(P68/M68,"-")</f>
        <v>-</v>
      </c>
      <c r="R68" s="81">
        <v>0</v>
      </c>
      <c r="S68" s="81">
        <v>1</v>
      </c>
      <c r="T68" s="82">
        <f>IFERROR(S68/(O68+P68),"-")</f>
        <v>0.25</v>
      </c>
      <c r="U68" s="182">
        <f>IFERROR(J68/SUM(P68:P69),"-")</f>
        <v>37500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-150000</v>
      </c>
      <c r="AB68" s="85">
        <f>SUM(X68:X69)/SUM(J68:J69)</f>
        <v>0</v>
      </c>
      <c r="AC68" s="79"/>
      <c r="AD68" s="94">
        <v>1</v>
      </c>
      <c r="AE68" s="95">
        <f>IF(P68=0,"",IF(AD68=0,"",(AD68/P68)))</f>
        <v>0.25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0.25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2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212</v>
      </c>
      <c r="C69" s="203"/>
      <c r="D69" s="203" t="s">
        <v>211</v>
      </c>
      <c r="E69" s="203" t="s">
        <v>186</v>
      </c>
      <c r="F69" s="203" t="s">
        <v>69</v>
      </c>
      <c r="G69" s="203"/>
      <c r="H69" s="90"/>
      <c r="I69" s="90"/>
      <c r="J69" s="188"/>
      <c r="K69" s="81">
        <v>2</v>
      </c>
      <c r="L69" s="81">
        <v>1</v>
      </c>
      <c r="M69" s="81">
        <v>2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213</v>
      </c>
      <c r="C70" s="203"/>
      <c r="D70" s="203" t="s">
        <v>90</v>
      </c>
      <c r="E70" s="203" t="s">
        <v>91</v>
      </c>
      <c r="F70" s="203" t="s">
        <v>64</v>
      </c>
      <c r="G70" s="203" t="s">
        <v>214</v>
      </c>
      <c r="H70" s="90" t="s">
        <v>215</v>
      </c>
      <c r="I70" s="90" t="s">
        <v>216</v>
      </c>
      <c r="J70" s="188">
        <v>40000</v>
      </c>
      <c r="K70" s="81">
        <v>0</v>
      </c>
      <c r="L70" s="81">
        <v>0</v>
      </c>
      <c r="M70" s="81">
        <v>0</v>
      </c>
      <c r="N70" s="91">
        <v>2</v>
      </c>
      <c r="O70" s="92">
        <v>0</v>
      </c>
      <c r="P70" s="93">
        <f>N70+O70</f>
        <v>2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>
        <f>IFERROR(J70/SUM(P70:P71),"-")</f>
        <v>20000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-40000</v>
      </c>
      <c r="AB70" s="85">
        <f>SUM(X70:X71)/SUM(J70:J71)</f>
        <v>0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0.5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217</v>
      </c>
      <c r="C71" s="203"/>
      <c r="D71" s="203" t="s">
        <v>90</v>
      </c>
      <c r="E71" s="203" t="s">
        <v>91</v>
      </c>
      <c r="F71" s="203" t="s">
        <v>69</v>
      </c>
      <c r="G71" s="203"/>
      <c r="H71" s="90"/>
      <c r="I71" s="90"/>
      <c r="J71" s="188"/>
      <c r="K71" s="81">
        <v>6</v>
      </c>
      <c r="L71" s="81">
        <v>3</v>
      </c>
      <c r="M71" s="81">
        <v>0</v>
      </c>
      <c r="N71" s="91">
        <v>0</v>
      </c>
      <c r="O71" s="92">
        <v>0</v>
      </c>
      <c r="P71" s="93">
        <f>N71+O71</f>
        <v>0</v>
      </c>
      <c r="Q71" s="82" t="str">
        <f>IFERROR(P71/M71,"-")</f>
        <v>-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218</v>
      </c>
      <c r="C72" s="203"/>
      <c r="D72" s="203" t="s">
        <v>219</v>
      </c>
      <c r="E72" s="203" t="s">
        <v>220</v>
      </c>
      <c r="F72" s="203" t="s">
        <v>64</v>
      </c>
      <c r="G72" s="203" t="s">
        <v>147</v>
      </c>
      <c r="H72" s="90" t="s">
        <v>221</v>
      </c>
      <c r="I72" s="205" t="s">
        <v>222</v>
      </c>
      <c r="J72" s="188">
        <v>80000</v>
      </c>
      <c r="K72" s="81">
        <v>0</v>
      </c>
      <c r="L72" s="81">
        <v>0</v>
      </c>
      <c r="M72" s="81">
        <v>0</v>
      </c>
      <c r="N72" s="91">
        <v>0</v>
      </c>
      <c r="O72" s="92">
        <v>0</v>
      </c>
      <c r="P72" s="93">
        <f>N72+O72</f>
        <v>0</v>
      </c>
      <c r="Q72" s="82" t="str">
        <f>IFERROR(P72/M72,"-")</f>
        <v>-</v>
      </c>
      <c r="R72" s="81">
        <v>0</v>
      </c>
      <c r="S72" s="81">
        <v>0</v>
      </c>
      <c r="T72" s="82" t="str">
        <f>IFERROR(S72/(O72+P72),"-")</f>
        <v>-</v>
      </c>
      <c r="U72" s="182">
        <f>IFERROR(J72/SUM(P72:P76),"-")</f>
        <v>20000</v>
      </c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>
        <f>SUM(X72:X76)-SUM(J72:J76)</f>
        <v>-80000</v>
      </c>
      <c r="AB72" s="85">
        <f>SUM(X72:X76)/SUM(J72:J76)</f>
        <v>0</v>
      </c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223</v>
      </c>
      <c r="C73" s="203"/>
      <c r="D73" s="203" t="s">
        <v>219</v>
      </c>
      <c r="E73" s="203" t="s">
        <v>224</v>
      </c>
      <c r="F73" s="203" t="s">
        <v>64</v>
      </c>
      <c r="G73" s="203" t="s">
        <v>147</v>
      </c>
      <c r="H73" s="90" t="s">
        <v>221</v>
      </c>
      <c r="I73" s="205" t="s">
        <v>225</v>
      </c>
      <c r="J73" s="188"/>
      <c r="K73" s="81">
        <v>0</v>
      </c>
      <c r="L73" s="81">
        <v>0</v>
      </c>
      <c r="M73" s="81">
        <v>0</v>
      </c>
      <c r="N73" s="91">
        <v>3</v>
      </c>
      <c r="O73" s="92">
        <v>0</v>
      </c>
      <c r="P73" s="93">
        <f>N73+O73</f>
        <v>3</v>
      </c>
      <c r="Q73" s="82" t="str">
        <f>IFERROR(P73/M73,"-")</f>
        <v>-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0.33333333333333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2</v>
      </c>
      <c r="BO73" s="120">
        <f>IF(P73=0,"",IF(BN73=0,"",(BN73/P73)))</f>
        <v>0.66666666666667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226</v>
      </c>
      <c r="C74" s="203"/>
      <c r="D74" s="203" t="s">
        <v>219</v>
      </c>
      <c r="E74" s="203" t="s">
        <v>227</v>
      </c>
      <c r="F74" s="203" t="s">
        <v>64</v>
      </c>
      <c r="G74" s="203" t="s">
        <v>147</v>
      </c>
      <c r="H74" s="90" t="s">
        <v>221</v>
      </c>
      <c r="I74" s="205" t="s">
        <v>208</v>
      </c>
      <c r="J74" s="188"/>
      <c r="K74" s="81">
        <v>0</v>
      </c>
      <c r="L74" s="81">
        <v>0</v>
      </c>
      <c r="M74" s="81">
        <v>0</v>
      </c>
      <c r="N74" s="91">
        <v>0</v>
      </c>
      <c r="O74" s="92">
        <v>0</v>
      </c>
      <c r="P74" s="93">
        <f>N74+O74</f>
        <v>0</v>
      </c>
      <c r="Q74" s="82" t="str">
        <f>IFERROR(P74/M74,"-")</f>
        <v>-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228</v>
      </c>
      <c r="C75" s="203"/>
      <c r="D75" s="203" t="s">
        <v>219</v>
      </c>
      <c r="E75" s="203" t="s">
        <v>229</v>
      </c>
      <c r="F75" s="203" t="s">
        <v>64</v>
      </c>
      <c r="G75" s="203" t="s">
        <v>147</v>
      </c>
      <c r="H75" s="90" t="s">
        <v>221</v>
      </c>
      <c r="I75" s="205" t="s">
        <v>230</v>
      </c>
      <c r="J75" s="188"/>
      <c r="K75" s="81">
        <v>0</v>
      </c>
      <c r="L75" s="81">
        <v>0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231</v>
      </c>
      <c r="C76" s="203"/>
      <c r="D76" s="203" t="s">
        <v>107</v>
      </c>
      <c r="E76" s="203" t="s">
        <v>107</v>
      </c>
      <c r="F76" s="203" t="s">
        <v>69</v>
      </c>
      <c r="G76" s="203" t="s">
        <v>232</v>
      </c>
      <c r="H76" s="90"/>
      <c r="I76" s="90"/>
      <c r="J76" s="188"/>
      <c r="K76" s="81">
        <v>4</v>
      </c>
      <c r="L76" s="81">
        <v>3</v>
      </c>
      <c r="M76" s="81">
        <v>4</v>
      </c>
      <c r="N76" s="91">
        <v>1</v>
      </c>
      <c r="O76" s="92">
        <v>0</v>
      </c>
      <c r="P76" s="93">
        <f>N76+O76</f>
        <v>1</v>
      </c>
      <c r="Q76" s="82">
        <f>IFERROR(P76/M76,"-")</f>
        <v>0.25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30"/>
      <c r="B77" s="87"/>
      <c r="C77" s="88"/>
      <c r="D77" s="88"/>
      <c r="E77" s="88"/>
      <c r="F77" s="89"/>
      <c r="G77" s="90"/>
      <c r="H77" s="90"/>
      <c r="I77" s="90"/>
      <c r="J77" s="192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59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30"/>
      <c r="B78" s="37"/>
      <c r="C78" s="21"/>
      <c r="D78" s="21"/>
      <c r="E78" s="21"/>
      <c r="F78" s="22"/>
      <c r="G78" s="36"/>
      <c r="H78" s="36"/>
      <c r="I78" s="75"/>
      <c r="J78" s="193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61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19">
        <f>AB79</f>
        <v>0.32713559322034</v>
      </c>
      <c r="B79" s="39"/>
      <c r="C79" s="39"/>
      <c r="D79" s="39"/>
      <c r="E79" s="39"/>
      <c r="F79" s="39"/>
      <c r="G79" s="40" t="s">
        <v>233</v>
      </c>
      <c r="H79" s="40"/>
      <c r="I79" s="40"/>
      <c r="J79" s="190">
        <f>SUM(J6:J78)</f>
        <v>2950000</v>
      </c>
      <c r="K79" s="41">
        <f>SUM(K6:K78)</f>
        <v>558</v>
      </c>
      <c r="L79" s="41">
        <f>SUM(L6:L78)</f>
        <v>274</v>
      </c>
      <c r="M79" s="41">
        <f>SUM(M6:M78)</f>
        <v>383</v>
      </c>
      <c r="N79" s="41">
        <f>SUM(N6:N78)</f>
        <v>276</v>
      </c>
      <c r="O79" s="41">
        <f>SUM(O6:O78)</f>
        <v>1</v>
      </c>
      <c r="P79" s="41">
        <f>SUM(P6:P78)</f>
        <v>277</v>
      </c>
      <c r="Q79" s="42">
        <f>IFERROR(P79/M79,"-")</f>
        <v>0.72323759791123</v>
      </c>
      <c r="R79" s="78">
        <f>SUM(R6:R78)</f>
        <v>36</v>
      </c>
      <c r="S79" s="78">
        <f>SUM(S6:S78)</f>
        <v>29</v>
      </c>
      <c r="T79" s="42">
        <f>IFERROR(R79/P79,"-")</f>
        <v>0.12996389891697</v>
      </c>
      <c r="U79" s="184">
        <f>IFERROR(J79/P79,"-")</f>
        <v>10649.819494585</v>
      </c>
      <c r="V79" s="44">
        <f>SUM(V6:V78)</f>
        <v>25</v>
      </c>
      <c r="W79" s="42">
        <f>IFERROR(V79/P79,"-")</f>
        <v>0.090252707581227</v>
      </c>
      <c r="X79" s="190">
        <f>SUM(X6:X78)</f>
        <v>965050</v>
      </c>
      <c r="Y79" s="190">
        <f>IFERROR(X79/P79,"-")</f>
        <v>3483.9350180505</v>
      </c>
      <c r="Z79" s="190">
        <f>IFERROR(X79/V79,"-")</f>
        <v>38602</v>
      </c>
      <c r="AA79" s="190">
        <f>X79-J79</f>
        <v>-1984950</v>
      </c>
      <c r="AB79" s="47">
        <f>X79/J79</f>
        <v>0.32713559322034</v>
      </c>
      <c r="AC79" s="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61"/>
    <mergeCell ref="J58:J61"/>
    <mergeCell ref="U58:U61"/>
    <mergeCell ref="AA58:AA61"/>
    <mergeCell ref="AB58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6"/>
    <mergeCell ref="J72:J76"/>
    <mergeCell ref="U72:U76"/>
    <mergeCell ref="AA72:AA76"/>
    <mergeCell ref="AB72:AB7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0.086486486486486</v>
      </c>
      <c r="B6" s="203" t="s">
        <v>235</v>
      </c>
      <c r="C6" s="203" t="s">
        <v>236</v>
      </c>
      <c r="D6" s="203" t="s">
        <v>237</v>
      </c>
      <c r="E6" s="203" t="s">
        <v>238</v>
      </c>
      <c r="F6" s="203" t="s">
        <v>64</v>
      </c>
      <c r="G6" s="203" t="s">
        <v>239</v>
      </c>
      <c r="H6" s="90" t="s">
        <v>240</v>
      </c>
      <c r="I6" s="90" t="s">
        <v>241</v>
      </c>
      <c r="J6" s="188">
        <v>370000</v>
      </c>
      <c r="K6" s="81">
        <v>0</v>
      </c>
      <c r="L6" s="81">
        <v>0</v>
      </c>
      <c r="M6" s="81">
        <v>0</v>
      </c>
      <c r="N6" s="91">
        <v>35</v>
      </c>
      <c r="O6" s="92">
        <v>0</v>
      </c>
      <c r="P6" s="93">
        <f>N6+O6</f>
        <v>35</v>
      </c>
      <c r="Q6" s="82" t="str">
        <f>IFERROR(P6/M6,"-")</f>
        <v>-</v>
      </c>
      <c r="R6" s="81">
        <v>3</v>
      </c>
      <c r="S6" s="81">
        <v>4</v>
      </c>
      <c r="T6" s="82">
        <f>IFERROR(S6/(O6+P6),"-")</f>
        <v>0.11428571428571</v>
      </c>
      <c r="U6" s="182">
        <f>IFERROR(J6/SUM(P6:P7),"-")</f>
        <v>9250</v>
      </c>
      <c r="V6" s="84">
        <v>2</v>
      </c>
      <c r="W6" s="82">
        <f>IF(P6=0,"-",V6/P6)</f>
        <v>0.057142857142857</v>
      </c>
      <c r="X6" s="186">
        <v>18000</v>
      </c>
      <c r="Y6" s="187">
        <f>IFERROR(X6/P6,"-")</f>
        <v>514.28571428571</v>
      </c>
      <c r="Z6" s="187">
        <f>IFERROR(X6/V6,"-")</f>
        <v>9000</v>
      </c>
      <c r="AA6" s="188">
        <f>SUM(X6:X7)-SUM(J6:J7)</f>
        <v>-338000</v>
      </c>
      <c r="AB6" s="85">
        <f>SUM(X6:X7)/SUM(J6:J7)</f>
        <v>0.086486486486486</v>
      </c>
      <c r="AC6" s="79"/>
      <c r="AD6" s="94">
        <v>4</v>
      </c>
      <c r="AE6" s="95">
        <f>IF(P6=0,"",IF(AD6=0,"",(AD6/P6)))</f>
        <v>0.11428571428571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15</v>
      </c>
      <c r="AN6" s="101">
        <f>IF(P6=0,"",IF(AM6=0,"",(AM6/P6)))</f>
        <v>0.42857142857143</v>
      </c>
      <c r="AO6" s="100">
        <v>1</v>
      </c>
      <c r="AP6" s="102">
        <f>IFERROR(AP6/AM6,"-")</f>
        <v>0</v>
      </c>
      <c r="AQ6" s="103">
        <v>15000</v>
      </c>
      <c r="AR6" s="104">
        <f>IFERROR(AQ6/AM6,"-")</f>
        <v>1000</v>
      </c>
      <c r="AS6" s="105">
        <v>1</v>
      </c>
      <c r="AT6" s="105"/>
      <c r="AU6" s="105"/>
      <c r="AV6" s="106">
        <v>2</v>
      </c>
      <c r="AW6" s="107">
        <f>IF(P6=0,"",IF(AV6=0,"",(AV6/P6)))</f>
        <v>0.057142857142857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</v>
      </c>
      <c r="BG6" s="112">
        <v>1</v>
      </c>
      <c r="BH6" s="114">
        <f>IFERROR(BG6/BE6,"-")</f>
        <v>0.14285714285714</v>
      </c>
      <c r="BI6" s="115">
        <v>3000</v>
      </c>
      <c r="BJ6" s="116">
        <f>IFERROR(BI6/BE6,"-")</f>
        <v>428.57142857143</v>
      </c>
      <c r="BK6" s="117">
        <v>1</v>
      </c>
      <c r="BL6" s="117"/>
      <c r="BM6" s="117"/>
      <c r="BN6" s="119">
        <v>3</v>
      </c>
      <c r="BO6" s="120">
        <f>IF(P6=0,"",IF(BN6=0,"",(BN6/P6)))</f>
        <v>0.085714285714286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0.085714285714286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0.028571428571429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18000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42</v>
      </c>
      <c r="L7" s="81">
        <v>23</v>
      </c>
      <c r="M7" s="81">
        <v>12</v>
      </c>
      <c r="N7" s="91">
        <v>5</v>
      </c>
      <c r="O7" s="92">
        <v>0</v>
      </c>
      <c r="P7" s="93">
        <f>N7+O7</f>
        <v>5</v>
      </c>
      <c r="Q7" s="82">
        <f>IFERROR(P7/M7,"-")</f>
        <v>0.41666666666667</v>
      </c>
      <c r="R7" s="81">
        <v>3</v>
      </c>
      <c r="S7" s="81">
        <v>1</v>
      </c>
      <c r="T7" s="82">
        <f>IFERROR(S7/(O7+P7),"-")</f>
        <v>0.2</v>
      </c>
      <c r="U7" s="182"/>
      <c r="V7" s="84">
        <v>1</v>
      </c>
      <c r="W7" s="82">
        <f>IF(P7=0,"-",V7/P7)</f>
        <v>0.2</v>
      </c>
      <c r="X7" s="186">
        <v>14000</v>
      </c>
      <c r="Y7" s="187">
        <f>IFERROR(X7/P7,"-")</f>
        <v>2800</v>
      </c>
      <c r="Z7" s="187">
        <f>IFERROR(X7/V7,"-")</f>
        <v>14000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>
        <v>1</v>
      </c>
      <c r="BQ7" s="122">
        <f>IFERROR(BP7/BN7,"-")</f>
        <v>1</v>
      </c>
      <c r="BR7" s="123">
        <v>14000</v>
      </c>
      <c r="BS7" s="124">
        <f>IFERROR(BR7/BN7,"-")</f>
        <v>14000</v>
      </c>
      <c r="BT7" s="125"/>
      <c r="BU7" s="125"/>
      <c r="BV7" s="125">
        <v>1</v>
      </c>
      <c r="BW7" s="126">
        <v>3</v>
      </c>
      <c r="BX7" s="127">
        <f>IF(P7=0,"",IF(BW7=0,"",(BW7/P7)))</f>
        <v>0.6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14000</v>
      </c>
      <c r="CQ7" s="141">
        <v>14000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0.086486486486486</v>
      </c>
      <c r="B10" s="39"/>
      <c r="C10" s="39"/>
      <c r="D10" s="39"/>
      <c r="E10" s="39"/>
      <c r="F10" s="39"/>
      <c r="G10" s="40" t="s">
        <v>243</v>
      </c>
      <c r="H10" s="40"/>
      <c r="I10" s="40"/>
      <c r="J10" s="190">
        <f>SUM(J6:J9)</f>
        <v>370000</v>
      </c>
      <c r="K10" s="41">
        <f>SUM(K6:K9)</f>
        <v>42</v>
      </c>
      <c r="L10" s="41">
        <f>SUM(L6:L9)</f>
        <v>23</v>
      </c>
      <c r="M10" s="41">
        <f>SUM(M6:M9)</f>
        <v>12</v>
      </c>
      <c r="N10" s="41">
        <f>SUM(N6:N9)</f>
        <v>40</v>
      </c>
      <c r="O10" s="41">
        <f>SUM(O6:O9)</f>
        <v>0</v>
      </c>
      <c r="P10" s="41">
        <f>SUM(P6:P9)</f>
        <v>40</v>
      </c>
      <c r="Q10" s="42">
        <f>IFERROR(P10/M10,"-")</f>
        <v>3.3333333333333</v>
      </c>
      <c r="R10" s="78">
        <f>SUM(R6:R9)</f>
        <v>6</v>
      </c>
      <c r="S10" s="78">
        <f>SUM(S6:S9)</f>
        <v>5</v>
      </c>
      <c r="T10" s="42">
        <f>IFERROR(R10/P10,"-")</f>
        <v>0.15</v>
      </c>
      <c r="U10" s="184">
        <f>IFERROR(J10/P10,"-")</f>
        <v>9250</v>
      </c>
      <c r="V10" s="44">
        <f>SUM(V6:V9)</f>
        <v>3</v>
      </c>
      <c r="W10" s="42">
        <f>IFERROR(V10/P10,"-")</f>
        <v>0.075</v>
      </c>
      <c r="X10" s="190">
        <f>SUM(X6:X9)</f>
        <v>32000</v>
      </c>
      <c r="Y10" s="190">
        <f>IFERROR(X10/P10,"-")</f>
        <v>800</v>
      </c>
      <c r="Z10" s="190">
        <f>IFERROR(X10/V10,"-")</f>
        <v>10666.666666667</v>
      </c>
      <c r="AA10" s="190">
        <f>X10-J10</f>
        <v>-338000</v>
      </c>
      <c r="AB10" s="47">
        <f>X10/J10</f>
        <v>0.086486486486486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