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<sst xmlns="http://schemas.openxmlformats.org/spreadsheetml/2006/main" uniqueCount="226">
  <si>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</si>
  <si>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</si>
  <si>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</si>
  <si>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</si>
  <si>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</si>
  <si>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</si>
  <si>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</si>
  <si>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</si>
  <si>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</si>
  <si>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</si>
  <si>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</si>
  <si>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</si>
  <si>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</si>
  <si>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</si>
  <si>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</si>
  <si>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</si>
  <si>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</si>
  <si>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</si>
  <si>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</si>
  <si>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</si>
  <si>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</si>
  <si>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</si>
  <si>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</si>
  <si>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</si>
  <si>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</si>
  <si>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12月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</si>
  <si>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</si>
  <si>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</si>
  <si>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</si>
  <si>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</si>
  <si>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</si>
  <si>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</si>
  <si>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</si>
  <si>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</si>
  <si>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</si>
  <si>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</si>
  <si>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</si>
  <si>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</si>
  <si>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</si>
  <si>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</si>
  <si>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</si>
  <si>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</si>
  <si>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</si>
  <si>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</si>
  <si>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</si>
  <si>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</si>
  <si>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</si>
  <si>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</si>
  <si>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</si>
  <si>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</si>
  <si>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</si>
  <si>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</si>
  <si>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</si>
  <si>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</si>
  <si>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</si>
  <si>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</si>
  <si>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</si>
  <si>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</si>
  <si>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</si>
  <si>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</si>
  <si>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</si>
  <si>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ln_ink649</t>
  </si>
  <si>
    <t>枯れ専女子版（LINEver)（藤井レイラ）</t>
  </si>
  <si>
    <t>日本の出会い系番付第1位に推薦します</t>
  </si>
  <si>
    <t>line</t>
  </si>
  <si>
    <t>サンスポ関東</t>
  </si>
  <si>
    <t>全5段つかみ15段</t>
  </si>
  <si>
    <t>1～15日</t>
  </si>
  <si>
    <t>ic3681</t>
  </si>
  <si>
    <t>空電</t>
  </si>
  <si>
    <t>ln_ink650</t>
  </si>
  <si>
    <t>半5段つかみ15段</t>
  </si>
  <si>
    <t>ic3682</t>
  </si>
  <si>
    <t>ln_ink651</t>
  </si>
  <si>
    <t>デリヘル版3(LINEver)（高宮菜々子）</t>
  </si>
  <si>
    <t>LINEで出会いリクルート70歳まで応募可</t>
  </si>
  <si>
    <t>16～31日</t>
  </si>
  <si>
    <t>ic3683</t>
  </si>
  <si>
    <t>ln_ink652</t>
  </si>
  <si>
    <t>ic3684</t>
  </si>
  <si>
    <t>ln_ink653</t>
  </si>
  <si>
    <t>サンスポ関西</t>
  </si>
  <si>
    <t>ic3685</t>
  </si>
  <si>
    <t>ln_ink654</t>
  </si>
  <si>
    <t>ic3686</t>
  </si>
  <si>
    <t>ln_ink655</t>
  </si>
  <si>
    <t>ic3687</t>
  </si>
  <si>
    <t>ln_ink656</t>
  </si>
  <si>
    <t>ic3688</t>
  </si>
  <si>
    <t>ln_ink657</t>
  </si>
  <si>
    <t>ダラメナシ会話版(LINEver)（藤井レイラ）</t>
  </si>
  <si>
    <t>匿名だから女女性が積極的</t>
  </si>
  <si>
    <t>デイリースポーツ関西</t>
  </si>
  <si>
    <t>全5段・半5段つかみスライド</t>
  </si>
  <si>
    <t>12/1～(10回)</t>
  </si>
  <si>
    <t>ln_ink658</t>
  </si>
  <si>
    <t>雑誌版SPA(LINEver)（高宮菜々子）</t>
  </si>
  <si>
    <t>マカより効果的エロい熟女が誘ってくる魅力的なサイト</t>
  </si>
  <si>
    <t>ic3689</t>
  </si>
  <si>
    <t>DVDパッケージ＿ストーリー版（晶エリー）</t>
  </si>
  <si>
    <t>え、美熟女が</t>
  </si>
  <si>
    <t>lp07</t>
  </si>
  <si>
    <t>ln_ink659</t>
  </si>
  <si>
    <t>ランキング版(LINEver)（複数）</t>
  </si>
  <si>
    <t>月間逆指名ランキング</t>
  </si>
  <si>
    <t>ln_ink660</t>
  </si>
  <si>
    <t>ic3690</t>
  </si>
  <si>
    <t>(空電共通)</t>
  </si>
  <si>
    <t>ln_ink661</t>
  </si>
  <si>
    <t>右女9版(ヘスティア)(LINEver)（藤井レイラ）</t>
  </si>
  <si>
    <t>学生いませんギャルもいません熟女熟女熟女熟女(LINEver)</t>
  </si>
  <si>
    <t>スポーツ報知関東</t>
  </si>
  <si>
    <t>全5段つかみ4回</t>
  </si>
  <si>
    <t>ic3691</t>
  </si>
  <si>
    <t>新書籍版2（晶エリー）</t>
  </si>
  <si>
    <t>70歳までの出会いお手伝い</t>
  </si>
  <si>
    <t>ln_ink662</t>
  </si>
  <si>
    <t>老人ホーム版(LINEver)（--）</t>
  </si>
  <si>
    <t>お相手待ちの女性が出ました(LINEver)</t>
  </si>
  <si>
    <t>ln_ink663</t>
  </si>
  <si>
    <t>ic3692</t>
  </si>
  <si>
    <t>ln_ink664</t>
  </si>
  <si>
    <t>QRお股版(LINEver)（高宮菜々子）</t>
  </si>
  <si>
    <t>50歳からのパートナー探し(性生活を充実させたいのは女性も同じ)</t>
  </si>
  <si>
    <t>東スポ</t>
  </si>
  <si>
    <t>1C中面全5段</t>
  </si>
  <si>
    <t>12月07日(木)</t>
  </si>
  <si>
    <t>ln_ink665</t>
  </si>
  <si>
    <t>中京スポーツ</t>
  </si>
  <si>
    <t>ln_ink666</t>
  </si>
  <si>
    <t>大スポ</t>
  </si>
  <si>
    <t>ln_ink667</t>
  </si>
  <si>
    <t>九スポ</t>
  </si>
  <si>
    <t>ic3693</t>
  </si>
  <si>
    <t>空電 (共通)</t>
  </si>
  <si>
    <t>ln_ink668</t>
  </si>
  <si>
    <t>女性会員急増!!</t>
  </si>
  <si>
    <t>12月20日(水)</t>
  </si>
  <si>
    <t>ln_ink669</t>
  </si>
  <si>
    <t>12月19日(火)</t>
  </si>
  <si>
    <t>ln_ink670</t>
  </si>
  <si>
    <t>12月21日(木)</t>
  </si>
  <si>
    <t>ln_ink671</t>
  </si>
  <si>
    <t>12月25日(月)</t>
  </si>
  <si>
    <t>ic3694</t>
  </si>
  <si>
    <t>ln_ink672</t>
  </si>
  <si>
    <t>再婚&amp;理解者版(LINEver)（藤井レイラ）</t>
  </si>
  <si>
    <t>再婚&amp;理解者(LINEver)</t>
  </si>
  <si>
    <t>スポニチ関西</t>
  </si>
  <si>
    <t>半2段つかみ20段保証</t>
  </si>
  <si>
    <t>20段保証</t>
  </si>
  <si>
    <t>ln_ink673</t>
  </si>
  <si>
    <t>いろいろな疑問版(LINEver)（藤井レイラ）</t>
  </si>
  <si>
    <t>登録すればわかります</t>
  </si>
  <si>
    <t>ic3695</t>
  </si>
  <si>
    <t>求人風（高宮菜々子）</t>
  </si>
  <si>
    <t>「出会い不足解消に〇〇」</t>
  </si>
  <si>
    <t>ln_ink674</t>
  </si>
  <si>
    <t>看板案内版(LINEver)（晶エリー）</t>
  </si>
  <si>
    <t>美しい熟女との出会いまでここから約3分(LINEver)</t>
  </si>
  <si>
    <t>ic3696</t>
  </si>
  <si>
    <t>ln_ink675</t>
  </si>
  <si>
    <t>スポニチ西部</t>
  </si>
  <si>
    <t>ln_ink676</t>
  </si>
  <si>
    <t>女優大版１(LINEver)（藤井レイラ）</t>
  </si>
  <si>
    <t>出会い探しは</t>
  </si>
  <si>
    <t>ic3697</t>
  </si>
  <si>
    <t>再婚&amp;理解者版（高宮菜々子）</t>
  </si>
  <si>
    <t>再婚&amp;理解者</t>
  </si>
  <si>
    <t>ln_ink677</t>
  </si>
  <si>
    <t>ic3698</t>
  </si>
  <si>
    <t>ln_ink678</t>
  </si>
  <si>
    <t>スポーツ報知関西</t>
  </si>
  <si>
    <t>半2段つかみ10段保証</t>
  </si>
  <si>
    <t>10段保証</t>
  </si>
  <si>
    <t>ln_ink679</t>
  </si>
  <si>
    <t>LINEで出会いお手伝い70歳代男性</t>
  </si>
  <si>
    <t>ic3699</t>
  </si>
  <si>
    <t>黒：右女3（晶エリー）</t>
  </si>
  <si>
    <t>ln_ink680</t>
  </si>
  <si>
    <t>ic3700</t>
  </si>
  <si>
    <t>ln_ink681</t>
  </si>
  <si>
    <t>全5段</t>
  </si>
  <si>
    <t>12月16日(土)</t>
  </si>
  <si>
    <t>ic3701</t>
  </si>
  <si>
    <t>ln_ink682</t>
  </si>
  <si>
    <t>携帯版(LINEver)（高宮菜々子）</t>
  </si>
  <si>
    <t>手間いらずのオヤジ向け出会い場！(LINEver)</t>
  </si>
  <si>
    <t>12月24日(日)</t>
  </si>
  <si>
    <t>ic3702</t>
  </si>
  <si>
    <t>ln_ink683</t>
  </si>
  <si>
    <t>直接LINE交換版(LINEver)（高宮菜々子）</t>
  </si>
  <si>
    <t>熟女とLINEで出会いができる</t>
  </si>
  <si>
    <t>1C終面全5段</t>
  </si>
  <si>
    <t>12月03日(日)</t>
  </si>
  <si>
    <t>ic3703</t>
  </si>
  <si>
    <t>ln_ink684</t>
  </si>
  <si>
    <t>12月08日(金)</t>
  </si>
  <si>
    <t>ic3704</t>
  </si>
  <si>
    <t>ln_ink686</t>
  </si>
  <si>
    <t>記事(LINEver)（）</t>
  </si>
  <si>
    <t>九スポ１ベッドへGO！熟女とGO！大人の出会いならヘスティアでGO！</t>
  </si>
  <si>
    <t>記事枠</t>
  </si>
  <si>
    <t>ln_ink687</t>
  </si>
  <si>
    <t>九スポ２昔みたいに『ムラムラ』しなくなった男性は今スグ試して！</t>
  </si>
  <si>
    <t>12月10日(日)</t>
  </si>
  <si>
    <t>ln_ink688</t>
  </si>
  <si>
    <t>九スポ３柔肌の美熟女が膝枕してくれる50歳以上の極楽出会い場</t>
  </si>
  <si>
    <t>12月17日(日)</t>
  </si>
  <si>
    <t>ln_ink689</t>
  </si>
  <si>
    <t>九スポ４「私にはお金しかありませんが…」52歳の女社長がLINEで出会い初挑戦</t>
  </si>
  <si>
    <t>ic3706</t>
  </si>
  <si>
    <t>共通</t>
  </si>
  <si>
    <t>新聞 TOTAL</t>
  </si>
  <si>
    <t>●雑誌 広告</t>
  </si>
  <si>
    <t>ln_ink645</t>
  </si>
  <si>
    <t>扶桑社</t>
  </si>
  <si>
    <t>私たち50代ですがお付き合いだめですか？(LINEver)（藤井レイラ）</t>
  </si>
  <si>
    <t>Tvnavi</t>
  </si>
  <si>
    <t>(月間Tvnavi)①</t>
  </si>
  <si>
    <t>12月15日(金)</t>
  </si>
  <si>
    <t>za250</t>
  </si>
  <si>
    <t>ln_ink647</t>
  </si>
  <si>
    <t>昭和世代でもLINEで簡単‼令和のパートナー探し(LINEver)（高宮菜々子）</t>
  </si>
  <si>
    <t>za252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</si>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</sst>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65</v>
      </c>
      <c r="D6" s="195">
        <v>2820000</v>
      </c>
      <c r="E6" s="81">
        <v>517</v>
      </c>
      <c r="F6" s="81">
        <v>256</v>
      </c>
      <c r="G6" s="81">
        <v>191</v>
      </c>
      <c r="H6" s="91">
        <v>208</v>
      </c>
      <c r="I6" s="92">
        <v>1</v>
      </c>
      <c r="J6" s="145">
        <f>H6+I6</f>
        <v>209</v>
      </c>
      <c r="K6" s="82">
        <f>IFERROR(J6/G6,"-")</f>
        <v>1.0942408376963</v>
      </c>
      <c r="L6" s="81">
        <v>17</v>
      </c>
      <c r="M6" s="81">
        <v>26</v>
      </c>
      <c r="N6" s="82">
        <f>IFERROR(L6/J6,"-")</f>
        <v>0.08133971291866</v>
      </c>
      <c r="O6" s="83">
        <f>IFERROR(D6/J6,"-")</f>
        <v>13492.822966507</v>
      </c>
      <c r="P6" s="84">
        <v>20</v>
      </c>
      <c r="Q6" s="82">
        <f>IFERROR(P6/J6,"-")</f>
        <v>0.095693779904306</v>
      </c>
      <c r="R6" s="200">
        <v>336250</v>
      </c>
      <c r="S6" s="201">
        <f>IFERROR(R6/J6,"-")</f>
        <v>1608.8516746411</v>
      </c>
      <c r="T6" s="201">
        <f>IFERROR(R6/P6,"-")</f>
        <v>16812.5</v>
      </c>
      <c r="U6" s="195">
        <f>IFERROR(R6-D6,"-")</f>
        <v>-2483750</v>
      </c>
      <c r="V6" s="85">
        <f>R6/D6</f>
        <v>0.11923758865248</v>
      </c>
      <c r="W6" s="79"/>
      <c r="X6" s="144"/>
    </row>
    <row r="7" spans="1:24">
      <c r="A7" s="80"/>
      <c r="B7" s="86" t="s">
        <v>24</v>
      </c>
      <c r="C7" s="86">
        <v>4</v>
      </c>
      <c r="D7" s="195">
        <v>250000</v>
      </c>
      <c r="E7" s="81">
        <v>69</v>
      </c>
      <c r="F7" s="81">
        <v>23</v>
      </c>
      <c r="G7" s="81">
        <v>6</v>
      </c>
      <c r="H7" s="91">
        <v>23</v>
      </c>
      <c r="I7" s="92">
        <v>5</v>
      </c>
      <c r="J7" s="145">
        <f>H7+I7</f>
        <v>28</v>
      </c>
      <c r="K7" s="82">
        <f>IFERROR(J7/G7,"-")</f>
        <v>4.6666666666667</v>
      </c>
      <c r="L7" s="81">
        <v>1</v>
      </c>
      <c r="M7" s="81">
        <v>5</v>
      </c>
      <c r="N7" s="82">
        <f>IFERROR(L7/J7,"-")</f>
        <v>0.035714285714286</v>
      </c>
      <c r="O7" s="83">
        <f>IFERROR(D7/J7,"-")</f>
        <v>8928.5714285714</v>
      </c>
      <c r="P7" s="84">
        <v>2</v>
      </c>
      <c r="Q7" s="82">
        <f>IFERROR(P7/J7,"-")</f>
        <v>0.071428571428571</v>
      </c>
      <c r="R7" s="200">
        <v>158000</v>
      </c>
      <c r="S7" s="201">
        <f>IFERROR(R7/J7,"-")</f>
        <v>5642.8571428571</v>
      </c>
      <c r="T7" s="201">
        <f>IFERROR(R7/P7,"-")</f>
        <v>79000</v>
      </c>
      <c r="U7" s="195">
        <f>IFERROR(R7-D7,"-")</f>
        <v>-92000</v>
      </c>
      <c r="V7" s="85">
        <f>R7/D7</f>
        <v>0.632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3070000</v>
      </c>
      <c r="E10" s="41">
        <f>SUM(E6:E8)</f>
        <v>586</v>
      </c>
      <c r="F10" s="41">
        <f>SUM(F6:F8)</f>
        <v>279</v>
      </c>
      <c r="G10" s="41">
        <f>SUM(G6:G8)</f>
        <v>197</v>
      </c>
      <c r="H10" s="41">
        <f>SUM(H6:H8)</f>
        <v>231</v>
      </c>
      <c r="I10" s="41">
        <f>SUM(I6:I8)</f>
        <v>6</v>
      </c>
      <c r="J10" s="41">
        <f>SUM(J6:J8)</f>
        <v>237</v>
      </c>
      <c r="K10" s="42">
        <f>IFERROR(J10/G10,"-")</f>
        <v>1.2030456852792</v>
      </c>
      <c r="L10" s="78">
        <f>SUM(L6:L8)</f>
        <v>18</v>
      </c>
      <c r="M10" s="78">
        <f>SUM(M6:M8)</f>
        <v>31</v>
      </c>
      <c r="N10" s="42">
        <f>IFERROR(L10/J10,"-")</f>
        <v>0.075949367088608</v>
      </c>
      <c r="O10" s="43">
        <f>IFERROR(D10/J10,"-")</f>
        <v>12953.58649789</v>
      </c>
      <c r="P10" s="44">
        <f>SUM(P6:P8)</f>
        <v>22</v>
      </c>
      <c r="Q10" s="42">
        <f>IFERROR(P10/J10,"-")</f>
        <v>0.092827004219409</v>
      </c>
      <c r="R10" s="45">
        <f>SUM(R6:R8)</f>
        <v>494250</v>
      </c>
      <c r="S10" s="45">
        <f>IFERROR(R10/J10,"-")</f>
        <v>2085.4430379747</v>
      </c>
      <c r="T10" s="45">
        <f>IFERROR(R10/P10,"-")</f>
        <v>22465.909090909</v>
      </c>
      <c r="U10" s="46">
        <f>SUM(U6:U8)</f>
        <v>-2575750</v>
      </c>
      <c r="V10" s="47">
        <f>IFERROR(R10/D10,"-")</f>
        <v>0.16099348534202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0.17058823529412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340000</v>
      </c>
      <c r="K6" s="81">
        <v>0</v>
      </c>
      <c r="L6" s="81">
        <v>0</v>
      </c>
      <c r="M6" s="81">
        <v>0</v>
      </c>
      <c r="N6" s="91">
        <v>5</v>
      </c>
      <c r="O6" s="92">
        <v>0</v>
      </c>
      <c r="P6" s="93">
        <f>N6+O6</f>
        <v>5</v>
      </c>
      <c r="Q6" s="82" t="str">
        <f>IFERROR(P6/M6,"-")</f>
        <v>-</v>
      </c>
      <c r="R6" s="81">
        <v>1</v>
      </c>
      <c r="S6" s="81">
        <v>1</v>
      </c>
      <c r="T6" s="82">
        <f>IFERROR(S6/(O6+P6),"-")</f>
        <v>0.2</v>
      </c>
      <c r="U6" s="182">
        <f>IFERROR(J6/SUM(P6:P21),"-")</f>
        <v>7555.5555555556</v>
      </c>
      <c r="V6" s="84">
        <v>1</v>
      </c>
      <c r="W6" s="82">
        <f>IF(P6=0,"-",V6/P6)</f>
        <v>0.2</v>
      </c>
      <c r="X6" s="186">
        <v>36000</v>
      </c>
      <c r="Y6" s="187">
        <f>IFERROR(X6/P6,"-")</f>
        <v>7200</v>
      </c>
      <c r="Z6" s="187">
        <f>IFERROR(X6/V6,"-")</f>
        <v>36000</v>
      </c>
      <c r="AA6" s="188">
        <f>SUM(X6:X21)-SUM(J6:J21)</f>
        <v>-282000</v>
      </c>
      <c r="AB6" s="85">
        <f>SUM(X6:X21)/SUM(J6:J21)</f>
        <v>0.17058823529412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3</v>
      </c>
      <c r="BX6" s="127">
        <f>IF(P6=0,"",IF(BW6=0,"",(BW6/P6)))</f>
        <v>0.6</v>
      </c>
      <c r="BY6" s="128">
        <v>1</v>
      </c>
      <c r="BZ6" s="129">
        <f>IFERROR(BY6/BW6,"-")</f>
        <v>0.33333333333333</v>
      </c>
      <c r="CA6" s="130">
        <v>36000</v>
      </c>
      <c r="CB6" s="131">
        <f>IFERROR(CA6/BW6,"-")</f>
        <v>12000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36000</v>
      </c>
      <c r="CQ6" s="141">
        <v>36000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39</v>
      </c>
      <c r="L7" s="81">
        <v>20</v>
      </c>
      <c r="M7" s="81">
        <v>0</v>
      </c>
      <c r="N7" s="91">
        <v>0</v>
      </c>
      <c r="O7" s="92">
        <v>0</v>
      </c>
      <c r="P7" s="93">
        <f>N7+O7</f>
        <v>0</v>
      </c>
      <c r="Q7" s="82" t="str">
        <f>IFERROR(P7/M7,"-")</f>
        <v>-</v>
      </c>
      <c r="R7" s="81">
        <v>0</v>
      </c>
      <c r="S7" s="81">
        <v>0</v>
      </c>
      <c r="T7" s="82" t="str">
        <f>IFERROR(S7/(O7+P7),"-")</f>
        <v>-</v>
      </c>
      <c r="U7" s="182"/>
      <c r="V7" s="84">
        <v>0</v>
      </c>
      <c r="W7" s="82" t="str">
        <f>IF(P7=0,"-",V7/P7)</f>
        <v>-</v>
      </c>
      <c r="X7" s="186">
        <v>0</v>
      </c>
      <c r="Y7" s="187" t="str">
        <f>IFERROR(X7/P7,"-")</f>
        <v>-</v>
      </c>
      <c r="Z7" s="187" t="str">
        <f>IFERROR(X7/V7,"-")</f>
        <v>-</v>
      </c>
      <c r="AA7" s="188"/>
      <c r="AB7" s="85"/>
      <c r="AC7" s="79"/>
      <c r="AD7" s="94"/>
      <c r="AE7" s="95" t="str">
        <f>IF(P7=0,"",IF(AD7=0,"",(AD7/P7)))</f>
        <v/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 t="str">
        <f>IF(P7=0,"",IF(AM7=0,"",(AM7/P7)))</f>
        <v/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 t="str">
        <f>IF(P7=0,"",IF(AV7=0,"",(AV7/P7)))</f>
        <v/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 t="str">
        <f>IF(P7=0,"",IF(BE7=0,"",(BE7/P7)))</f>
        <v/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 t="str">
        <f>IF(P7=0,"",IF(BN7=0,"",(BN7/P7)))</f>
        <v/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 t="str">
        <f>IF(P7=0,"",IF(BW7=0,"",(BW7/P7)))</f>
        <v/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 t="str">
        <f>IF(P7=0,"",IF(CF7=0,"",(CF7/P7)))</f>
        <v/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65</v>
      </c>
      <c r="H8" s="90" t="s">
        <v>71</v>
      </c>
      <c r="I8" s="90"/>
      <c r="J8" s="188"/>
      <c r="K8" s="81">
        <v>0</v>
      </c>
      <c r="L8" s="81">
        <v>0</v>
      </c>
      <c r="M8" s="81">
        <v>0</v>
      </c>
      <c r="N8" s="91">
        <v>10</v>
      </c>
      <c r="O8" s="92">
        <v>0</v>
      </c>
      <c r="P8" s="93">
        <f>N8+O8</f>
        <v>10</v>
      </c>
      <c r="Q8" s="82" t="str">
        <f>IFERROR(P8/M8,"-")</f>
        <v>-</v>
      </c>
      <c r="R8" s="81">
        <v>0</v>
      </c>
      <c r="S8" s="81">
        <v>0</v>
      </c>
      <c r="T8" s="82">
        <f>IFERROR(S8/(O8+P8),"-")</f>
        <v>0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0.1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0.1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0.3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3</v>
      </c>
      <c r="BX8" s="127">
        <f>IF(P8=0,"",IF(BW8=0,"",(BW8/P8)))</f>
        <v>0.3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>
        <v>2</v>
      </c>
      <c r="CG8" s="134">
        <f>IF(P8=0,"",IF(CF8=0,"",(CF8/P8)))</f>
        <v>0.2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>
        <v>9</v>
      </c>
      <c r="L9" s="81">
        <v>8</v>
      </c>
      <c r="M9" s="81">
        <v>3</v>
      </c>
      <c r="N9" s="91">
        <v>0</v>
      </c>
      <c r="O9" s="92">
        <v>0</v>
      </c>
      <c r="P9" s="93">
        <f>N9+O9</f>
        <v>0</v>
      </c>
      <c r="Q9" s="82">
        <f>IFERROR(P9/M9,"-")</f>
        <v>0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64</v>
      </c>
      <c r="G10" s="203" t="s">
        <v>65</v>
      </c>
      <c r="H10" s="90" t="s">
        <v>66</v>
      </c>
      <c r="I10" s="90" t="s">
        <v>76</v>
      </c>
      <c r="J10" s="188"/>
      <c r="K10" s="81">
        <v>0</v>
      </c>
      <c r="L10" s="81">
        <v>0</v>
      </c>
      <c r="M10" s="81">
        <v>0</v>
      </c>
      <c r="N10" s="91">
        <v>0</v>
      </c>
      <c r="O10" s="92">
        <v>0</v>
      </c>
      <c r="P10" s="93">
        <f>N10+O10</f>
        <v>0</v>
      </c>
      <c r="Q10" s="82" t="str">
        <f>IFERROR(P10/M10,"-")</f>
        <v>-</v>
      </c>
      <c r="R10" s="81">
        <v>0</v>
      </c>
      <c r="S10" s="81">
        <v>0</v>
      </c>
      <c r="T10" s="82" t="str">
        <f>IFERROR(S10/(O10+P10),"-")</f>
        <v>-</v>
      </c>
      <c r="U10" s="182"/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/>
      <c r="AB10" s="85"/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74</v>
      </c>
      <c r="E11" s="203" t="s">
        <v>75</v>
      </c>
      <c r="F11" s="203" t="s">
        <v>69</v>
      </c>
      <c r="G11" s="203"/>
      <c r="H11" s="90"/>
      <c r="I11" s="90"/>
      <c r="J11" s="188"/>
      <c r="K11" s="81">
        <v>14</v>
      </c>
      <c r="L11" s="81">
        <v>8</v>
      </c>
      <c r="M11" s="81">
        <v>0</v>
      </c>
      <c r="N11" s="91">
        <v>0</v>
      </c>
      <c r="O11" s="92">
        <v>0</v>
      </c>
      <c r="P11" s="93">
        <f>N11+O11</f>
        <v>0</v>
      </c>
      <c r="Q11" s="82" t="str">
        <f>IFERROR(P11/M11,"-")</f>
        <v>-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74</v>
      </c>
      <c r="E12" s="203" t="s">
        <v>75</v>
      </c>
      <c r="F12" s="203" t="s">
        <v>64</v>
      </c>
      <c r="G12" s="203" t="s">
        <v>65</v>
      </c>
      <c r="H12" s="90" t="s">
        <v>71</v>
      </c>
      <c r="I12" s="90"/>
      <c r="J12" s="188"/>
      <c r="K12" s="81">
        <v>0</v>
      </c>
      <c r="L12" s="81">
        <v>0</v>
      </c>
      <c r="M12" s="81">
        <v>0</v>
      </c>
      <c r="N12" s="91">
        <v>0</v>
      </c>
      <c r="O12" s="92">
        <v>0</v>
      </c>
      <c r="P12" s="93">
        <f>N12+O12</f>
        <v>0</v>
      </c>
      <c r="Q12" s="82" t="str">
        <f>IFERROR(P12/M12,"-")</f>
        <v>-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74</v>
      </c>
      <c r="E13" s="203" t="s">
        <v>75</v>
      </c>
      <c r="F13" s="203" t="s">
        <v>69</v>
      </c>
      <c r="G13" s="203"/>
      <c r="H13" s="90"/>
      <c r="I13" s="90"/>
      <c r="J13" s="188"/>
      <c r="K13" s="81">
        <v>2</v>
      </c>
      <c r="L13" s="81">
        <v>2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62</v>
      </c>
      <c r="E14" s="203" t="s">
        <v>63</v>
      </c>
      <c r="F14" s="203" t="s">
        <v>64</v>
      </c>
      <c r="G14" s="203" t="s">
        <v>81</v>
      </c>
      <c r="H14" s="90" t="s">
        <v>66</v>
      </c>
      <c r="I14" s="90" t="s">
        <v>67</v>
      </c>
      <c r="J14" s="188"/>
      <c r="K14" s="81">
        <v>0</v>
      </c>
      <c r="L14" s="81">
        <v>0</v>
      </c>
      <c r="M14" s="81">
        <v>0</v>
      </c>
      <c r="N14" s="91">
        <v>4</v>
      </c>
      <c r="O14" s="92">
        <v>0</v>
      </c>
      <c r="P14" s="93">
        <f>N14+O14</f>
        <v>4</v>
      </c>
      <c r="Q14" s="82" t="str">
        <f>IFERROR(P14/M14,"-")</f>
        <v>-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0.25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1</v>
      </c>
      <c r="BO14" s="120">
        <f>IF(P14=0,"",IF(BN14=0,"",(BN14/P14)))</f>
        <v>0.25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2</v>
      </c>
      <c r="BX14" s="127">
        <f>IF(P14=0,"",IF(BW14=0,"",(BW14/P14)))</f>
        <v>0.5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82</v>
      </c>
      <c r="C15" s="203"/>
      <c r="D15" s="203" t="s">
        <v>62</v>
      </c>
      <c r="E15" s="203" t="s">
        <v>63</v>
      </c>
      <c r="F15" s="203" t="s">
        <v>69</v>
      </c>
      <c r="G15" s="203"/>
      <c r="H15" s="90"/>
      <c r="I15" s="90"/>
      <c r="J15" s="188"/>
      <c r="K15" s="81">
        <v>22</v>
      </c>
      <c r="L15" s="81">
        <v>6</v>
      </c>
      <c r="M15" s="81">
        <v>1</v>
      </c>
      <c r="N15" s="91">
        <v>1</v>
      </c>
      <c r="O15" s="92">
        <v>0</v>
      </c>
      <c r="P15" s="93">
        <f>N15+O15</f>
        <v>1</v>
      </c>
      <c r="Q15" s="82">
        <f>IFERROR(P15/M15,"-")</f>
        <v>1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1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83</v>
      </c>
      <c r="C16" s="203"/>
      <c r="D16" s="203" t="s">
        <v>62</v>
      </c>
      <c r="E16" s="203" t="s">
        <v>63</v>
      </c>
      <c r="F16" s="203" t="s">
        <v>64</v>
      </c>
      <c r="G16" s="203" t="s">
        <v>81</v>
      </c>
      <c r="H16" s="90" t="s">
        <v>71</v>
      </c>
      <c r="I16" s="90"/>
      <c r="J16" s="188"/>
      <c r="K16" s="81">
        <v>0</v>
      </c>
      <c r="L16" s="81">
        <v>0</v>
      </c>
      <c r="M16" s="81">
        <v>0</v>
      </c>
      <c r="N16" s="91">
        <v>0</v>
      </c>
      <c r="O16" s="92">
        <v>0</v>
      </c>
      <c r="P16" s="93">
        <f>N16+O16</f>
        <v>0</v>
      </c>
      <c r="Q16" s="82" t="str">
        <f>IFERROR(P16/M16,"-")</f>
        <v>-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84</v>
      </c>
      <c r="C17" s="203"/>
      <c r="D17" s="203" t="s">
        <v>62</v>
      </c>
      <c r="E17" s="203" t="s">
        <v>63</v>
      </c>
      <c r="F17" s="203" t="s">
        <v>69</v>
      </c>
      <c r="G17" s="203"/>
      <c r="H17" s="90"/>
      <c r="I17" s="90"/>
      <c r="J17" s="188"/>
      <c r="K17" s="81">
        <v>5</v>
      </c>
      <c r="L17" s="81">
        <v>2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85</v>
      </c>
      <c r="C18" s="203"/>
      <c r="D18" s="203" t="s">
        <v>74</v>
      </c>
      <c r="E18" s="203" t="s">
        <v>75</v>
      </c>
      <c r="F18" s="203" t="s">
        <v>64</v>
      </c>
      <c r="G18" s="203" t="s">
        <v>81</v>
      </c>
      <c r="H18" s="90" t="s">
        <v>66</v>
      </c>
      <c r="I18" s="90" t="s">
        <v>76</v>
      </c>
      <c r="J18" s="188"/>
      <c r="K18" s="81">
        <v>0</v>
      </c>
      <c r="L18" s="81">
        <v>0</v>
      </c>
      <c r="M18" s="81">
        <v>0</v>
      </c>
      <c r="N18" s="91">
        <v>8</v>
      </c>
      <c r="O18" s="92">
        <v>0</v>
      </c>
      <c r="P18" s="93">
        <f>N18+O18</f>
        <v>8</v>
      </c>
      <c r="Q18" s="82" t="str">
        <f>IFERROR(P18/M18,"-")</f>
        <v>-</v>
      </c>
      <c r="R18" s="81">
        <v>0</v>
      </c>
      <c r="S18" s="81">
        <v>0</v>
      </c>
      <c r="T18" s="82">
        <f>IFERROR(S18/(O18+P18),"-")</f>
        <v>0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>
        <v>1</v>
      </c>
      <c r="AE18" s="95">
        <f>IF(P18=0,"",IF(AD18=0,"",(AD18/P18)))</f>
        <v>0.125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0.125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2</v>
      </c>
      <c r="BF18" s="113">
        <f>IF(P18=0,"",IF(BE18=0,"",(BE18/P18)))</f>
        <v>0.25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1</v>
      </c>
      <c r="BO18" s="120">
        <f>IF(P18=0,"",IF(BN18=0,"",(BN18/P18)))</f>
        <v>0.125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2</v>
      </c>
      <c r="BX18" s="127">
        <f>IF(P18=0,"",IF(BW18=0,"",(BW18/P18)))</f>
        <v>0.25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1</v>
      </c>
      <c r="CG18" s="134">
        <f>IF(P18=0,"",IF(CF18=0,"",(CF18/P18)))</f>
        <v>0.125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86</v>
      </c>
      <c r="C19" s="203"/>
      <c r="D19" s="203" t="s">
        <v>74</v>
      </c>
      <c r="E19" s="203" t="s">
        <v>75</v>
      </c>
      <c r="F19" s="203" t="s">
        <v>69</v>
      </c>
      <c r="G19" s="203"/>
      <c r="H19" s="90"/>
      <c r="I19" s="90"/>
      <c r="J19" s="188"/>
      <c r="K19" s="81">
        <v>28</v>
      </c>
      <c r="L19" s="81">
        <v>20</v>
      </c>
      <c r="M19" s="81">
        <v>6</v>
      </c>
      <c r="N19" s="91">
        <v>2</v>
      </c>
      <c r="O19" s="92">
        <v>0</v>
      </c>
      <c r="P19" s="93">
        <f>N19+O19</f>
        <v>2</v>
      </c>
      <c r="Q19" s="82">
        <f>IFERROR(P19/M19,"-")</f>
        <v>0.33333333333333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1</v>
      </c>
      <c r="W19" s="82">
        <f>IF(P19=0,"-",V19/P19)</f>
        <v>0.5</v>
      </c>
      <c r="X19" s="186">
        <v>6000</v>
      </c>
      <c r="Y19" s="187">
        <f>IFERROR(X19/P19,"-")</f>
        <v>3000</v>
      </c>
      <c r="Z19" s="187">
        <f>IFERROR(X19/V19,"-")</f>
        <v>6000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2</v>
      </c>
      <c r="BX19" s="127">
        <f>IF(P19=0,"",IF(BW19=0,"",(BW19/P19)))</f>
        <v>1</v>
      </c>
      <c r="BY19" s="128">
        <v>1</v>
      </c>
      <c r="BZ19" s="129">
        <f>IFERROR(BY19/BW19,"-")</f>
        <v>0.5</v>
      </c>
      <c r="CA19" s="130">
        <v>6000</v>
      </c>
      <c r="CB19" s="131">
        <f>IFERROR(CA19/BW19,"-")</f>
        <v>3000</v>
      </c>
      <c r="CC19" s="132"/>
      <c r="CD19" s="132">
        <v>1</v>
      </c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6000</v>
      </c>
      <c r="CQ19" s="141">
        <v>6000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87</v>
      </c>
      <c r="C20" s="203"/>
      <c r="D20" s="203" t="s">
        <v>74</v>
      </c>
      <c r="E20" s="203" t="s">
        <v>75</v>
      </c>
      <c r="F20" s="203" t="s">
        <v>64</v>
      </c>
      <c r="G20" s="203" t="s">
        <v>81</v>
      </c>
      <c r="H20" s="90" t="s">
        <v>71</v>
      </c>
      <c r="I20" s="90"/>
      <c r="J20" s="188"/>
      <c r="K20" s="81">
        <v>0</v>
      </c>
      <c r="L20" s="81">
        <v>0</v>
      </c>
      <c r="M20" s="81">
        <v>0</v>
      </c>
      <c r="N20" s="91">
        <v>10</v>
      </c>
      <c r="O20" s="92">
        <v>0</v>
      </c>
      <c r="P20" s="93">
        <f>N20+O20</f>
        <v>10</v>
      </c>
      <c r="Q20" s="82" t="str">
        <f>IFERROR(P20/M20,"-")</f>
        <v>-</v>
      </c>
      <c r="R20" s="81">
        <v>0</v>
      </c>
      <c r="S20" s="81">
        <v>2</v>
      </c>
      <c r="T20" s="82">
        <f>IFERROR(S20/(O20+P20),"-")</f>
        <v>0.2</v>
      </c>
      <c r="U20" s="182"/>
      <c r="V20" s="84">
        <v>1</v>
      </c>
      <c r="W20" s="82">
        <f>IF(P20=0,"-",V20/P20)</f>
        <v>0.1</v>
      </c>
      <c r="X20" s="186">
        <v>6000</v>
      </c>
      <c r="Y20" s="187">
        <f>IFERROR(X20/P20,"-")</f>
        <v>600</v>
      </c>
      <c r="Z20" s="187">
        <f>IFERROR(X20/V20,"-")</f>
        <v>6000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2</v>
      </c>
      <c r="BF20" s="113">
        <f>IF(P20=0,"",IF(BE20=0,"",(BE20/P20)))</f>
        <v>0.2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0.1</v>
      </c>
      <c r="BP20" s="121">
        <v>1</v>
      </c>
      <c r="BQ20" s="122">
        <f>IFERROR(BP20/BN20,"-")</f>
        <v>1</v>
      </c>
      <c r="BR20" s="123">
        <v>6000</v>
      </c>
      <c r="BS20" s="124">
        <f>IFERROR(BR20/BN20,"-")</f>
        <v>6000</v>
      </c>
      <c r="BT20" s="125"/>
      <c r="BU20" s="125">
        <v>1</v>
      </c>
      <c r="BV20" s="125"/>
      <c r="BW20" s="126">
        <v>7</v>
      </c>
      <c r="BX20" s="127">
        <f>IF(P20=0,"",IF(BW20=0,"",(BW20/P20)))</f>
        <v>0.7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6000</v>
      </c>
      <c r="CQ20" s="141">
        <v>6000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88</v>
      </c>
      <c r="C21" s="203"/>
      <c r="D21" s="203" t="s">
        <v>74</v>
      </c>
      <c r="E21" s="203" t="s">
        <v>75</v>
      </c>
      <c r="F21" s="203" t="s">
        <v>69</v>
      </c>
      <c r="G21" s="203"/>
      <c r="H21" s="90"/>
      <c r="I21" s="90"/>
      <c r="J21" s="188"/>
      <c r="K21" s="81">
        <v>26</v>
      </c>
      <c r="L21" s="81">
        <v>16</v>
      </c>
      <c r="M21" s="81">
        <v>5</v>
      </c>
      <c r="N21" s="91">
        <v>5</v>
      </c>
      <c r="O21" s="92">
        <v>0</v>
      </c>
      <c r="P21" s="93">
        <f>N21+O21</f>
        <v>5</v>
      </c>
      <c r="Q21" s="82">
        <f>IFERROR(P21/M21,"-")</f>
        <v>1</v>
      </c>
      <c r="R21" s="81">
        <v>1</v>
      </c>
      <c r="S21" s="81">
        <v>2</v>
      </c>
      <c r="T21" s="82">
        <f>IFERROR(S21/(O21+P21),"-")</f>
        <v>0.4</v>
      </c>
      <c r="U21" s="182"/>
      <c r="V21" s="84">
        <v>1</v>
      </c>
      <c r="W21" s="82">
        <f>IF(P21=0,"-",V21/P21)</f>
        <v>0.2</v>
      </c>
      <c r="X21" s="186">
        <v>10000</v>
      </c>
      <c r="Y21" s="187">
        <f>IFERROR(X21/P21,"-")</f>
        <v>2000</v>
      </c>
      <c r="Z21" s="187">
        <f>IFERROR(X21/V21,"-")</f>
        <v>10000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3</v>
      </c>
      <c r="BO21" s="120">
        <f>IF(P21=0,"",IF(BN21=0,"",(BN21/P21)))</f>
        <v>0.6</v>
      </c>
      <c r="BP21" s="121">
        <v>2</v>
      </c>
      <c r="BQ21" s="122">
        <f>IFERROR(BP21/BN21,"-")</f>
        <v>0.66666666666667</v>
      </c>
      <c r="BR21" s="123">
        <v>205000</v>
      </c>
      <c r="BS21" s="124">
        <f>IFERROR(BR21/BN21,"-")</f>
        <v>68333.333333333</v>
      </c>
      <c r="BT21" s="125"/>
      <c r="BU21" s="125">
        <v>1</v>
      </c>
      <c r="BV21" s="125">
        <v>1</v>
      </c>
      <c r="BW21" s="126">
        <v>2</v>
      </c>
      <c r="BX21" s="127">
        <f>IF(P21=0,"",IF(BW21=0,"",(BW21/P21)))</f>
        <v>0.4</v>
      </c>
      <c r="BY21" s="128">
        <v>1</v>
      </c>
      <c r="BZ21" s="129">
        <f>IFERROR(BY21/BW21,"-")</f>
        <v>0.5</v>
      </c>
      <c r="CA21" s="130">
        <v>5000</v>
      </c>
      <c r="CB21" s="131">
        <f>IFERROR(CA21/BW21,"-")</f>
        <v>2500</v>
      </c>
      <c r="CC21" s="132">
        <v>1</v>
      </c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10000</v>
      </c>
      <c r="CQ21" s="141">
        <v>145000</v>
      </c>
      <c r="CR21" s="141"/>
      <c r="CS21" s="142" t="str">
        <f>IF(AND(CQ21=0,CR21=0),"",IF(AND(CQ21&lt;=100000,CR21&lt;=100000),"",IF(CQ21/CP21&gt;0.7,"男高",IF(CR21/CP21&gt;0.7,"女高",""))))</f>
        <v>男高</v>
      </c>
    </row>
    <row r="22" spans="1:98">
      <c r="A22" s="80">
        <f>AB22</f>
        <v>0</v>
      </c>
      <c r="B22" s="203" t="s">
        <v>89</v>
      </c>
      <c r="C22" s="203"/>
      <c r="D22" s="203" t="s">
        <v>90</v>
      </c>
      <c r="E22" s="203" t="s">
        <v>91</v>
      </c>
      <c r="F22" s="203" t="s">
        <v>64</v>
      </c>
      <c r="G22" s="203" t="s">
        <v>92</v>
      </c>
      <c r="H22" s="90" t="s">
        <v>93</v>
      </c>
      <c r="I22" s="90" t="s">
        <v>94</v>
      </c>
      <c r="J22" s="188">
        <v>200000</v>
      </c>
      <c r="K22" s="81">
        <v>0</v>
      </c>
      <c r="L22" s="81">
        <v>0</v>
      </c>
      <c r="M22" s="81">
        <v>0</v>
      </c>
      <c r="N22" s="91">
        <v>0</v>
      </c>
      <c r="O22" s="92">
        <v>0</v>
      </c>
      <c r="P22" s="93">
        <f>N22+O22</f>
        <v>0</v>
      </c>
      <c r="Q22" s="82" t="str">
        <f>IFERROR(P22/M22,"-")</f>
        <v>-</v>
      </c>
      <c r="R22" s="81">
        <v>0</v>
      </c>
      <c r="S22" s="81">
        <v>0</v>
      </c>
      <c r="T22" s="82" t="str">
        <f>IFERROR(S22/(O22+P22),"-")</f>
        <v>-</v>
      </c>
      <c r="U22" s="182">
        <f>IFERROR(J22/SUM(P22:P27),"-")</f>
        <v>50000</v>
      </c>
      <c r="V22" s="84">
        <v>0</v>
      </c>
      <c r="W22" s="82" t="str">
        <f>IF(P22=0,"-",V22/P22)</f>
        <v>-</v>
      </c>
      <c r="X22" s="186">
        <v>0</v>
      </c>
      <c r="Y22" s="187" t="str">
        <f>IFERROR(X22/P22,"-")</f>
        <v>-</v>
      </c>
      <c r="Z22" s="187" t="str">
        <f>IFERROR(X22/V22,"-")</f>
        <v>-</v>
      </c>
      <c r="AA22" s="188">
        <f>SUM(X22:X27)-SUM(J22:J27)</f>
        <v>-200000</v>
      </c>
      <c r="AB22" s="85">
        <f>SUM(X22:X27)/SUM(J22:J27)</f>
        <v>0</v>
      </c>
      <c r="AC22" s="79"/>
      <c r="AD22" s="94"/>
      <c r="AE22" s="95" t="str">
        <f>IF(P22=0,"",IF(AD22=0,"",(AD22/P22)))</f>
        <v/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 t="str">
        <f>IF(P22=0,"",IF(AM22=0,"",(AM22/P22)))</f>
        <v/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 t="str">
        <f>IF(P22=0,"",IF(AV22=0,"",(AV22/P22)))</f>
        <v/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 t="str">
        <f>IF(P22=0,"",IF(BE22=0,"",(BE22/P22)))</f>
        <v/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 t="str">
        <f>IF(P22=0,"",IF(BN22=0,"",(BN22/P22)))</f>
        <v/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 t="str">
        <f>IF(P22=0,"",IF(BW22=0,"",(BW22/P22)))</f>
        <v/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 t="str">
        <f>IF(P22=0,"",IF(CF22=0,"",(CF22/P22)))</f>
        <v/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95</v>
      </c>
      <c r="C23" s="203"/>
      <c r="D23" s="203" t="s">
        <v>96</v>
      </c>
      <c r="E23" s="203" t="s">
        <v>97</v>
      </c>
      <c r="F23" s="203" t="s">
        <v>64</v>
      </c>
      <c r="G23" s="203"/>
      <c r="H23" s="90" t="s">
        <v>93</v>
      </c>
      <c r="I23" s="90"/>
      <c r="J23" s="188"/>
      <c r="K23" s="81">
        <v>0</v>
      </c>
      <c r="L23" s="81">
        <v>0</v>
      </c>
      <c r="M23" s="81">
        <v>0</v>
      </c>
      <c r="N23" s="91">
        <v>0</v>
      </c>
      <c r="O23" s="92">
        <v>0</v>
      </c>
      <c r="P23" s="93">
        <f>N23+O23</f>
        <v>0</v>
      </c>
      <c r="Q23" s="82" t="str">
        <f>IFERROR(P23/M23,"-")</f>
        <v>-</v>
      </c>
      <c r="R23" s="81">
        <v>0</v>
      </c>
      <c r="S23" s="81">
        <v>0</v>
      </c>
      <c r="T23" s="82" t="str">
        <f>IFERROR(S23/(O23+P23),"-")</f>
        <v>-</v>
      </c>
      <c r="U23" s="182"/>
      <c r="V23" s="84">
        <v>0</v>
      </c>
      <c r="W23" s="82" t="str">
        <f>IF(P23=0,"-",V23/P23)</f>
        <v>-</v>
      </c>
      <c r="X23" s="186">
        <v>0</v>
      </c>
      <c r="Y23" s="187" t="str">
        <f>IFERROR(X23/P23,"-")</f>
        <v>-</v>
      </c>
      <c r="Z23" s="187" t="str">
        <f>IFERROR(X23/V23,"-")</f>
        <v>-</v>
      </c>
      <c r="AA23" s="188"/>
      <c r="AB23" s="85"/>
      <c r="AC23" s="79"/>
      <c r="AD23" s="94"/>
      <c r="AE23" s="95" t="str">
        <f>IF(P23=0,"",IF(AD23=0,"",(AD23/P23)))</f>
        <v/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 t="str">
        <f>IF(P23=0,"",IF(AM23=0,"",(AM23/P23)))</f>
        <v/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 t="str">
        <f>IF(P23=0,"",IF(AV23=0,"",(AV23/P23)))</f>
        <v/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 t="str">
        <f>IF(P23=0,"",IF(BE23=0,"",(BE23/P23)))</f>
        <v/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 t="str">
        <f>IF(P23=0,"",IF(BN23=0,"",(BN23/P23)))</f>
        <v/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 t="str">
        <f>IF(P23=0,"",IF(BW23=0,"",(BW23/P23)))</f>
        <v/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 t="str">
        <f>IF(P23=0,"",IF(CF23=0,"",(CF23/P23)))</f>
        <v/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98</v>
      </c>
      <c r="C24" s="203"/>
      <c r="D24" s="203" t="s">
        <v>99</v>
      </c>
      <c r="E24" s="203" t="s">
        <v>100</v>
      </c>
      <c r="F24" s="203" t="s">
        <v>101</v>
      </c>
      <c r="G24" s="203"/>
      <c r="H24" s="90" t="s">
        <v>93</v>
      </c>
      <c r="I24" s="90"/>
      <c r="J24" s="188"/>
      <c r="K24" s="81">
        <v>2</v>
      </c>
      <c r="L24" s="81">
        <v>0</v>
      </c>
      <c r="M24" s="81">
        <v>33</v>
      </c>
      <c r="N24" s="91">
        <v>1</v>
      </c>
      <c r="O24" s="92">
        <v>0</v>
      </c>
      <c r="P24" s="93">
        <f>N24+O24</f>
        <v>1</v>
      </c>
      <c r="Q24" s="82">
        <f>IFERROR(P24/M24,"-")</f>
        <v>0.03030303030303</v>
      </c>
      <c r="R24" s="81">
        <v>0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1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102</v>
      </c>
      <c r="C25" s="203"/>
      <c r="D25" s="203" t="s">
        <v>103</v>
      </c>
      <c r="E25" s="203" t="s">
        <v>104</v>
      </c>
      <c r="F25" s="203" t="s">
        <v>64</v>
      </c>
      <c r="G25" s="203"/>
      <c r="H25" s="90" t="s">
        <v>93</v>
      </c>
      <c r="I25" s="90"/>
      <c r="J25" s="188"/>
      <c r="K25" s="81">
        <v>0</v>
      </c>
      <c r="L25" s="81">
        <v>0</v>
      </c>
      <c r="M25" s="81">
        <v>0</v>
      </c>
      <c r="N25" s="91">
        <v>0</v>
      </c>
      <c r="O25" s="92">
        <v>0</v>
      </c>
      <c r="P25" s="93">
        <f>N25+O25</f>
        <v>0</v>
      </c>
      <c r="Q25" s="82" t="str">
        <f>IFERROR(P25/M25,"-")</f>
        <v>-</v>
      </c>
      <c r="R25" s="81">
        <v>0</v>
      </c>
      <c r="S25" s="81">
        <v>0</v>
      </c>
      <c r="T25" s="82" t="str">
        <f>IFERROR(S25/(O25+P25),"-")</f>
        <v>-</v>
      </c>
      <c r="U25" s="182"/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/>
      <c r="AB25" s="85"/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105</v>
      </c>
      <c r="C26" s="203"/>
      <c r="D26" s="203" t="s">
        <v>62</v>
      </c>
      <c r="E26" s="203" t="s">
        <v>63</v>
      </c>
      <c r="F26" s="203" t="s">
        <v>64</v>
      </c>
      <c r="G26" s="203"/>
      <c r="H26" s="90" t="s">
        <v>93</v>
      </c>
      <c r="I26" s="90"/>
      <c r="J26" s="188"/>
      <c r="K26" s="81">
        <v>0</v>
      </c>
      <c r="L26" s="81">
        <v>0</v>
      </c>
      <c r="M26" s="81">
        <v>0</v>
      </c>
      <c r="N26" s="91">
        <v>1</v>
      </c>
      <c r="O26" s="92">
        <v>0</v>
      </c>
      <c r="P26" s="93">
        <f>N26+O26</f>
        <v>1</v>
      </c>
      <c r="Q26" s="82" t="str">
        <f>IFERROR(P26/M26,"-")</f>
        <v>-</v>
      </c>
      <c r="R26" s="81">
        <v>0</v>
      </c>
      <c r="S26" s="81">
        <v>0</v>
      </c>
      <c r="T26" s="82">
        <f>IFERROR(S26/(O26+P26),"-")</f>
        <v>0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>
        <v>1</v>
      </c>
      <c r="BX26" s="127">
        <f>IF(P26=0,"",IF(BW26=0,"",(BW26/P26)))</f>
        <v>1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106</v>
      </c>
      <c r="C27" s="203"/>
      <c r="D27" s="203" t="s">
        <v>107</v>
      </c>
      <c r="E27" s="203" t="s">
        <v>107</v>
      </c>
      <c r="F27" s="203" t="s">
        <v>69</v>
      </c>
      <c r="G27" s="203"/>
      <c r="H27" s="90"/>
      <c r="I27" s="90"/>
      <c r="J27" s="188"/>
      <c r="K27" s="81">
        <v>19</v>
      </c>
      <c r="L27" s="81">
        <v>9</v>
      </c>
      <c r="M27" s="81">
        <v>2</v>
      </c>
      <c r="N27" s="91">
        <v>2</v>
      </c>
      <c r="O27" s="92">
        <v>0</v>
      </c>
      <c r="P27" s="93">
        <f>N27+O27</f>
        <v>2</v>
      </c>
      <c r="Q27" s="82">
        <f>IFERROR(P27/M27,"-")</f>
        <v>1</v>
      </c>
      <c r="R27" s="81">
        <v>0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2</v>
      </c>
      <c r="BO27" s="120">
        <f>IF(P27=0,"",IF(BN27=0,"",(BN27/P27)))</f>
        <v>1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0.081808510638298</v>
      </c>
      <c r="B28" s="203" t="s">
        <v>108</v>
      </c>
      <c r="C28" s="203"/>
      <c r="D28" s="203" t="s">
        <v>109</v>
      </c>
      <c r="E28" s="203" t="s">
        <v>110</v>
      </c>
      <c r="F28" s="203" t="s">
        <v>64</v>
      </c>
      <c r="G28" s="203" t="s">
        <v>111</v>
      </c>
      <c r="H28" s="90" t="s">
        <v>112</v>
      </c>
      <c r="I28" s="90"/>
      <c r="J28" s="188">
        <v>470000</v>
      </c>
      <c r="K28" s="81">
        <v>0</v>
      </c>
      <c r="L28" s="81">
        <v>0</v>
      </c>
      <c r="M28" s="81">
        <v>0</v>
      </c>
      <c r="N28" s="91">
        <v>19</v>
      </c>
      <c r="O28" s="92">
        <v>0</v>
      </c>
      <c r="P28" s="93">
        <f>N28+O28</f>
        <v>19</v>
      </c>
      <c r="Q28" s="82" t="str">
        <f>IFERROR(P28/M28,"-")</f>
        <v>-</v>
      </c>
      <c r="R28" s="81">
        <v>1</v>
      </c>
      <c r="S28" s="81">
        <v>4</v>
      </c>
      <c r="T28" s="82">
        <f>IFERROR(S28/(O28+P28),"-")</f>
        <v>0.21052631578947</v>
      </c>
      <c r="U28" s="182">
        <f>IFERROR(J28/SUM(P28:P32),"-")</f>
        <v>13055.555555556</v>
      </c>
      <c r="V28" s="84">
        <v>1</v>
      </c>
      <c r="W28" s="82">
        <f>IF(P28=0,"-",V28/P28)</f>
        <v>0.052631578947368</v>
      </c>
      <c r="X28" s="186">
        <v>6000</v>
      </c>
      <c r="Y28" s="187">
        <f>IFERROR(X28/P28,"-")</f>
        <v>315.78947368421</v>
      </c>
      <c r="Z28" s="187">
        <f>IFERROR(X28/V28,"-")</f>
        <v>6000</v>
      </c>
      <c r="AA28" s="188">
        <f>SUM(X28:X32)-SUM(J28:J32)</f>
        <v>-431550</v>
      </c>
      <c r="AB28" s="85">
        <f>SUM(X28:X32)/SUM(J28:J32)</f>
        <v>0.081808510638298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3</v>
      </c>
      <c r="AN28" s="101">
        <f>IF(P28=0,"",IF(AM28=0,"",(AM28/P28)))</f>
        <v>0.15789473684211</v>
      </c>
      <c r="AO28" s="100">
        <v>1</v>
      </c>
      <c r="AP28" s="102">
        <f>IFERROR(AP28/AM28,"-")</f>
        <v>0</v>
      </c>
      <c r="AQ28" s="103">
        <v>6000</v>
      </c>
      <c r="AR28" s="104">
        <f>IFERROR(AQ28/AM28,"-")</f>
        <v>2000</v>
      </c>
      <c r="AS28" s="105"/>
      <c r="AT28" s="105">
        <v>1</v>
      </c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3</v>
      </c>
      <c r="BF28" s="113">
        <f>IF(P28=0,"",IF(BE28=0,"",(BE28/P28)))</f>
        <v>0.15789473684211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8</v>
      </c>
      <c r="BO28" s="120">
        <f>IF(P28=0,"",IF(BN28=0,"",(BN28/P28)))</f>
        <v>0.42105263157895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4</v>
      </c>
      <c r="BX28" s="127">
        <f>IF(P28=0,"",IF(BW28=0,"",(BW28/P28)))</f>
        <v>0.21052631578947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>
        <v>1</v>
      </c>
      <c r="CG28" s="134">
        <f>IF(P28=0,"",IF(CF28=0,"",(CF28/P28)))</f>
        <v>0.052631578947368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1</v>
      </c>
      <c r="CP28" s="141">
        <v>6000</v>
      </c>
      <c r="CQ28" s="141">
        <v>6000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113</v>
      </c>
      <c r="C29" s="203"/>
      <c r="D29" s="203" t="s">
        <v>114</v>
      </c>
      <c r="E29" s="203" t="s">
        <v>115</v>
      </c>
      <c r="F29" s="203" t="s">
        <v>101</v>
      </c>
      <c r="G29" s="203"/>
      <c r="H29" s="90" t="s">
        <v>112</v>
      </c>
      <c r="I29" s="90"/>
      <c r="J29" s="188"/>
      <c r="K29" s="81">
        <v>13</v>
      </c>
      <c r="L29" s="81">
        <v>0</v>
      </c>
      <c r="M29" s="81">
        <v>26</v>
      </c>
      <c r="N29" s="91">
        <v>1</v>
      </c>
      <c r="O29" s="92">
        <v>0</v>
      </c>
      <c r="P29" s="93">
        <f>N29+O29</f>
        <v>1</v>
      </c>
      <c r="Q29" s="82">
        <f>IFERROR(P29/M29,"-")</f>
        <v>0.038461538461538</v>
      </c>
      <c r="R29" s="81">
        <v>1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>
        <v>1</v>
      </c>
      <c r="BX29" s="127">
        <f>IF(P29=0,"",IF(BW29=0,"",(BW29/P29)))</f>
        <v>1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116</v>
      </c>
      <c r="C30" s="203"/>
      <c r="D30" s="203" t="s">
        <v>117</v>
      </c>
      <c r="E30" s="203" t="s">
        <v>118</v>
      </c>
      <c r="F30" s="203" t="s">
        <v>64</v>
      </c>
      <c r="G30" s="203"/>
      <c r="H30" s="90" t="s">
        <v>112</v>
      </c>
      <c r="I30" s="90"/>
      <c r="J30" s="188"/>
      <c r="K30" s="81">
        <v>0</v>
      </c>
      <c r="L30" s="81">
        <v>0</v>
      </c>
      <c r="M30" s="81">
        <v>0</v>
      </c>
      <c r="N30" s="91">
        <v>8</v>
      </c>
      <c r="O30" s="92">
        <v>0</v>
      </c>
      <c r="P30" s="93">
        <f>N30+O30</f>
        <v>8</v>
      </c>
      <c r="Q30" s="82" t="str">
        <f>IFERROR(P30/M30,"-")</f>
        <v>-</v>
      </c>
      <c r="R30" s="81">
        <v>0</v>
      </c>
      <c r="S30" s="81">
        <v>0</v>
      </c>
      <c r="T30" s="82">
        <f>IFERROR(S30/(O30+P30),"-")</f>
        <v>0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2</v>
      </c>
      <c r="BO30" s="120">
        <f>IF(P30=0,"",IF(BN30=0,"",(BN30/P30)))</f>
        <v>0.25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5</v>
      </c>
      <c r="BX30" s="127">
        <f>IF(P30=0,"",IF(BW30=0,"",(BW30/P30)))</f>
        <v>0.625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>
        <v>1</v>
      </c>
      <c r="CG30" s="134">
        <f>IF(P30=0,"",IF(CF30=0,"",(CF30/P30)))</f>
        <v>0.125</v>
      </c>
      <c r="CH30" s="135"/>
      <c r="CI30" s="136">
        <f>IFERROR(CH30/CF30,"-")</f>
        <v>0</v>
      </c>
      <c r="CJ30" s="137"/>
      <c r="CK30" s="138">
        <f>IFERROR(CJ30/CF30,"-")</f>
        <v>0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119</v>
      </c>
      <c r="C31" s="203"/>
      <c r="D31" s="203" t="s">
        <v>74</v>
      </c>
      <c r="E31" s="203" t="s">
        <v>75</v>
      </c>
      <c r="F31" s="203" t="s">
        <v>64</v>
      </c>
      <c r="G31" s="203"/>
      <c r="H31" s="90" t="s">
        <v>112</v>
      </c>
      <c r="I31" s="90"/>
      <c r="J31" s="188"/>
      <c r="K31" s="81">
        <v>0</v>
      </c>
      <c r="L31" s="81">
        <v>0</v>
      </c>
      <c r="M31" s="81">
        <v>0</v>
      </c>
      <c r="N31" s="91">
        <v>6</v>
      </c>
      <c r="O31" s="92">
        <v>0</v>
      </c>
      <c r="P31" s="93">
        <f>N31+O31</f>
        <v>6</v>
      </c>
      <c r="Q31" s="82" t="str">
        <f>IFERROR(P31/M31,"-")</f>
        <v>-</v>
      </c>
      <c r="R31" s="81">
        <v>2</v>
      </c>
      <c r="S31" s="81">
        <v>1</v>
      </c>
      <c r="T31" s="82">
        <f>IFERROR(S31/(O31+P31),"-")</f>
        <v>0.16666666666667</v>
      </c>
      <c r="U31" s="182"/>
      <c r="V31" s="84">
        <v>1</v>
      </c>
      <c r="W31" s="82">
        <f>IF(P31=0,"-",V31/P31)</f>
        <v>0.16666666666667</v>
      </c>
      <c r="X31" s="186">
        <v>32450</v>
      </c>
      <c r="Y31" s="187">
        <f>IFERROR(X31/P31,"-")</f>
        <v>5408.3333333333</v>
      </c>
      <c r="Z31" s="187">
        <f>IFERROR(X31/V31,"-")</f>
        <v>32450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0.16666666666667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1</v>
      </c>
      <c r="BO31" s="120">
        <f>IF(P31=0,"",IF(BN31=0,"",(BN31/P31)))</f>
        <v>0.16666666666667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2</v>
      </c>
      <c r="BX31" s="127">
        <f>IF(P31=0,"",IF(BW31=0,"",(BW31/P31)))</f>
        <v>0.33333333333333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>
        <v>2</v>
      </c>
      <c r="CG31" s="134">
        <f>IF(P31=0,"",IF(CF31=0,"",(CF31/P31)))</f>
        <v>0.33333333333333</v>
      </c>
      <c r="CH31" s="135">
        <v>1</v>
      </c>
      <c r="CI31" s="136">
        <f>IFERROR(CH31/CF31,"-")</f>
        <v>0.5</v>
      </c>
      <c r="CJ31" s="137">
        <v>32450</v>
      </c>
      <c r="CK31" s="138">
        <f>IFERROR(CJ31/CF31,"-")</f>
        <v>16225</v>
      </c>
      <c r="CL31" s="139"/>
      <c r="CM31" s="139"/>
      <c r="CN31" s="139">
        <v>1</v>
      </c>
      <c r="CO31" s="140">
        <v>1</v>
      </c>
      <c r="CP31" s="141">
        <v>32450</v>
      </c>
      <c r="CQ31" s="141">
        <v>32450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120</v>
      </c>
      <c r="C32" s="203"/>
      <c r="D32" s="203" t="s">
        <v>107</v>
      </c>
      <c r="E32" s="203" t="s">
        <v>107</v>
      </c>
      <c r="F32" s="203" t="s">
        <v>69</v>
      </c>
      <c r="G32" s="203"/>
      <c r="H32" s="90"/>
      <c r="I32" s="90"/>
      <c r="J32" s="188"/>
      <c r="K32" s="81">
        <v>53</v>
      </c>
      <c r="L32" s="81">
        <v>32</v>
      </c>
      <c r="M32" s="81">
        <v>10</v>
      </c>
      <c r="N32" s="91">
        <v>2</v>
      </c>
      <c r="O32" s="92">
        <v>0</v>
      </c>
      <c r="P32" s="93">
        <f>N32+O32</f>
        <v>2</v>
      </c>
      <c r="Q32" s="82">
        <f>IFERROR(P32/M32,"-")</f>
        <v>0.2</v>
      </c>
      <c r="R32" s="81">
        <v>1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1</v>
      </c>
      <c r="BO32" s="120">
        <f>IF(P32=0,"",IF(BN32=0,"",(BN32/P32)))</f>
        <v>0.5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>
        <v>1</v>
      </c>
      <c r="CG32" s="134">
        <f>IF(P32=0,"",IF(CF32=0,"",(CF32/P32)))</f>
        <v>0.5</v>
      </c>
      <c r="CH32" s="135"/>
      <c r="CI32" s="136">
        <f>IFERROR(CH32/CF32,"-")</f>
        <v>0</v>
      </c>
      <c r="CJ32" s="137"/>
      <c r="CK32" s="138">
        <f>IFERROR(CJ32/CF32,"-")</f>
        <v>0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</v>
      </c>
      <c r="B33" s="203" t="s">
        <v>121</v>
      </c>
      <c r="C33" s="203"/>
      <c r="D33" s="203" t="s">
        <v>122</v>
      </c>
      <c r="E33" s="203" t="s">
        <v>123</v>
      </c>
      <c r="F33" s="203" t="s">
        <v>64</v>
      </c>
      <c r="G33" s="203" t="s">
        <v>124</v>
      </c>
      <c r="H33" s="90" t="s">
        <v>125</v>
      </c>
      <c r="I33" s="90" t="s">
        <v>126</v>
      </c>
      <c r="J33" s="188">
        <v>220000</v>
      </c>
      <c r="K33" s="81">
        <v>0</v>
      </c>
      <c r="L33" s="81">
        <v>0</v>
      </c>
      <c r="M33" s="81">
        <v>0</v>
      </c>
      <c r="N33" s="91">
        <v>0</v>
      </c>
      <c r="O33" s="92">
        <v>0</v>
      </c>
      <c r="P33" s="93">
        <f>N33+O33</f>
        <v>0</v>
      </c>
      <c r="Q33" s="82" t="str">
        <f>IFERROR(P33/M33,"-")</f>
        <v>-</v>
      </c>
      <c r="R33" s="81">
        <v>0</v>
      </c>
      <c r="S33" s="81">
        <v>0</v>
      </c>
      <c r="T33" s="82" t="str">
        <f>IFERROR(S33/(O33+P33),"-")</f>
        <v>-</v>
      </c>
      <c r="U33" s="182">
        <f>IFERROR(J33/SUM(P33:P42),"-")</f>
        <v>31428.571428571</v>
      </c>
      <c r="V33" s="84">
        <v>0</v>
      </c>
      <c r="W33" s="82" t="str">
        <f>IF(P33=0,"-",V33/P33)</f>
        <v>-</v>
      </c>
      <c r="X33" s="186">
        <v>0</v>
      </c>
      <c r="Y33" s="187" t="str">
        <f>IFERROR(X33/P33,"-")</f>
        <v>-</v>
      </c>
      <c r="Z33" s="187" t="str">
        <f>IFERROR(X33/V33,"-")</f>
        <v>-</v>
      </c>
      <c r="AA33" s="188">
        <f>SUM(X33:X42)-SUM(J33:J42)</f>
        <v>-220000</v>
      </c>
      <c r="AB33" s="85">
        <f>SUM(X33:X42)/SUM(J33:J42)</f>
        <v>0</v>
      </c>
      <c r="AC33" s="79"/>
      <c r="AD33" s="94"/>
      <c r="AE33" s="95" t="str">
        <f>IF(P33=0,"",IF(AD33=0,"",(AD33/P33)))</f>
        <v/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 t="str">
        <f>IF(P33=0,"",IF(AM33=0,"",(AM33/P33)))</f>
        <v/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 t="str">
        <f>IF(P33=0,"",IF(AV33=0,"",(AV33/P33)))</f>
        <v/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 t="str">
        <f>IF(P33=0,"",IF(BE33=0,"",(BE33/P33)))</f>
        <v/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 t="str">
        <f>IF(P33=0,"",IF(BN33=0,"",(BN33/P33)))</f>
        <v/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 t="str">
        <f>IF(P33=0,"",IF(BW33=0,"",(BW33/P33)))</f>
        <v/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 t="str">
        <f>IF(P33=0,"",IF(CF33=0,"",(CF33/P33)))</f>
        <v/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127</v>
      </c>
      <c r="C34" s="203"/>
      <c r="D34" s="203" t="s">
        <v>122</v>
      </c>
      <c r="E34" s="203" t="s">
        <v>123</v>
      </c>
      <c r="F34" s="203" t="s">
        <v>64</v>
      </c>
      <c r="G34" s="203" t="s">
        <v>128</v>
      </c>
      <c r="H34" s="90" t="s">
        <v>125</v>
      </c>
      <c r="I34" s="90" t="s">
        <v>126</v>
      </c>
      <c r="J34" s="188"/>
      <c r="K34" s="81">
        <v>0</v>
      </c>
      <c r="L34" s="81">
        <v>0</v>
      </c>
      <c r="M34" s="81">
        <v>0</v>
      </c>
      <c r="N34" s="91">
        <v>0</v>
      </c>
      <c r="O34" s="92">
        <v>0</v>
      </c>
      <c r="P34" s="93">
        <f>N34+O34</f>
        <v>0</v>
      </c>
      <c r="Q34" s="82" t="str">
        <f>IFERROR(P34/M34,"-")</f>
        <v>-</v>
      </c>
      <c r="R34" s="81">
        <v>0</v>
      </c>
      <c r="S34" s="81">
        <v>0</v>
      </c>
      <c r="T34" s="82" t="str">
        <f>IFERROR(S34/(O34+P34),"-")</f>
        <v>-</v>
      </c>
      <c r="U34" s="182"/>
      <c r="V34" s="84">
        <v>0</v>
      </c>
      <c r="W34" s="82" t="str">
        <f>IF(P34=0,"-",V34/P34)</f>
        <v>-</v>
      </c>
      <c r="X34" s="186">
        <v>0</v>
      </c>
      <c r="Y34" s="187" t="str">
        <f>IFERROR(X34/P34,"-")</f>
        <v>-</v>
      </c>
      <c r="Z34" s="187" t="str">
        <f>IFERROR(X34/V34,"-")</f>
        <v>-</v>
      </c>
      <c r="AA34" s="188"/>
      <c r="AB34" s="85"/>
      <c r="AC34" s="79"/>
      <c r="AD34" s="94"/>
      <c r="AE34" s="95" t="str">
        <f>IF(P34=0,"",IF(AD34=0,"",(AD34/P34)))</f>
        <v/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 t="str">
        <f>IF(P34=0,"",IF(AM34=0,"",(AM34/P34)))</f>
        <v/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 t="str">
        <f>IF(P34=0,"",IF(AV34=0,"",(AV34/P34)))</f>
        <v/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 t="str">
        <f>IF(P34=0,"",IF(BE34=0,"",(BE34/P34)))</f>
        <v/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 t="str">
        <f>IF(P34=0,"",IF(BN34=0,"",(BN34/P34)))</f>
        <v/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 t="str">
        <f>IF(P34=0,"",IF(BW34=0,"",(BW34/P34)))</f>
        <v/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 t="str">
        <f>IF(P34=0,"",IF(CF34=0,"",(CF34/P34)))</f>
        <v/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129</v>
      </c>
      <c r="C35" s="203"/>
      <c r="D35" s="203" t="s">
        <v>122</v>
      </c>
      <c r="E35" s="203" t="s">
        <v>123</v>
      </c>
      <c r="F35" s="203" t="s">
        <v>64</v>
      </c>
      <c r="G35" s="203" t="s">
        <v>130</v>
      </c>
      <c r="H35" s="90" t="s">
        <v>125</v>
      </c>
      <c r="I35" s="90" t="s">
        <v>126</v>
      </c>
      <c r="J35" s="188"/>
      <c r="K35" s="81">
        <v>0</v>
      </c>
      <c r="L35" s="81">
        <v>0</v>
      </c>
      <c r="M35" s="81">
        <v>0</v>
      </c>
      <c r="N35" s="91">
        <v>1</v>
      </c>
      <c r="O35" s="92">
        <v>0</v>
      </c>
      <c r="P35" s="93">
        <f>N35+O35</f>
        <v>1</v>
      </c>
      <c r="Q35" s="82" t="str">
        <f>IFERROR(P35/M35,"-")</f>
        <v>-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>
        <v>1</v>
      </c>
      <c r="AN35" s="101">
        <f>IF(P35=0,"",IF(AM35=0,"",(AM35/P35)))</f>
        <v>1</v>
      </c>
      <c r="AO35" s="100"/>
      <c r="AP35" s="102">
        <f>IFERROR(AP35/AM35,"-")</f>
        <v>0</v>
      </c>
      <c r="AQ35" s="103"/>
      <c r="AR35" s="104">
        <f>IFERROR(AQ35/AM35,"-")</f>
        <v>0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131</v>
      </c>
      <c r="C36" s="203"/>
      <c r="D36" s="203" t="s">
        <v>122</v>
      </c>
      <c r="E36" s="203" t="s">
        <v>123</v>
      </c>
      <c r="F36" s="203" t="s">
        <v>64</v>
      </c>
      <c r="G36" s="203" t="s">
        <v>132</v>
      </c>
      <c r="H36" s="90" t="s">
        <v>125</v>
      </c>
      <c r="I36" s="90" t="s">
        <v>126</v>
      </c>
      <c r="J36" s="188"/>
      <c r="K36" s="81">
        <v>0</v>
      </c>
      <c r="L36" s="81">
        <v>0</v>
      </c>
      <c r="M36" s="81">
        <v>0</v>
      </c>
      <c r="N36" s="91">
        <v>0</v>
      </c>
      <c r="O36" s="92">
        <v>0</v>
      </c>
      <c r="P36" s="93">
        <f>N36+O36</f>
        <v>0</v>
      </c>
      <c r="Q36" s="82" t="str">
        <f>IFERROR(P36/M36,"-")</f>
        <v>-</v>
      </c>
      <c r="R36" s="81">
        <v>0</v>
      </c>
      <c r="S36" s="81">
        <v>0</v>
      </c>
      <c r="T36" s="82" t="str">
        <f>IFERROR(S36/(O36+P36),"-")</f>
        <v>-</v>
      </c>
      <c r="U36" s="182"/>
      <c r="V36" s="84">
        <v>0</v>
      </c>
      <c r="W36" s="82" t="str">
        <f>IF(P36=0,"-",V36/P36)</f>
        <v>-</v>
      </c>
      <c r="X36" s="186">
        <v>0</v>
      </c>
      <c r="Y36" s="187" t="str">
        <f>IFERROR(X36/P36,"-")</f>
        <v>-</v>
      </c>
      <c r="Z36" s="187" t="str">
        <f>IFERROR(X36/V36,"-")</f>
        <v>-</v>
      </c>
      <c r="AA36" s="188"/>
      <c r="AB36" s="85"/>
      <c r="AC36" s="79"/>
      <c r="AD36" s="94"/>
      <c r="AE36" s="95" t="str">
        <f>IF(P36=0,"",IF(AD36=0,"",(AD36/P36)))</f>
        <v/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 t="str">
        <f>IF(P36=0,"",IF(AM36=0,"",(AM36/P36)))</f>
        <v/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 t="str">
        <f>IF(P36=0,"",IF(AV36=0,"",(AV36/P36)))</f>
        <v/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 t="str">
        <f>IF(P36=0,"",IF(BE36=0,"",(BE36/P36)))</f>
        <v/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 t="str">
        <f>IF(P36=0,"",IF(BN36=0,"",(BN36/P36)))</f>
        <v/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 t="str">
        <f>IF(P36=0,"",IF(BW36=0,"",(BW36/P36)))</f>
        <v/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 t="str">
        <f>IF(P36=0,"",IF(CF36=0,"",(CF36/P36)))</f>
        <v/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133</v>
      </c>
      <c r="C37" s="203"/>
      <c r="D37" s="203" t="s">
        <v>107</v>
      </c>
      <c r="E37" s="203" t="s">
        <v>107</v>
      </c>
      <c r="F37" s="203" t="s">
        <v>69</v>
      </c>
      <c r="G37" s="203" t="s">
        <v>134</v>
      </c>
      <c r="H37" s="90"/>
      <c r="I37" s="90"/>
      <c r="J37" s="188"/>
      <c r="K37" s="81">
        <v>4</v>
      </c>
      <c r="L37" s="81">
        <v>4</v>
      </c>
      <c r="M37" s="81">
        <v>0</v>
      </c>
      <c r="N37" s="91">
        <v>0</v>
      </c>
      <c r="O37" s="92">
        <v>0</v>
      </c>
      <c r="P37" s="93">
        <f>N37+O37</f>
        <v>0</v>
      </c>
      <c r="Q37" s="82" t="str">
        <f>IFERROR(P37/M37,"-")</f>
        <v>-</v>
      </c>
      <c r="R37" s="81">
        <v>0</v>
      </c>
      <c r="S37" s="81">
        <v>0</v>
      </c>
      <c r="T37" s="82" t="str">
        <f>IFERROR(S37/(O37+P37),"-")</f>
        <v>-</v>
      </c>
      <c r="U37" s="182"/>
      <c r="V37" s="84">
        <v>0</v>
      </c>
      <c r="W37" s="82" t="str">
        <f>IF(P37=0,"-",V37/P37)</f>
        <v>-</v>
      </c>
      <c r="X37" s="186">
        <v>0</v>
      </c>
      <c r="Y37" s="187" t="str">
        <f>IFERROR(X37/P37,"-")</f>
        <v>-</v>
      </c>
      <c r="Z37" s="187" t="str">
        <f>IFERROR(X37/V37,"-")</f>
        <v>-</v>
      </c>
      <c r="AA37" s="188"/>
      <c r="AB37" s="85"/>
      <c r="AC37" s="79"/>
      <c r="AD37" s="94"/>
      <c r="AE37" s="95" t="str">
        <f>IF(P37=0,"",IF(AD37=0,"",(AD37/P37)))</f>
        <v/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 t="str">
        <f>IF(P37=0,"",IF(AM37=0,"",(AM37/P37)))</f>
        <v/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 t="str">
        <f>IF(P37=0,"",IF(AV37=0,"",(AV37/P37)))</f>
        <v/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 t="str">
        <f>IF(P37=0,"",IF(BE37=0,"",(BE37/P37)))</f>
        <v/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 t="str">
        <f>IF(P37=0,"",IF(BN37=0,"",(BN37/P37)))</f>
        <v/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/>
      <c r="BX37" s="127" t="str">
        <f>IF(P37=0,"",IF(BW37=0,"",(BW37/P37)))</f>
        <v/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 t="str">
        <f>IF(P37=0,"",IF(CF37=0,"",(CF37/P37)))</f>
        <v/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135</v>
      </c>
      <c r="C38" s="203"/>
      <c r="D38" s="203" t="s">
        <v>122</v>
      </c>
      <c r="E38" s="203" t="s">
        <v>136</v>
      </c>
      <c r="F38" s="203" t="s">
        <v>64</v>
      </c>
      <c r="G38" s="203" t="s">
        <v>124</v>
      </c>
      <c r="H38" s="90" t="s">
        <v>125</v>
      </c>
      <c r="I38" s="90" t="s">
        <v>137</v>
      </c>
      <c r="J38" s="188"/>
      <c r="K38" s="81">
        <v>0</v>
      </c>
      <c r="L38" s="81">
        <v>0</v>
      </c>
      <c r="M38" s="81">
        <v>0</v>
      </c>
      <c r="N38" s="91">
        <v>2</v>
      </c>
      <c r="O38" s="92">
        <v>0</v>
      </c>
      <c r="P38" s="93">
        <f>N38+O38</f>
        <v>2</v>
      </c>
      <c r="Q38" s="82" t="str">
        <f>IFERROR(P38/M38,"-")</f>
        <v>-</v>
      </c>
      <c r="R38" s="81">
        <v>0</v>
      </c>
      <c r="S38" s="81">
        <v>1</v>
      </c>
      <c r="T38" s="82">
        <f>IFERROR(S38/(O38+P38),"-")</f>
        <v>0.5</v>
      </c>
      <c r="U38" s="182"/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>
        <v>1</v>
      </c>
      <c r="AN38" s="101">
        <f>IF(P38=0,"",IF(AM38=0,"",(AM38/P38)))</f>
        <v>0.5</v>
      </c>
      <c r="AO38" s="100"/>
      <c r="AP38" s="102">
        <f>IFERROR(AP38/AM38,"-")</f>
        <v>0</v>
      </c>
      <c r="AQ38" s="103"/>
      <c r="AR38" s="104">
        <f>IFERROR(AQ38/AM38,"-")</f>
        <v>0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0.5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/>
      <c r="BO38" s="120">
        <f>IF(P38=0,"",IF(BN38=0,"",(BN38/P38)))</f>
        <v>0</v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138</v>
      </c>
      <c r="C39" s="203"/>
      <c r="D39" s="203" t="s">
        <v>122</v>
      </c>
      <c r="E39" s="203" t="s">
        <v>136</v>
      </c>
      <c r="F39" s="203" t="s">
        <v>64</v>
      </c>
      <c r="G39" s="203" t="s">
        <v>128</v>
      </c>
      <c r="H39" s="90" t="s">
        <v>125</v>
      </c>
      <c r="I39" s="90" t="s">
        <v>139</v>
      </c>
      <c r="J39" s="188"/>
      <c r="K39" s="81">
        <v>0</v>
      </c>
      <c r="L39" s="81">
        <v>0</v>
      </c>
      <c r="M39" s="81">
        <v>0</v>
      </c>
      <c r="N39" s="91">
        <v>0</v>
      </c>
      <c r="O39" s="92">
        <v>0</v>
      </c>
      <c r="P39" s="93">
        <f>N39+O39</f>
        <v>0</v>
      </c>
      <c r="Q39" s="82" t="str">
        <f>IFERROR(P39/M39,"-")</f>
        <v>-</v>
      </c>
      <c r="R39" s="81">
        <v>0</v>
      </c>
      <c r="S39" s="81">
        <v>0</v>
      </c>
      <c r="T39" s="82" t="str">
        <f>IFERROR(S39/(O39+P39),"-")</f>
        <v>-</v>
      </c>
      <c r="U39" s="182"/>
      <c r="V39" s="84">
        <v>0</v>
      </c>
      <c r="W39" s="82" t="str">
        <f>IF(P39=0,"-",V39/P39)</f>
        <v>-</v>
      </c>
      <c r="X39" s="186">
        <v>0</v>
      </c>
      <c r="Y39" s="187" t="str">
        <f>IFERROR(X39/P39,"-")</f>
        <v>-</v>
      </c>
      <c r="Z39" s="187" t="str">
        <f>IFERROR(X39/V39,"-")</f>
        <v>-</v>
      </c>
      <c r="AA39" s="188"/>
      <c r="AB39" s="85"/>
      <c r="AC39" s="79"/>
      <c r="AD39" s="94"/>
      <c r="AE39" s="95" t="str">
        <f>IF(P39=0,"",IF(AD39=0,"",(AD39/P39)))</f>
        <v/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 t="str">
        <f>IF(P39=0,"",IF(AM39=0,"",(AM39/P39)))</f>
        <v/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 t="str">
        <f>IF(P39=0,"",IF(AV39=0,"",(AV39/P39)))</f>
        <v/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 t="str">
        <f>IF(P39=0,"",IF(BE39=0,"",(BE39/P39)))</f>
        <v/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 t="str">
        <f>IF(P39=0,"",IF(BN39=0,"",(BN39/P39)))</f>
        <v/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 t="str">
        <f>IF(P39=0,"",IF(BW39=0,"",(BW39/P39)))</f>
        <v/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 t="str">
        <f>IF(P39=0,"",IF(CF39=0,"",(CF39/P39)))</f>
        <v/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140</v>
      </c>
      <c r="C40" s="203"/>
      <c r="D40" s="203" t="s">
        <v>122</v>
      </c>
      <c r="E40" s="203" t="s">
        <v>136</v>
      </c>
      <c r="F40" s="203" t="s">
        <v>64</v>
      </c>
      <c r="G40" s="203" t="s">
        <v>130</v>
      </c>
      <c r="H40" s="90" t="s">
        <v>125</v>
      </c>
      <c r="I40" s="90" t="s">
        <v>141</v>
      </c>
      <c r="J40" s="188"/>
      <c r="K40" s="81">
        <v>0</v>
      </c>
      <c r="L40" s="81">
        <v>0</v>
      </c>
      <c r="M40" s="81">
        <v>0</v>
      </c>
      <c r="N40" s="91">
        <v>2</v>
      </c>
      <c r="O40" s="92">
        <v>0</v>
      </c>
      <c r="P40" s="93">
        <f>N40+O40</f>
        <v>2</v>
      </c>
      <c r="Q40" s="82" t="str">
        <f>IFERROR(P40/M40,"-")</f>
        <v>-</v>
      </c>
      <c r="R40" s="81">
        <v>0</v>
      </c>
      <c r="S40" s="81">
        <v>0</v>
      </c>
      <c r="T40" s="82">
        <f>IFERROR(S40/(O40+P40),"-")</f>
        <v>0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0.5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1</v>
      </c>
      <c r="BO40" s="120">
        <f>IF(P40=0,"",IF(BN40=0,"",(BN40/P40)))</f>
        <v>0.5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142</v>
      </c>
      <c r="C41" s="203"/>
      <c r="D41" s="203" t="s">
        <v>122</v>
      </c>
      <c r="E41" s="203" t="s">
        <v>136</v>
      </c>
      <c r="F41" s="203" t="s">
        <v>64</v>
      </c>
      <c r="G41" s="203" t="s">
        <v>132</v>
      </c>
      <c r="H41" s="90" t="s">
        <v>125</v>
      </c>
      <c r="I41" s="90" t="s">
        <v>143</v>
      </c>
      <c r="J41" s="188"/>
      <c r="K41" s="81">
        <v>0</v>
      </c>
      <c r="L41" s="81">
        <v>0</v>
      </c>
      <c r="M41" s="81">
        <v>0</v>
      </c>
      <c r="N41" s="91">
        <v>2</v>
      </c>
      <c r="O41" s="92">
        <v>0</v>
      </c>
      <c r="P41" s="93">
        <f>N41+O41</f>
        <v>2</v>
      </c>
      <c r="Q41" s="82" t="str">
        <f>IFERROR(P41/M41,"-")</f>
        <v>-</v>
      </c>
      <c r="R41" s="81">
        <v>0</v>
      </c>
      <c r="S41" s="81">
        <v>0</v>
      </c>
      <c r="T41" s="82">
        <f>IFERROR(S41/(O41+P41),"-")</f>
        <v>0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>
        <v>1</v>
      </c>
      <c r="AN41" s="101">
        <f>IF(P41=0,"",IF(AM41=0,"",(AM41/P41)))</f>
        <v>0.5</v>
      </c>
      <c r="AO41" s="100"/>
      <c r="AP41" s="102">
        <f>IFERROR(AP41/AM41,"-")</f>
        <v>0</v>
      </c>
      <c r="AQ41" s="103"/>
      <c r="AR41" s="104">
        <f>IFERROR(AQ41/AM41,"-")</f>
        <v>0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0.5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144</v>
      </c>
      <c r="C42" s="203"/>
      <c r="D42" s="203" t="s">
        <v>107</v>
      </c>
      <c r="E42" s="203" t="s">
        <v>107</v>
      </c>
      <c r="F42" s="203" t="s">
        <v>69</v>
      </c>
      <c r="G42" s="203" t="s">
        <v>134</v>
      </c>
      <c r="H42" s="90"/>
      <c r="I42" s="90"/>
      <c r="J42" s="188"/>
      <c r="K42" s="81">
        <v>15</v>
      </c>
      <c r="L42" s="81">
        <v>7</v>
      </c>
      <c r="M42" s="81">
        <v>3</v>
      </c>
      <c r="N42" s="91">
        <v>0</v>
      </c>
      <c r="O42" s="92">
        <v>0</v>
      </c>
      <c r="P42" s="93">
        <f>N42+O42</f>
        <v>0</v>
      </c>
      <c r="Q42" s="82">
        <f>IFERROR(P42/M42,"-")</f>
        <v>0</v>
      </c>
      <c r="R42" s="81">
        <v>0</v>
      </c>
      <c r="S42" s="81">
        <v>0</v>
      </c>
      <c r="T42" s="82" t="str">
        <f>IFERROR(S42/(O42+P42),"-")</f>
        <v>-</v>
      </c>
      <c r="U42" s="182"/>
      <c r="V42" s="84">
        <v>0</v>
      </c>
      <c r="W42" s="82" t="str">
        <f>IF(P42=0,"-",V42/P42)</f>
        <v>-</v>
      </c>
      <c r="X42" s="186">
        <v>0</v>
      </c>
      <c r="Y42" s="187" t="str">
        <f>IFERROR(X42/P42,"-")</f>
        <v>-</v>
      </c>
      <c r="Z42" s="187" t="str">
        <f>IFERROR(X42/V42,"-")</f>
        <v>-</v>
      </c>
      <c r="AA42" s="188"/>
      <c r="AB42" s="85"/>
      <c r="AC42" s="79"/>
      <c r="AD42" s="94"/>
      <c r="AE42" s="95" t="str">
        <f>IF(P42=0,"",IF(AD42=0,"",(AD42/P42)))</f>
        <v/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 t="str">
        <f>IF(P42=0,"",IF(AM42=0,"",(AM42/P42)))</f>
        <v/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 t="str">
        <f>IF(P42=0,"",IF(AV42=0,"",(AV42/P42)))</f>
        <v/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 t="str">
        <f>IF(P42=0,"",IF(BE42=0,"",(BE42/P42)))</f>
        <v/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 t="str">
        <f>IF(P42=0,"",IF(BN42=0,"",(BN42/P42)))</f>
        <v/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 t="str">
        <f>IF(P42=0,"",IF(BW42=0,"",(BW42/P42)))</f>
        <v/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 t="str">
        <f>IF(P42=0,"",IF(CF42=0,"",(CF42/P42)))</f>
        <v/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0.4095</v>
      </c>
      <c r="B43" s="203" t="s">
        <v>145</v>
      </c>
      <c r="C43" s="203"/>
      <c r="D43" s="203" t="s">
        <v>146</v>
      </c>
      <c r="E43" s="203" t="s">
        <v>147</v>
      </c>
      <c r="F43" s="203" t="s">
        <v>64</v>
      </c>
      <c r="G43" s="203" t="s">
        <v>148</v>
      </c>
      <c r="H43" s="90" t="s">
        <v>149</v>
      </c>
      <c r="I43" s="90" t="s">
        <v>150</v>
      </c>
      <c r="J43" s="188">
        <v>400000</v>
      </c>
      <c r="K43" s="81">
        <v>0</v>
      </c>
      <c r="L43" s="81">
        <v>0</v>
      </c>
      <c r="M43" s="81">
        <v>0</v>
      </c>
      <c r="N43" s="91">
        <v>3</v>
      </c>
      <c r="O43" s="92">
        <v>0</v>
      </c>
      <c r="P43" s="93">
        <f>N43+O43</f>
        <v>3</v>
      </c>
      <c r="Q43" s="82" t="str">
        <f>IFERROR(P43/M43,"-")</f>
        <v>-</v>
      </c>
      <c r="R43" s="81">
        <v>0</v>
      </c>
      <c r="S43" s="81">
        <v>1</v>
      </c>
      <c r="T43" s="82">
        <f>IFERROR(S43/(O43+P43),"-")</f>
        <v>0.33333333333333</v>
      </c>
      <c r="U43" s="182">
        <f>IFERROR(J43/SUM(P43:P47),"-")</f>
        <v>14814.814814815</v>
      </c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>
        <f>SUM(X43:X47)-SUM(J43:J47)</f>
        <v>-236200</v>
      </c>
      <c r="AB43" s="85">
        <f>SUM(X43:X47)/SUM(J43:J47)</f>
        <v>0.4095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>
        <v>1</v>
      </c>
      <c r="AN43" s="101">
        <f>IF(P43=0,"",IF(AM43=0,"",(AM43/P43)))</f>
        <v>0.33333333333333</v>
      </c>
      <c r="AO43" s="100"/>
      <c r="AP43" s="102">
        <f>IFERROR(AP43/AM43,"-")</f>
        <v>0</v>
      </c>
      <c r="AQ43" s="103"/>
      <c r="AR43" s="104">
        <f>IFERROR(AQ43/AM43,"-")</f>
        <v>0</v>
      </c>
      <c r="AS43" s="105"/>
      <c r="AT43" s="105"/>
      <c r="AU43" s="105"/>
      <c r="AV43" s="106">
        <v>1</v>
      </c>
      <c r="AW43" s="107">
        <f>IF(P43=0,"",IF(AV43=0,"",(AV43/P43)))</f>
        <v>0.33333333333333</v>
      </c>
      <c r="AX43" s="106"/>
      <c r="AY43" s="108">
        <f>IFERROR(AX43/AV43,"-")</f>
        <v>0</v>
      </c>
      <c r="AZ43" s="109"/>
      <c r="BA43" s="110">
        <f>IFERROR(AZ43/AV43,"-")</f>
        <v>0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>
        <v>1</v>
      </c>
      <c r="BX43" s="127">
        <f>IF(P43=0,"",IF(BW43=0,"",(BW43/P43)))</f>
        <v>0.33333333333333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151</v>
      </c>
      <c r="C44" s="203"/>
      <c r="D44" s="203" t="s">
        <v>152</v>
      </c>
      <c r="E44" s="203" t="s">
        <v>153</v>
      </c>
      <c r="F44" s="203" t="s">
        <v>64</v>
      </c>
      <c r="G44" s="203"/>
      <c r="H44" s="90" t="s">
        <v>149</v>
      </c>
      <c r="I44" s="90"/>
      <c r="J44" s="188"/>
      <c r="K44" s="81">
        <v>0</v>
      </c>
      <c r="L44" s="81">
        <v>0</v>
      </c>
      <c r="M44" s="81">
        <v>0</v>
      </c>
      <c r="N44" s="91">
        <v>8</v>
      </c>
      <c r="O44" s="92">
        <v>0</v>
      </c>
      <c r="P44" s="93">
        <f>N44+O44</f>
        <v>8</v>
      </c>
      <c r="Q44" s="82" t="str">
        <f>IFERROR(P44/M44,"-")</f>
        <v>-</v>
      </c>
      <c r="R44" s="81">
        <v>2</v>
      </c>
      <c r="S44" s="81">
        <v>0</v>
      </c>
      <c r="T44" s="82">
        <f>IFERROR(S44/(O44+P44),"-")</f>
        <v>0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2</v>
      </c>
      <c r="BF44" s="113">
        <f>IF(P44=0,"",IF(BE44=0,"",(BE44/P44)))</f>
        <v>0.25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/>
      <c r="BO44" s="120">
        <f>IF(P44=0,"",IF(BN44=0,"",(BN44/P44)))</f>
        <v>0</v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>
        <v>6</v>
      </c>
      <c r="BX44" s="127">
        <f>IF(P44=0,"",IF(BW44=0,"",(BW44/P44)))</f>
        <v>0.75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154</v>
      </c>
      <c r="C45" s="203"/>
      <c r="D45" s="203" t="s">
        <v>155</v>
      </c>
      <c r="E45" s="203" t="s">
        <v>156</v>
      </c>
      <c r="F45" s="203" t="s">
        <v>101</v>
      </c>
      <c r="G45" s="203"/>
      <c r="H45" s="90" t="s">
        <v>149</v>
      </c>
      <c r="I45" s="90"/>
      <c r="J45" s="188"/>
      <c r="K45" s="81">
        <v>6</v>
      </c>
      <c r="L45" s="81">
        <v>0</v>
      </c>
      <c r="M45" s="81">
        <v>26</v>
      </c>
      <c r="N45" s="91">
        <v>4</v>
      </c>
      <c r="O45" s="92">
        <v>0</v>
      </c>
      <c r="P45" s="93">
        <f>N45+O45</f>
        <v>4</v>
      </c>
      <c r="Q45" s="82">
        <f>IFERROR(P45/M45,"-")</f>
        <v>0.15384615384615</v>
      </c>
      <c r="R45" s="81">
        <v>0</v>
      </c>
      <c r="S45" s="81">
        <v>1</v>
      </c>
      <c r="T45" s="82">
        <f>IFERROR(S45/(O45+P45),"-")</f>
        <v>0.25</v>
      </c>
      <c r="U45" s="182"/>
      <c r="V45" s="84">
        <v>1</v>
      </c>
      <c r="W45" s="82">
        <f>IF(P45=0,"-",V45/P45)</f>
        <v>0.25</v>
      </c>
      <c r="X45" s="186">
        <v>3000</v>
      </c>
      <c r="Y45" s="187">
        <f>IFERROR(X45/P45,"-")</f>
        <v>750</v>
      </c>
      <c r="Z45" s="187">
        <f>IFERROR(X45/V45,"-")</f>
        <v>3000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>
        <v>1</v>
      </c>
      <c r="AN45" s="101">
        <f>IF(P45=0,"",IF(AM45=0,"",(AM45/P45)))</f>
        <v>0.25</v>
      </c>
      <c r="AO45" s="100"/>
      <c r="AP45" s="102">
        <f>IFERROR(AP45/AM45,"-")</f>
        <v>0</v>
      </c>
      <c r="AQ45" s="103"/>
      <c r="AR45" s="104">
        <f>IFERROR(AQ45/AM45,"-")</f>
        <v>0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1</v>
      </c>
      <c r="BO45" s="120">
        <f>IF(P45=0,"",IF(BN45=0,"",(BN45/P45)))</f>
        <v>0.25</v>
      </c>
      <c r="BP45" s="121">
        <v>1</v>
      </c>
      <c r="BQ45" s="122">
        <f>IFERROR(BP45/BN45,"-")</f>
        <v>1</v>
      </c>
      <c r="BR45" s="123">
        <v>3000</v>
      </c>
      <c r="BS45" s="124">
        <f>IFERROR(BR45/BN45,"-")</f>
        <v>3000</v>
      </c>
      <c r="BT45" s="125">
        <v>1</v>
      </c>
      <c r="BU45" s="125"/>
      <c r="BV45" s="125"/>
      <c r="BW45" s="126">
        <v>2</v>
      </c>
      <c r="BX45" s="127">
        <f>IF(P45=0,"",IF(BW45=0,"",(BW45/P45)))</f>
        <v>0.5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1</v>
      </c>
      <c r="CP45" s="141">
        <v>3000</v>
      </c>
      <c r="CQ45" s="141">
        <v>3000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157</v>
      </c>
      <c r="C46" s="203"/>
      <c r="D46" s="203" t="s">
        <v>158</v>
      </c>
      <c r="E46" s="203" t="s">
        <v>159</v>
      </c>
      <c r="F46" s="203" t="s">
        <v>64</v>
      </c>
      <c r="G46" s="203"/>
      <c r="H46" s="90" t="s">
        <v>149</v>
      </c>
      <c r="I46" s="90"/>
      <c r="J46" s="188"/>
      <c r="K46" s="81">
        <v>0</v>
      </c>
      <c r="L46" s="81">
        <v>0</v>
      </c>
      <c r="M46" s="81">
        <v>0</v>
      </c>
      <c r="N46" s="91">
        <v>5</v>
      </c>
      <c r="O46" s="92">
        <v>0</v>
      </c>
      <c r="P46" s="93">
        <f>N46+O46</f>
        <v>5</v>
      </c>
      <c r="Q46" s="82" t="str">
        <f>IFERROR(P46/M46,"-")</f>
        <v>-</v>
      </c>
      <c r="R46" s="81">
        <v>0</v>
      </c>
      <c r="S46" s="81">
        <v>1</v>
      </c>
      <c r="T46" s="82">
        <f>IFERROR(S46/(O46+P46),"-")</f>
        <v>0.2</v>
      </c>
      <c r="U46" s="182"/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>
        <v>2</v>
      </c>
      <c r="AW46" s="107">
        <f>IF(P46=0,"",IF(AV46=0,"",(AV46/P46)))</f>
        <v>0.4</v>
      </c>
      <c r="AX46" s="106"/>
      <c r="AY46" s="108">
        <f>IFERROR(AX46/AV46,"-")</f>
        <v>0</v>
      </c>
      <c r="AZ46" s="109"/>
      <c r="BA46" s="110">
        <f>IFERROR(AZ46/AV46,"-")</f>
        <v>0</v>
      </c>
      <c r="BB46" s="111"/>
      <c r="BC46" s="111"/>
      <c r="BD46" s="111"/>
      <c r="BE46" s="112">
        <v>1</v>
      </c>
      <c r="BF46" s="113">
        <f>IF(P46=0,"",IF(BE46=0,"",(BE46/P46)))</f>
        <v>0.2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1</v>
      </c>
      <c r="BO46" s="120">
        <f>IF(P46=0,"",IF(BN46=0,"",(BN46/P46)))</f>
        <v>0.2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1</v>
      </c>
      <c r="BX46" s="127">
        <f>IF(P46=0,"",IF(BW46=0,"",(BW46/P46)))</f>
        <v>0.2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160</v>
      </c>
      <c r="C47" s="203"/>
      <c r="D47" s="203" t="s">
        <v>107</v>
      </c>
      <c r="E47" s="203" t="s">
        <v>107</v>
      </c>
      <c r="F47" s="203" t="s">
        <v>69</v>
      </c>
      <c r="G47" s="203"/>
      <c r="H47" s="90"/>
      <c r="I47" s="90"/>
      <c r="J47" s="188"/>
      <c r="K47" s="81">
        <v>56</v>
      </c>
      <c r="L47" s="81">
        <v>42</v>
      </c>
      <c r="M47" s="81">
        <v>14</v>
      </c>
      <c r="N47" s="91">
        <v>7</v>
      </c>
      <c r="O47" s="92">
        <v>0</v>
      </c>
      <c r="P47" s="93">
        <f>N47+O47</f>
        <v>7</v>
      </c>
      <c r="Q47" s="82">
        <f>IFERROR(P47/M47,"-")</f>
        <v>0.5</v>
      </c>
      <c r="R47" s="81">
        <v>4</v>
      </c>
      <c r="S47" s="81">
        <v>1</v>
      </c>
      <c r="T47" s="82">
        <f>IFERROR(S47/(O47+P47),"-")</f>
        <v>0.14285714285714</v>
      </c>
      <c r="U47" s="182"/>
      <c r="V47" s="84">
        <v>4</v>
      </c>
      <c r="W47" s="82">
        <f>IF(P47=0,"-",V47/P47)</f>
        <v>0.57142857142857</v>
      </c>
      <c r="X47" s="186">
        <v>160800</v>
      </c>
      <c r="Y47" s="187">
        <f>IFERROR(X47/P47,"-")</f>
        <v>22971.428571429</v>
      </c>
      <c r="Z47" s="187">
        <f>IFERROR(X47/V47,"-")</f>
        <v>40200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3</v>
      </c>
      <c r="BO47" s="120">
        <f>IF(P47=0,"",IF(BN47=0,"",(BN47/P47)))</f>
        <v>0.42857142857143</v>
      </c>
      <c r="BP47" s="121">
        <v>2</v>
      </c>
      <c r="BQ47" s="122">
        <f>IFERROR(BP47/BN47,"-")</f>
        <v>0.66666666666667</v>
      </c>
      <c r="BR47" s="123">
        <v>30000</v>
      </c>
      <c r="BS47" s="124">
        <f>IFERROR(BR47/BN47,"-")</f>
        <v>10000</v>
      </c>
      <c r="BT47" s="125"/>
      <c r="BU47" s="125">
        <v>2</v>
      </c>
      <c r="BV47" s="125"/>
      <c r="BW47" s="126">
        <v>3</v>
      </c>
      <c r="BX47" s="127">
        <f>IF(P47=0,"",IF(BW47=0,"",(BW47/P47)))</f>
        <v>0.42857142857143</v>
      </c>
      <c r="BY47" s="128">
        <v>2</v>
      </c>
      <c r="BZ47" s="129">
        <f>IFERROR(BY47/BW47,"-")</f>
        <v>0.66666666666667</v>
      </c>
      <c r="CA47" s="130">
        <v>49800</v>
      </c>
      <c r="CB47" s="131">
        <f>IFERROR(CA47/BW47,"-")</f>
        <v>16600</v>
      </c>
      <c r="CC47" s="132"/>
      <c r="CD47" s="132"/>
      <c r="CE47" s="132">
        <v>2</v>
      </c>
      <c r="CF47" s="133">
        <v>1</v>
      </c>
      <c r="CG47" s="134">
        <f>IF(P47=0,"",IF(CF47=0,"",(CF47/P47)))</f>
        <v>0.14285714285714</v>
      </c>
      <c r="CH47" s="135">
        <v>1</v>
      </c>
      <c r="CI47" s="136">
        <f>IFERROR(CH47/CF47,"-")</f>
        <v>1</v>
      </c>
      <c r="CJ47" s="137">
        <v>113000</v>
      </c>
      <c r="CK47" s="138">
        <f>IFERROR(CJ47/CF47,"-")</f>
        <v>113000</v>
      </c>
      <c r="CL47" s="139"/>
      <c r="CM47" s="139"/>
      <c r="CN47" s="139">
        <v>1</v>
      </c>
      <c r="CO47" s="140">
        <v>4</v>
      </c>
      <c r="CP47" s="141">
        <v>160800</v>
      </c>
      <c r="CQ47" s="141">
        <v>113000</v>
      </c>
      <c r="CR47" s="141"/>
      <c r="CS47" s="142" t="str">
        <f>IF(AND(CQ47=0,CR47=0),"",IF(AND(CQ47&lt;=100000,CR47&lt;=100000),"",IF(CQ47/CP47&gt;0.7,"男高",IF(CR47/CP47&gt;0.7,"女高",""))))</f>
        <v>男高</v>
      </c>
    </row>
    <row r="48" spans="1:98">
      <c r="A48" s="80">
        <f>AB48</f>
        <v>0.09</v>
      </c>
      <c r="B48" s="203" t="s">
        <v>161</v>
      </c>
      <c r="C48" s="203"/>
      <c r="D48" s="203" t="s">
        <v>117</v>
      </c>
      <c r="E48" s="203" t="s">
        <v>118</v>
      </c>
      <c r="F48" s="203" t="s">
        <v>64</v>
      </c>
      <c r="G48" s="203" t="s">
        <v>162</v>
      </c>
      <c r="H48" s="90" t="s">
        <v>149</v>
      </c>
      <c r="I48" s="90" t="s">
        <v>150</v>
      </c>
      <c r="J48" s="188">
        <v>300000</v>
      </c>
      <c r="K48" s="81">
        <v>0</v>
      </c>
      <c r="L48" s="81">
        <v>0</v>
      </c>
      <c r="M48" s="81">
        <v>0</v>
      </c>
      <c r="N48" s="91">
        <v>6</v>
      </c>
      <c r="O48" s="92">
        <v>0</v>
      </c>
      <c r="P48" s="93">
        <f>N48+O48</f>
        <v>6</v>
      </c>
      <c r="Q48" s="82" t="str">
        <f>IFERROR(P48/M48,"-")</f>
        <v>-</v>
      </c>
      <c r="R48" s="81">
        <v>0</v>
      </c>
      <c r="S48" s="81">
        <v>0</v>
      </c>
      <c r="T48" s="82">
        <f>IFERROR(S48/(O48+P48),"-")</f>
        <v>0</v>
      </c>
      <c r="U48" s="182">
        <f>IFERROR(J48/SUM(P48:P52),"-")</f>
        <v>10714.285714286</v>
      </c>
      <c r="V48" s="84">
        <v>1</v>
      </c>
      <c r="W48" s="82">
        <f>IF(P48=0,"-",V48/P48)</f>
        <v>0.16666666666667</v>
      </c>
      <c r="X48" s="186">
        <v>6000</v>
      </c>
      <c r="Y48" s="187">
        <f>IFERROR(X48/P48,"-")</f>
        <v>1000</v>
      </c>
      <c r="Z48" s="187">
        <f>IFERROR(X48/V48,"-")</f>
        <v>6000</v>
      </c>
      <c r="AA48" s="188">
        <f>SUM(X48:X52)-SUM(J48:J52)</f>
        <v>-273000</v>
      </c>
      <c r="AB48" s="85">
        <f>SUM(X48:X52)/SUM(J48:J52)</f>
        <v>0.09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>
        <v>3</v>
      </c>
      <c r="AW48" s="107">
        <f>IF(P48=0,"",IF(AV48=0,"",(AV48/P48)))</f>
        <v>0.5</v>
      </c>
      <c r="AX48" s="106">
        <v>1</v>
      </c>
      <c r="AY48" s="108">
        <f>IFERROR(AX48/AV48,"-")</f>
        <v>0.33333333333333</v>
      </c>
      <c r="AZ48" s="109">
        <v>6000</v>
      </c>
      <c r="BA48" s="110">
        <f>IFERROR(AZ48/AV48,"-")</f>
        <v>2000</v>
      </c>
      <c r="BB48" s="111"/>
      <c r="BC48" s="111">
        <v>1</v>
      </c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1</v>
      </c>
      <c r="BO48" s="120">
        <f>IF(P48=0,"",IF(BN48=0,"",(BN48/P48)))</f>
        <v>0.16666666666667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2</v>
      </c>
      <c r="BX48" s="127">
        <f>IF(P48=0,"",IF(BW48=0,"",(BW48/P48)))</f>
        <v>0.33333333333333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1</v>
      </c>
      <c r="CP48" s="141">
        <v>6000</v>
      </c>
      <c r="CQ48" s="141">
        <v>6000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163</v>
      </c>
      <c r="C49" s="203"/>
      <c r="D49" s="203" t="s">
        <v>164</v>
      </c>
      <c r="E49" s="203" t="s">
        <v>165</v>
      </c>
      <c r="F49" s="203" t="s">
        <v>64</v>
      </c>
      <c r="G49" s="203"/>
      <c r="H49" s="90" t="s">
        <v>149</v>
      </c>
      <c r="I49" s="90"/>
      <c r="J49" s="188"/>
      <c r="K49" s="81">
        <v>0</v>
      </c>
      <c r="L49" s="81">
        <v>0</v>
      </c>
      <c r="M49" s="81">
        <v>0</v>
      </c>
      <c r="N49" s="91">
        <v>9</v>
      </c>
      <c r="O49" s="92">
        <v>0</v>
      </c>
      <c r="P49" s="93">
        <f>N49+O49</f>
        <v>9</v>
      </c>
      <c r="Q49" s="82" t="str">
        <f>IFERROR(P49/M49,"-")</f>
        <v>-</v>
      </c>
      <c r="R49" s="81">
        <v>0</v>
      </c>
      <c r="S49" s="81">
        <v>1</v>
      </c>
      <c r="T49" s="82">
        <f>IFERROR(S49/(O49+P49),"-")</f>
        <v>0.11111111111111</v>
      </c>
      <c r="U49" s="182"/>
      <c r="V49" s="84">
        <v>1</v>
      </c>
      <c r="W49" s="82">
        <f>IF(P49=0,"-",V49/P49)</f>
        <v>0.11111111111111</v>
      </c>
      <c r="X49" s="186">
        <v>3000</v>
      </c>
      <c r="Y49" s="187">
        <f>IFERROR(X49/P49,"-")</f>
        <v>333.33333333333</v>
      </c>
      <c r="Z49" s="187">
        <f>IFERROR(X49/V49,"-")</f>
        <v>3000</v>
      </c>
      <c r="AA49" s="188"/>
      <c r="AB49" s="85"/>
      <c r="AC49" s="79"/>
      <c r="AD49" s="94">
        <v>1</v>
      </c>
      <c r="AE49" s="95">
        <f>IF(P49=0,"",IF(AD49=0,"",(AD49/P49)))</f>
        <v>0.11111111111111</v>
      </c>
      <c r="AF49" s="94"/>
      <c r="AG49" s="96">
        <f>IFERROR(AF49/AD49,"-")</f>
        <v>0</v>
      </c>
      <c r="AH49" s="97"/>
      <c r="AI49" s="98">
        <f>IFERROR(AH49/AD49,"-")</f>
        <v>0</v>
      </c>
      <c r="AJ49" s="99"/>
      <c r="AK49" s="99"/>
      <c r="AL49" s="99"/>
      <c r="AM49" s="100">
        <v>3</v>
      </c>
      <c r="AN49" s="101">
        <f>IF(P49=0,"",IF(AM49=0,"",(AM49/P49)))</f>
        <v>0.33333333333333</v>
      </c>
      <c r="AO49" s="100"/>
      <c r="AP49" s="102">
        <f>IFERROR(AP49/AM49,"-")</f>
        <v>0</v>
      </c>
      <c r="AQ49" s="103"/>
      <c r="AR49" s="104">
        <f>IFERROR(AQ49/AM49,"-")</f>
        <v>0</v>
      </c>
      <c r="AS49" s="105"/>
      <c r="AT49" s="105"/>
      <c r="AU49" s="105"/>
      <c r="AV49" s="106">
        <v>1</v>
      </c>
      <c r="AW49" s="107">
        <f>IF(P49=0,"",IF(AV49=0,"",(AV49/P49)))</f>
        <v>0.11111111111111</v>
      </c>
      <c r="AX49" s="106"/>
      <c r="AY49" s="108">
        <f>IFERROR(AX49/AV49,"-")</f>
        <v>0</v>
      </c>
      <c r="AZ49" s="109"/>
      <c r="BA49" s="110">
        <f>IFERROR(AZ49/AV49,"-")</f>
        <v>0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2</v>
      </c>
      <c r="BO49" s="120">
        <f>IF(P49=0,"",IF(BN49=0,"",(BN49/P49)))</f>
        <v>0.22222222222222</v>
      </c>
      <c r="BP49" s="121">
        <v>1</v>
      </c>
      <c r="BQ49" s="122">
        <f>IFERROR(BP49/BN49,"-")</f>
        <v>0.5</v>
      </c>
      <c r="BR49" s="123">
        <v>3000</v>
      </c>
      <c r="BS49" s="124">
        <f>IFERROR(BR49/BN49,"-")</f>
        <v>1500</v>
      </c>
      <c r="BT49" s="125">
        <v>1</v>
      </c>
      <c r="BU49" s="125"/>
      <c r="BV49" s="125"/>
      <c r="BW49" s="126">
        <v>2</v>
      </c>
      <c r="BX49" s="127">
        <f>IF(P49=0,"",IF(BW49=0,"",(BW49/P49)))</f>
        <v>0.22222222222222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1</v>
      </c>
      <c r="CP49" s="141">
        <v>3000</v>
      </c>
      <c r="CQ49" s="141">
        <v>3000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166</v>
      </c>
      <c r="C50" s="203"/>
      <c r="D50" s="203" t="s">
        <v>167</v>
      </c>
      <c r="E50" s="203" t="s">
        <v>168</v>
      </c>
      <c r="F50" s="203" t="s">
        <v>101</v>
      </c>
      <c r="G50" s="203"/>
      <c r="H50" s="90" t="s">
        <v>149</v>
      </c>
      <c r="I50" s="90"/>
      <c r="J50" s="188"/>
      <c r="K50" s="81">
        <v>1</v>
      </c>
      <c r="L50" s="81">
        <v>0</v>
      </c>
      <c r="M50" s="81">
        <v>17</v>
      </c>
      <c r="N50" s="91">
        <v>1</v>
      </c>
      <c r="O50" s="92">
        <v>0</v>
      </c>
      <c r="P50" s="93">
        <f>N50+O50</f>
        <v>1</v>
      </c>
      <c r="Q50" s="82">
        <f>IFERROR(P50/M50,"-")</f>
        <v>0.058823529411765</v>
      </c>
      <c r="R50" s="81">
        <v>0</v>
      </c>
      <c r="S50" s="81">
        <v>0</v>
      </c>
      <c r="T50" s="82">
        <f>IFERROR(S50/(O50+P50),"-")</f>
        <v>0</v>
      </c>
      <c r="U50" s="182"/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>
        <f>IF(P50=0,"",IF(BN50=0,"",(BN50/P50)))</f>
        <v>0</v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>
        <v>1</v>
      </c>
      <c r="BX50" s="127">
        <f>IF(P50=0,"",IF(BW50=0,"",(BW50/P50)))</f>
        <v>1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169</v>
      </c>
      <c r="C51" s="203"/>
      <c r="D51" s="203" t="s">
        <v>109</v>
      </c>
      <c r="E51" s="203" t="s">
        <v>110</v>
      </c>
      <c r="F51" s="203" t="s">
        <v>64</v>
      </c>
      <c r="G51" s="203"/>
      <c r="H51" s="90" t="s">
        <v>149</v>
      </c>
      <c r="I51" s="90"/>
      <c r="J51" s="188"/>
      <c r="K51" s="81">
        <v>0</v>
      </c>
      <c r="L51" s="81">
        <v>0</v>
      </c>
      <c r="M51" s="81">
        <v>0</v>
      </c>
      <c r="N51" s="91">
        <v>5</v>
      </c>
      <c r="O51" s="92">
        <v>0</v>
      </c>
      <c r="P51" s="93">
        <f>N51+O51</f>
        <v>5</v>
      </c>
      <c r="Q51" s="82" t="str">
        <f>IFERROR(P51/M51,"-")</f>
        <v>-</v>
      </c>
      <c r="R51" s="81">
        <v>0</v>
      </c>
      <c r="S51" s="81">
        <v>2</v>
      </c>
      <c r="T51" s="82">
        <f>IFERROR(S51/(O51+P51),"-")</f>
        <v>0.4</v>
      </c>
      <c r="U51" s="182"/>
      <c r="V51" s="84">
        <v>1</v>
      </c>
      <c r="W51" s="82">
        <f>IF(P51=0,"-",V51/P51)</f>
        <v>0.2</v>
      </c>
      <c r="X51" s="186">
        <v>3000</v>
      </c>
      <c r="Y51" s="187">
        <f>IFERROR(X51/P51,"-")</f>
        <v>600</v>
      </c>
      <c r="Z51" s="187">
        <f>IFERROR(X51/V51,"-")</f>
        <v>3000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>
        <v>1</v>
      </c>
      <c r="AW51" s="107">
        <f>IF(P51=0,"",IF(AV51=0,"",(AV51/P51)))</f>
        <v>0.2</v>
      </c>
      <c r="AX51" s="106"/>
      <c r="AY51" s="108">
        <f>IFERROR(AX51/AV51,"-")</f>
        <v>0</v>
      </c>
      <c r="AZ51" s="109"/>
      <c r="BA51" s="110">
        <f>IFERROR(AZ51/AV51,"-")</f>
        <v>0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3</v>
      </c>
      <c r="BO51" s="120">
        <f>IF(P51=0,"",IF(BN51=0,"",(BN51/P51)))</f>
        <v>0.6</v>
      </c>
      <c r="BP51" s="121">
        <v>1</v>
      </c>
      <c r="BQ51" s="122">
        <f>IFERROR(BP51/BN51,"-")</f>
        <v>0.33333333333333</v>
      </c>
      <c r="BR51" s="123">
        <v>3000</v>
      </c>
      <c r="BS51" s="124">
        <f>IFERROR(BR51/BN51,"-")</f>
        <v>1000</v>
      </c>
      <c r="BT51" s="125">
        <v>1</v>
      </c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>
        <v>1</v>
      </c>
      <c r="CG51" s="134">
        <f>IF(P51=0,"",IF(CF51=0,"",(CF51/P51)))</f>
        <v>0.2</v>
      </c>
      <c r="CH51" s="135"/>
      <c r="CI51" s="136">
        <f>IFERROR(CH51/CF51,"-")</f>
        <v>0</v>
      </c>
      <c r="CJ51" s="137"/>
      <c r="CK51" s="138">
        <f>IFERROR(CJ51/CF51,"-")</f>
        <v>0</v>
      </c>
      <c r="CL51" s="139"/>
      <c r="CM51" s="139"/>
      <c r="CN51" s="139"/>
      <c r="CO51" s="140">
        <v>1</v>
      </c>
      <c r="CP51" s="141">
        <v>3000</v>
      </c>
      <c r="CQ51" s="141">
        <v>3000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170</v>
      </c>
      <c r="C52" s="203"/>
      <c r="D52" s="203" t="s">
        <v>107</v>
      </c>
      <c r="E52" s="203" t="s">
        <v>107</v>
      </c>
      <c r="F52" s="203" t="s">
        <v>69</v>
      </c>
      <c r="G52" s="203"/>
      <c r="H52" s="90"/>
      <c r="I52" s="90"/>
      <c r="J52" s="188"/>
      <c r="K52" s="81">
        <v>138</v>
      </c>
      <c r="L52" s="81">
        <v>31</v>
      </c>
      <c r="M52" s="81">
        <v>20</v>
      </c>
      <c r="N52" s="91">
        <v>7</v>
      </c>
      <c r="O52" s="92">
        <v>0</v>
      </c>
      <c r="P52" s="93">
        <f>N52+O52</f>
        <v>7</v>
      </c>
      <c r="Q52" s="82">
        <f>IFERROR(P52/M52,"-")</f>
        <v>0.35</v>
      </c>
      <c r="R52" s="81">
        <v>1</v>
      </c>
      <c r="S52" s="81">
        <v>0</v>
      </c>
      <c r="T52" s="82">
        <f>IFERROR(S52/(O52+P52),"-")</f>
        <v>0</v>
      </c>
      <c r="U52" s="182"/>
      <c r="V52" s="84">
        <v>1</v>
      </c>
      <c r="W52" s="82">
        <f>IF(P52=0,"-",V52/P52)</f>
        <v>0.14285714285714</v>
      </c>
      <c r="X52" s="186">
        <v>15000</v>
      </c>
      <c r="Y52" s="187">
        <f>IFERROR(X52/P52,"-")</f>
        <v>2142.8571428571</v>
      </c>
      <c r="Z52" s="187">
        <f>IFERROR(X52/V52,"-")</f>
        <v>15000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>
        <v>1</v>
      </c>
      <c r="AN52" s="101">
        <f>IF(P52=0,"",IF(AM52=0,"",(AM52/P52)))</f>
        <v>0.14285714285714</v>
      </c>
      <c r="AO52" s="100"/>
      <c r="AP52" s="102">
        <f>IFERROR(AP52/AM52,"-")</f>
        <v>0</v>
      </c>
      <c r="AQ52" s="103"/>
      <c r="AR52" s="104">
        <f>IFERROR(AQ52/AM52,"-")</f>
        <v>0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3</v>
      </c>
      <c r="BO52" s="120">
        <f>IF(P52=0,"",IF(BN52=0,"",(BN52/P52)))</f>
        <v>0.42857142857143</v>
      </c>
      <c r="BP52" s="121">
        <v>1</v>
      </c>
      <c r="BQ52" s="122">
        <f>IFERROR(BP52/BN52,"-")</f>
        <v>0.33333333333333</v>
      </c>
      <c r="BR52" s="123">
        <v>15000</v>
      </c>
      <c r="BS52" s="124">
        <f>IFERROR(BR52/BN52,"-")</f>
        <v>5000</v>
      </c>
      <c r="BT52" s="125"/>
      <c r="BU52" s="125"/>
      <c r="BV52" s="125">
        <v>1</v>
      </c>
      <c r="BW52" s="126">
        <v>3</v>
      </c>
      <c r="BX52" s="127">
        <f>IF(P52=0,"",IF(BW52=0,"",(BW52/P52)))</f>
        <v>0.42857142857143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1</v>
      </c>
      <c r="CP52" s="141">
        <v>15000</v>
      </c>
      <c r="CQ52" s="141">
        <v>15000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0.15714285714286</v>
      </c>
      <c r="B53" s="203" t="s">
        <v>171</v>
      </c>
      <c r="C53" s="203"/>
      <c r="D53" s="203" t="s">
        <v>152</v>
      </c>
      <c r="E53" s="203" t="s">
        <v>153</v>
      </c>
      <c r="F53" s="203" t="s">
        <v>64</v>
      </c>
      <c r="G53" s="203" t="s">
        <v>172</v>
      </c>
      <c r="H53" s="90" t="s">
        <v>173</v>
      </c>
      <c r="I53" s="90" t="s">
        <v>174</v>
      </c>
      <c r="J53" s="188">
        <v>210000</v>
      </c>
      <c r="K53" s="81">
        <v>0</v>
      </c>
      <c r="L53" s="81">
        <v>0</v>
      </c>
      <c r="M53" s="81">
        <v>0</v>
      </c>
      <c r="N53" s="91">
        <v>1</v>
      </c>
      <c r="O53" s="92">
        <v>0</v>
      </c>
      <c r="P53" s="93">
        <f>N53+O53</f>
        <v>1</v>
      </c>
      <c r="Q53" s="82" t="str">
        <f>IFERROR(P53/M53,"-")</f>
        <v>-</v>
      </c>
      <c r="R53" s="81">
        <v>0</v>
      </c>
      <c r="S53" s="81">
        <v>0</v>
      </c>
      <c r="T53" s="82">
        <f>IFERROR(S53/(O53+P53),"-")</f>
        <v>0</v>
      </c>
      <c r="U53" s="182">
        <f>IFERROR(J53/SUM(P53:P57),"-")</f>
        <v>30000</v>
      </c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>
        <f>SUM(X53:X57)-SUM(J53:J57)</f>
        <v>-177000</v>
      </c>
      <c r="AB53" s="85">
        <f>SUM(X53:X57)/SUM(J53:J57)</f>
        <v>0.15714285714286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>
        <v>1</v>
      </c>
      <c r="BX53" s="127">
        <f>IF(P53=0,"",IF(BW53=0,"",(BW53/P53)))</f>
        <v>1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175</v>
      </c>
      <c r="C54" s="203"/>
      <c r="D54" s="203" t="s">
        <v>74</v>
      </c>
      <c r="E54" s="203" t="s">
        <v>176</v>
      </c>
      <c r="F54" s="203" t="s">
        <v>64</v>
      </c>
      <c r="G54" s="203"/>
      <c r="H54" s="90" t="s">
        <v>173</v>
      </c>
      <c r="I54" s="90"/>
      <c r="J54" s="188"/>
      <c r="K54" s="81">
        <v>0</v>
      </c>
      <c r="L54" s="81">
        <v>0</v>
      </c>
      <c r="M54" s="81">
        <v>0</v>
      </c>
      <c r="N54" s="91">
        <v>5</v>
      </c>
      <c r="O54" s="92">
        <v>0</v>
      </c>
      <c r="P54" s="93">
        <f>N54+O54</f>
        <v>5</v>
      </c>
      <c r="Q54" s="82" t="str">
        <f>IFERROR(P54/M54,"-")</f>
        <v>-</v>
      </c>
      <c r="R54" s="81">
        <v>1</v>
      </c>
      <c r="S54" s="81">
        <v>1</v>
      </c>
      <c r="T54" s="82">
        <f>IFERROR(S54/(O54+P54),"-")</f>
        <v>0.2</v>
      </c>
      <c r="U54" s="182"/>
      <c r="V54" s="84">
        <v>2</v>
      </c>
      <c r="W54" s="82">
        <f>IF(P54=0,"-",V54/P54)</f>
        <v>0.4</v>
      </c>
      <c r="X54" s="186">
        <v>33000</v>
      </c>
      <c r="Y54" s="187">
        <f>IFERROR(X54/P54,"-")</f>
        <v>6600</v>
      </c>
      <c r="Z54" s="187">
        <f>IFERROR(X54/V54,"-")</f>
        <v>16500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>
        <v>1</v>
      </c>
      <c r="AN54" s="101">
        <f>IF(P54=0,"",IF(AM54=0,"",(AM54/P54)))</f>
        <v>0.2</v>
      </c>
      <c r="AO54" s="100"/>
      <c r="AP54" s="102">
        <f>IFERROR(AP54/AM54,"-")</f>
        <v>0</v>
      </c>
      <c r="AQ54" s="103"/>
      <c r="AR54" s="104">
        <f>IFERROR(AQ54/AM54,"-")</f>
        <v>0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2</v>
      </c>
      <c r="BO54" s="120">
        <f>IF(P54=0,"",IF(BN54=0,"",(BN54/P54)))</f>
        <v>0.4</v>
      </c>
      <c r="BP54" s="121">
        <v>1</v>
      </c>
      <c r="BQ54" s="122">
        <f>IFERROR(BP54/BN54,"-")</f>
        <v>0.5</v>
      </c>
      <c r="BR54" s="123">
        <v>30000</v>
      </c>
      <c r="BS54" s="124">
        <f>IFERROR(BR54/BN54,"-")</f>
        <v>15000</v>
      </c>
      <c r="BT54" s="125"/>
      <c r="BU54" s="125"/>
      <c r="BV54" s="125">
        <v>1</v>
      </c>
      <c r="BW54" s="126">
        <v>1</v>
      </c>
      <c r="BX54" s="127">
        <f>IF(P54=0,"",IF(BW54=0,"",(BW54/P54)))</f>
        <v>0.2</v>
      </c>
      <c r="BY54" s="128">
        <v>1</v>
      </c>
      <c r="BZ54" s="129">
        <f>IFERROR(BY54/BW54,"-")</f>
        <v>1</v>
      </c>
      <c r="CA54" s="130">
        <v>3000</v>
      </c>
      <c r="CB54" s="131">
        <f>IFERROR(CA54/BW54,"-")</f>
        <v>3000</v>
      </c>
      <c r="CC54" s="132">
        <v>1</v>
      </c>
      <c r="CD54" s="132"/>
      <c r="CE54" s="132"/>
      <c r="CF54" s="133">
        <v>1</v>
      </c>
      <c r="CG54" s="134">
        <f>IF(P54=0,"",IF(CF54=0,"",(CF54/P54)))</f>
        <v>0.2</v>
      </c>
      <c r="CH54" s="135"/>
      <c r="CI54" s="136">
        <f>IFERROR(CH54/CF54,"-")</f>
        <v>0</v>
      </c>
      <c r="CJ54" s="137"/>
      <c r="CK54" s="138">
        <f>IFERROR(CJ54/CF54,"-")</f>
        <v>0</v>
      </c>
      <c r="CL54" s="139"/>
      <c r="CM54" s="139"/>
      <c r="CN54" s="139"/>
      <c r="CO54" s="140">
        <v>2</v>
      </c>
      <c r="CP54" s="141">
        <v>33000</v>
      </c>
      <c r="CQ54" s="141">
        <v>30000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177</v>
      </c>
      <c r="C55" s="203"/>
      <c r="D55" s="203" t="s">
        <v>178</v>
      </c>
      <c r="E55" s="203" t="s">
        <v>63</v>
      </c>
      <c r="F55" s="203" t="s">
        <v>101</v>
      </c>
      <c r="G55" s="203"/>
      <c r="H55" s="90" t="s">
        <v>173</v>
      </c>
      <c r="I55" s="90"/>
      <c r="J55" s="188"/>
      <c r="K55" s="81">
        <v>1</v>
      </c>
      <c r="L55" s="81">
        <v>0</v>
      </c>
      <c r="M55" s="81">
        <v>12</v>
      </c>
      <c r="N55" s="91">
        <v>1</v>
      </c>
      <c r="O55" s="92">
        <v>0</v>
      </c>
      <c r="P55" s="93">
        <f>N55+O55</f>
        <v>1</v>
      </c>
      <c r="Q55" s="82">
        <f>IFERROR(P55/M55,"-")</f>
        <v>0.083333333333333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>
        <v>1</v>
      </c>
      <c r="BX55" s="127">
        <f>IF(P55=0,"",IF(BW55=0,"",(BW55/P55)))</f>
        <v>1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179</v>
      </c>
      <c r="C56" s="203"/>
      <c r="D56" s="203" t="s">
        <v>158</v>
      </c>
      <c r="E56" s="203" t="s">
        <v>159</v>
      </c>
      <c r="F56" s="203" t="s">
        <v>64</v>
      </c>
      <c r="G56" s="203"/>
      <c r="H56" s="90" t="s">
        <v>173</v>
      </c>
      <c r="I56" s="90"/>
      <c r="J56" s="188"/>
      <c r="K56" s="81">
        <v>0</v>
      </c>
      <c r="L56" s="81">
        <v>0</v>
      </c>
      <c r="M56" s="81">
        <v>0</v>
      </c>
      <c r="N56" s="91">
        <v>0</v>
      </c>
      <c r="O56" s="92">
        <v>0</v>
      </c>
      <c r="P56" s="93">
        <f>N56+O56</f>
        <v>0</v>
      </c>
      <c r="Q56" s="82" t="str">
        <f>IFERROR(P56/M56,"-")</f>
        <v>-</v>
      </c>
      <c r="R56" s="81">
        <v>0</v>
      </c>
      <c r="S56" s="81">
        <v>0</v>
      </c>
      <c r="T56" s="82" t="str">
        <f>IFERROR(S56/(O56+P56),"-")</f>
        <v>-</v>
      </c>
      <c r="U56" s="182"/>
      <c r="V56" s="84">
        <v>0</v>
      </c>
      <c r="W56" s="82" t="str">
        <f>IF(P56=0,"-",V56/P56)</f>
        <v>-</v>
      </c>
      <c r="X56" s="186">
        <v>0</v>
      </c>
      <c r="Y56" s="187" t="str">
        <f>IFERROR(X56/P56,"-")</f>
        <v>-</v>
      </c>
      <c r="Z56" s="187" t="str">
        <f>IFERROR(X56/V56,"-")</f>
        <v>-</v>
      </c>
      <c r="AA56" s="188"/>
      <c r="AB56" s="85"/>
      <c r="AC56" s="79"/>
      <c r="AD56" s="94"/>
      <c r="AE56" s="95" t="str">
        <f>IF(P56=0,"",IF(AD56=0,"",(AD56/P56)))</f>
        <v/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 t="str">
        <f>IF(P56=0,"",IF(AM56=0,"",(AM56/P56)))</f>
        <v/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 t="str">
        <f>IF(P56=0,"",IF(AV56=0,"",(AV56/P56)))</f>
        <v/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 t="str">
        <f>IF(P56=0,"",IF(BE56=0,"",(BE56/P56)))</f>
        <v/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 t="str">
        <f>IF(P56=0,"",IF(BN56=0,"",(BN56/P56)))</f>
        <v/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 t="str">
        <f>IF(P56=0,"",IF(BW56=0,"",(BW56/P56)))</f>
        <v/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 t="str">
        <f>IF(P56=0,"",IF(CF56=0,"",(CF56/P56)))</f>
        <v/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180</v>
      </c>
      <c r="C57" s="203"/>
      <c r="D57" s="203" t="s">
        <v>107</v>
      </c>
      <c r="E57" s="203" t="s">
        <v>107</v>
      </c>
      <c r="F57" s="203" t="s">
        <v>69</v>
      </c>
      <c r="G57" s="203"/>
      <c r="H57" s="90"/>
      <c r="I57" s="90"/>
      <c r="J57" s="188"/>
      <c r="K57" s="81">
        <v>24</v>
      </c>
      <c r="L57" s="81">
        <v>11</v>
      </c>
      <c r="M57" s="81">
        <v>4</v>
      </c>
      <c r="N57" s="91">
        <v>0</v>
      </c>
      <c r="O57" s="92">
        <v>0</v>
      </c>
      <c r="P57" s="93">
        <f>N57+O57</f>
        <v>0</v>
      </c>
      <c r="Q57" s="82">
        <f>IFERROR(P57/M57,"-")</f>
        <v>0</v>
      </c>
      <c r="R57" s="81">
        <v>0</v>
      </c>
      <c r="S57" s="81">
        <v>0</v>
      </c>
      <c r="T57" s="82" t="str">
        <f>IFERROR(S57/(O57+P57),"-")</f>
        <v>-</v>
      </c>
      <c r="U57" s="182"/>
      <c r="V57" s="84">
        <v>0</v>
      </c>
      <c r="W57" s="82" t="str">
        <f>IF(P57=0,"-",V57/P57)</f>
        <v>-</v>
      </c>
      <c r="X57" s="186">
        <v>0</v>
      </c>
      <c r="Y57" s="187" t="str">
        <f>IFERROR(X57/P57,"-")</f>
        <v>-</v>
      </c>
      <c r="Z57" s="187" t="str">
        <f>IFERROR(X57/V57,"-")</f>
        <v>-</v>
      </c>
      <c r="AA57" s="188"/>
      <c r="AB57" s="85"/>
      <c r="AC57" s="79"/>
      <c r="AD57" s="94"/>
      <c r="AE57" s="95" t="str">
        <f>IF(P57=0,"",IF(AD57=0,"",(AD57/P57)))</f>
        <v/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 t="str">
        <f>IF(P57=0,"",IF(AM57=0,"",(AM57/P57)))</f>
        <v/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 t="str">
        <f>IF(P57=0,"",IF(AV57=0,"",(AV57/P57)))</f>
        <v/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 t="str">
        <f>IF(P57=0,"",IF(BE57=0,"",(BE57/P57)))</f>
        <v/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 t="str">
        <f>IF(P57=0,"",IF(BN57=0,"",(BN57/P57)))</f>
        <v/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 t="str">
        <f>IF(P57=0,"",IF(BW57=0,"",(BW57/P57)))</f>
        <v/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 t="str">
        <f>IF(P57=0,"",IF(CF57=0,"",(CF57/P57)))</f>
        <v/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</v>
      </c>
      <c r="B58" s="203" t="s">
        <v>181</v>
      </c>
      <c r="C58" s="203"/>
      <c r="D58" s="203" t="s">
        <v>74</v>
      </c>
      <c r="E58" s="203" t="s">
        <v>176</v>
      </c>
      <c r="F58" s="203" t="s">
        <v>64</v>
      </c>
      <c r="G58" s="203" t="s">
        <v>148</v>
      </c>
      <c r="H58" s="90" t="s">
        <v>182</v>
      </c>
      <c r="I58" s="204" t="s">
        <v>183</v>
      </c>
      <c r="J58" s="188">
        <v>150000</v>
      </c>
      <c r="K58" s="81">
        <v>0</v>
      </c>
      <c r="L58" s="81">
        <v>0</v>
      </c>
      <c r="M58" s="81">
        <v>0</v>
      </c>
      <c r="N58" s="91">
        <v>10</v>
      </c>
      <c r="O58" s="92">
        <v>0</v>
      </c>
      <c r="P58" s="93">
        <f>N58+O58</f>
        <v>10</v>
      </c>
      <c r="Q58" s="82" t="str">
        <f>IFERROR(P58/M58,"-")</f>
        <v>-</v>
      </c>
      <c r="R58" s="81">
        <v>1</v>
      </c>
      <c r="S58" s="81">
        <v>1</v>
      </c>
      <c r="T58" s="82">
        <f>IFERROR(S58/(O58+P58),"-")</f>
        <v>0.1</v>
      </c>
      <c r="U58" s="182">
        <f>IFERROR(J58/SUM(P58:P59),"-")</f>
        <v>12500</v>
      </c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>
        <f>SUM(X58:X59)-SUM(J58:J59)</f>
        <v>-150000</v>
      </c>
      <c r="AB58" s="85">
        <f>SUM(X58:X59)/SUM(J58:J59)</f>
        <v>0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>
        <v>1</v>
      </c>
      <c r="AW58" s="107">
        <f>IF(P58=0,"",IF(AV58=0,"",(AV58/P58)))</f>
        <v>0.1</v>
      </c>
      <c r="AX58" s="106"/>
      <c r="AY58" s="108">
        <f>IFERROR(AX58/AV58,"-")</f>
        <v>0</v>
      </c>
      <c r="AZ58" s="109"/>
      <c r="BA58" s="110">
        <f>IFERROR(AZ58/AV58,"-")</f>
        <v>0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3</v>
      </c>
      <c r="BO58" s="120">
        <f>IF(P58=0,"",IF(BN58=0,"",(BN58/P58)))</f>
        <v>0.3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>
        <v>6</v>
      </c>
      <c r="BX58" s="127">
        <f>IF(P58=0,"",IF(BW58=0,"",(BW58/P58)))</f>
        <v>0.6</v>
      </c>
      <c r="BY58" s="128"/>
      <c r="BZ58" s="129">
        <f>IFERROR(BY58/BW58,"-")</f>
        <v>0</v>
      </c>
      <c r="CA58" s="130"/>
      <c r="CB58" s="131">
        <f>IFERROR(CA58/BW58,"-")</f>
        <v>0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184</v>
      </c>
      <c r="C59" s="203"/>
      <c r="D59" s="203" t="s">
        <v>74</v>
      </c>
      <c r="E59" s="203" t="s">
        <v>176</v>
      </c>
      <c r="F59" s="203" t="s">
        <v>69</v>
      </c>
      <c r="G59" s="203"/>
      <c r="H59" s="90"/>
      <c r="I59" s="90"/>
      <c r="J59" s="188"/>
      <c r="K59" s="81">
        <v>11</v>
      </c>
      <c r="L59" s="81">
        <v>10</v>
      </c>
      <c r="M59" s="81">
        <v>1</v>
      </c>
      <c r="N59" s="91">
        <v>2</v>
      </c>
      <c r="O59" s="92">
        <v>0</v>
      </c>
      <c r="P59" s="93">
        <f>N59+O59</f>
        <v>2</v>
      </c>
      <c r="Q59" s="82">
        <f>IFERROR(P59/M59,"-")</f>
        <v>2</v>
      </c>
      <c r="R59" s="81">
        <v>0</v>
      </c>
      <c r="S59" s="81">
        <v>0</v>
      </c>
      <c r="T59" s="82">
        <f>IFERROR(S59/(O59+P59),"-")</f>
        <v>0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>
        <v>1</v>
      </c>
      <c r="AW59" s="107">
        <f>IF(P59=0,"",IF(AV59=0,"",(AV59/P59)))</f>
        <v>0.5</v>
      </c>
      <c r="AX59" s="106"/>
      <c r="AY59" s="108">
        <f>IFERROR(AX59/AV59,"-")</f>
        <v>0</v>
      </c>
      <c r="AZ59" s="109"/>
      <c r="BA59" s="110">
        <f>IFERROR(AZ59/AV59,"-")</f>
        <v>0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>
        <f>IF(P59=0,"",IF(BN59=0,"",(BN59/P59)))</f>
        <v>0</v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>
        <f>IF(P59=0,"",IF(BW59=0,"",(BW59/P59)))</f>
        <v>0</v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>
        <v>1</v>
      </c>
      <c r="CG59" s="134">
        <f>IF(P59=0,"",IF(CF59=0,"",(CF59/P59)))</f>
        <v>0.5</v>
      </c>
      <c r="CH59" s="135"/>
      <c r="CI59" s="136">
        <f>IFERROR(CH59/CF59,"-")</f>
        <v>0</v>
      </c>
      <c r="CJ59" s="137"/>
      <c r="CK59" s="138">
        <f>IFERROR(CJ59/CF59,"-")</f>
        <v>0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0</v>
      </c>
      <c r="B60" s="203" t="s">
        <v>185</v>
      </c>
      <c r="C60" s="203"/>
      <c r="D60" s="203" t="s">
        <v>186</v>
      </c>
      <c r="E60" s="203" t="s">
        <v>187</v>
      </c>
      <c r="F60" s="203" t="s">
        <v>64</v>
      </c>
      <c r="G60" s="203" t="s">
        <v>148</v>
      </c>
      <c r="H60" s="90" t="s">
        <v>182</v>
      </c>
      <c r="I60" s="205" t="s">
        <v>188</v>
      </c>
      <c r="J60" s="188">
        <v>150000</v>
      </c>
      <c r="K60" s="81">
        <v>0</v>
      </c>
      <c r="L60" s="81">
        <v>0</v>
      </c>
      <c r="M60" s="81">
        <v>0</v>
      </c>
      <c r="N60" s="91">
        <v>10</v>
      </c>
      <c r="O60" s="92">
        <v>0</v>
      </c>
      <c r="P60" s="93">
        <f>N60+O60</f>
        <v>10</v>
      </c>
      <c r="Q60" s="82" t="str">
        <f>IFERROR(P60/M60,"-")</f>
        <v>-</v>
      </c>
      <c r="R60" s="81">
        <v>0</v>
      </c>
      <c r="S60" s="81">
        <v>1</v>
      </c>
      <c r="T60" s="82">
        <f>IFERROR(S60/(O60+P60),"-")</f>
        <v>0.1</v>
      </c>
      <c r="U60" s="182">
        <f>IFERROR(J60/SUM(P60:P61),"-")</f>
        <v>13636.363636364</v>
      </c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>
        <f>SUM(X60:X61)-SUM(J60:J61)</f>
        <v>-150000</v>
      </c>
      <c r="AB60" s="85">
        <f>SUM(X60:X61)/SUM(J60:J61)</f>
        <v>0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2</v>
      </c>
      <c r="BF60" s="113">
        <f>IF(P60=0,"",IF(BE60=0,"",(BE60/P60)))</f>
        <v>0.2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>
        <v>2</v>
      </c>
      <c r="BO60" s="120">
        <f>IF(P60=0,"",IF(BN60=0,"",(BN60/P60)))</f>
        <v>0.2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>
        <v>4</v>
      </c>
      <c r="BX60" s="127">
        <f>IF(P60=0,"",IF(BW60=0,"",(BW60/P60)))</f>
        <v>0.4</v>
      </c>
      <c r="BY60" s="128"/>
      <c r="BZ60" s="129">
        <f>IFERROR(BY60/BW60,"-")</f>
        <v>0</v>
      </c>
      <c r="CA60" s="130"/>
      <c r="CB60" s="131">
        <f>IFERROR(CA60/BW60,"-")</f>
        <v>0</v>
      </c>
      <c r="CC60" s="132"/>
      <c r="CD60" s="132"/>
      <c r="CE60" s="132"/>
      <c r="CF60" s="133">
        <v>2</v>
      </c>
      <c r="CG60" s="134">
        <f>IF(P60=0,"",IF(CF60=0,"",(CF60/P60)))</f>
        <v>0.2</v>
      </c>
      <c r="CH60" s="135"/>
      <c r="CI60" s="136">
        <f>IFERROR(CH60/CF60,"-")</f>
        <v>0</v>
      </c>
      <c r="CJ60" s="137"/>
      <c r="CK60" s="138">
        <f>IFERROR(CJ60/CF60,"-")</f>
        <v>0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189</v>
      </c>
      <c r="C61" s="203"/>
      <c r="D61" s="203" t="s">
        <v>186</v>
      </c>
      <c r="E61" s="203" t="s">
        <v>187</v>
      </c>
      <c r="F61" s="203" t="s">
        <v>69</v>
      </c>
      <c r="G61" s="203"/>
      <c r="H61" s="90"/>
      <c r="I61" s="90"/>
      <c r="J61" s="188"/>
      <c r="K61" s="81">
        <v>4</v>
      </c>
      <c r="L61" s="81">
        <v>4</v>
      </c>
      <c r="M61" s="81">
        <v>1</v>
      </c>
      <c r="N61" s="91">
        <v>1</v>
      </c>
      <c r="O61" s="92">
        <v>0</v>
      </c>
      <c r="P61" s="93">
        <f>N61+O61</f>
        <v>1</v>
      </c>
      <c r="Q61" s="82">
        <f>IFERROR(P61/M61,"-")</f>
        <v>1</v>
      </c>
      <c r="R61" s="81">
        <v>0</v>
      </c>
      <c r="S61" s="81">
        <v>0</v>
      </c>
      <c r="T61" s="82">
        <f>IFERROR(S61/(O61+P61),"-")</f>
        <v>0</v>
      </c>
      <c r="U61" s="182"/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>
        <f>IF(P61=0,"",IF(BN61=0,"",(BN61/P61)))</f>
        <v>0</v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>
        <v>1</v>
      </c>
      <c r="BX61" s="127">
        <f>IF(P61=0,"",IF(BW61=0,"",(BW61/P61)))</f>
        <v>1</v>
      </c>
      <c r="BY61" s="128"/>
      <c r="BZ61" s="129">
        <f>IFERROR(BY61/BW61,"-")</f>
        <v>0</v>
      </c>
      <c r="CA61" s="130"/>
      <c r="CB61" s="131">
        <f>IFERROR(CA61/BW61,"-")</f>
        <v>0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0.10666666666667</v>
      </c>
      <c r="B62" s="203" t="s">
        <v>190</v>
      </c>
      <c r="C62" s="203"/>
      <c r="D62" s="203" t="s">
        <v>191</v>
      </c>
      <c r="E62" s="203" t="s">
        <v>192</v>
      </c>
      <c r="F62" s="203" t="s">
        <v>64</v>
      </c>
      <c r="G62" s="203" t="s">
        <v>65</v>
      </c>
      <c r="H62" s="90" t="s">
        <v>193</v>
      </c>
      <c r="I62" s="205" t="s">
        <v>194</v>
      </c>
      <c r="J62" s="188">
        <v>150000</v>
      </c>
      <c r="K62" s="81">
        <v>0</v>
      </c>
      <c r="L62" s="81">
        <v>0</v>
      </c>
      <c r="M62" s="81">
        <v>0</v>
      </c>
      <c r="N62" s="91">
        <v>17</v>
      </c>
      <c r="O62" s="92">
        <v>1</v>
      </c>
      <c r="P62" s="93">
        <f>N62+O62</f>
        <v>18</v>
      </c>
      <c r="Q62" s="82" t="str">
        <f>IFERROR(P62/M62,"-")</f>
        <v>-</v>
      </c>
      <c r="R62" s="81">
        <v>0</v>
      </c>
      <c r="S62" s="81">
        <v>3</v>
      </c>
      <c r="T62" s="82">
        <f>IFERROR(S62/(O62+P62),"-")</f>
        <v>0.15789473684211</v>
      </c>
      <c r="U62" s="182">
        <f>IFERROR(J62/SUM(P62:P63),"-")</f>
        <v>7894.7368421053</v>
      </c>
      <c r="V62" s="84">
        <v>3</v>
      </c>
      <c r="W62" s="82">
        <f>IF(P62=0,"-",V62/P62)</f>
        <v>0.16666666666667</v>
      </c>
      <c r="X62" s="186">
        <v>16000</v>
      </c>
      <c r="Y62" s="187">
        <f>IFERROR(X62/P62,"-")</f>
        <v>888.88888888889</v>
      </c>
      <c r="Z62" s="187">
        <f>IFERROR(X62/V62,"-")</f>
        <v>5333.3333333333</v>
      </c>
      <c r="AA62" s="188">
        <f>SUM(X62:X63)-SUM(J62:J63)</f>
        <v>-134000</v>
      </c>
      <c r="AB62" s="85">
        <f>SUM(X62:X63)/SUM(J62:J63)</f>
        <v>0.10666666666667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>
        <v>2</v>
      </c>
      <c r="AN62" s="101">
        <f>IF(P62=0,"",IF(AM62=0,"",(AM62/P62)))</f>
        <v>0.11111111111111</v>
      </c>
      <c r="AO62" s="100"/>
      <c r="AP62" s="102">
        <f>IFERROR(AP62/AM62,"-")</f>
        <v>0</v>
      </c>
      <c r="AQ62" s="103"/>
      <c r="AR62" s="104">
        <f>IFERROR(AQ62/AM62,"-")</f>
        <v>0</v>
      </c>
      <c r="AS62" s="105"/>
      <c r="AT62" s="105"/>
      <c r="AU62" s="105"/>
      <c r="AV62" s="106">
        <v>4</v>
      </c>
      <c r="AW62" s="107">
        <f>IF(P62=0,"",IF(AV62=0,"",(AV62/P62)))</f>
        <v>0.22222222222222</v>
      </c>
      <c r="AX62" s="106"/>
      <c r="AY62" s="108">
        <f>IFERROR(AX62/AV62,"-")</f>
        <v>0</v>
      </c>
      <c r="AZ62" s="109"/>
      <c r="BA62" s="110">
        <f>IFERROR(AZ62/AV62,"-")</f>
        <v>0</v>
      </c>
      <c r="BB62" s="111"/>
      <c r="BC62" s="111"/>
      <c r="BD62" s="111"/>
      <c r="BE62" s="112">
        <v>1</v>
      </c>
      <c r="BF62" s="113">
        <f>IF(P62=0,"",IF(BE62=0,"",(BE62/P62)))</f>
        <v>0.055555555555556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>
        <v>6</v>
      </c>
      <c r="BO62" s="120">
        <f>IF(P62=0,"",IF(BN62=0,"",(BN62/P62)))</f>
        <v>0.33333333333333</v>
      </c>
      <c r="BP62" s="121">
        <v>1</v>
      </c>
      <c r="BQ62" s="122">
        <f>IFERROR(BP62/BN62,"-")</f>
        <v>0.16666666666667</v>
      </c>
      <c r="BR62" s="123">
        <v>3000</v>
      </c>
      <c r="BS62" s="124">
        <f>IFERROR(BR62/BN62,"-")</f>
        <v>500</v>
      </c>
      <c r="BT62" s="125">
        <v>1</v>
      </c>
      <c r="BU62" s="125"/>
      <c r="BV62" s="125"/>
      <c r="BW62" s="126">
        <v>4</v>
      </c>
      <c r="BX62" s="127">
        <f>IF(P62=0,"",IF(BW62=0,"",(BW62/P62)))</f>
        <v>0.22222222222222</v>
      </c>
      <c r="BY62" s="128">
        <v>1</v>
      </c>
      <c r="BZ62" s="129">
        <f>IFERROR(BY62/BW62,"-")</f>
        <v>0.25</v>
      </c>
      <c r="CA62" s="130">
        <v>10000</v>
      </c>
      <c r="CB62" s="131">
        <f>IFERROR(CA62/BW62,"-")</f>
        <v>2500</v>
      </c>
      <c r="CC62" s="132">
        <v>1</v>
      </c>
      <c r="CD62" s="132"/>
      <c r="CE62" s="132"/>
      <c r="CF62" s="133">
        <v>1</v>
      </c>
      <c r="CG62" s="134">
        <f>IF(P62=0,"",IF(CF62=0,"",(CF62/P62)))</f>
        <v>0.055555555555556</v>
      </c>
      <c r="CH62" s="135">
        <v>1</v>
      </c>
      <c r="CI62" s="136">
        <f>IFERROR(CH62/CF62,"-")</f>
        <v>1</v>
      </c>
      <c r="CJ62" s="137">
        <v>3000</v>
      </c>
      <c r="CK62" s="138">
        <f>IFERROR(CJ62/CF62,"-")</f>
        <v>3000</v>
      </c>
      <c r="CL62" s="139">
        <v>1</v>
      </c>
      <c r="CM62" s="139"/>
      <c r="CN62" s="139"/>
      <c r="CO62" s="140">
        <v>3</v>
      </c>
      <c r="CP62" s="141">
        <v>16000</v>
      </c>
      <c r="CQ62" s="141">
        <v>10000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195</v>
      </c>
      <c r="C63" s="203"/>
      <c r="D63" s="203" t="s">
        <v>191</v>
      </c>
      <c r="E63" s="203" t="s">
        <v>192</v>
      </c>
      <c r="F63" s="203" t="s">
        <v>69</v>
      </c>
      <c r="G63" s="203"/>
      <c r="H63" s="90"/>
      <c r="I63" s="90"/>
      <c r="J63" s="188"/>
      <c r="K63" s="81">
        <v>7</v>
      </c>
      <c r="L63" s="81">
        <v>7</v>
      </c>
      <c r="M63" s="81">
        <v>3</v>
      </c>
      <c r="N63" s="91">
        <v>1</v>
      </c>
      <c r="O63" s="92">
        <v>0</v>
      </c>
      <c r="P63" s="93">
        <f>N63+O63</f>
        <v>1</v>
      </c>
      <c r="Q63" s="82">
        <f>IFERROR(P63/M63,"-")</f>
        <v>0.33333333333333</v>
      </c>
      <c r="R63" s="81">
        <v>1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>
        <f>IF(P63=0,"",IF(BN63=0,"",(BN63/P63)))</f>
        <v>0</v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>
        <v>1</v>
      </c>
      <c r="CG63" s="134">
        <f>IF(P63=0,"",IF(CF63=0,"",(CF63/P63)))</f>
        <v>1</v>
      </c>
      <c r="CH63" s="135">
        <v>1</v>
      </c>
      <c r="CI63" s="136">
        <f>IFERROR(CH63/CF63,"-")</f>
        <v>1</v>
      </c>
      <c r="CJ63" s="137">
        <v>23000</v>
      </c>
      <c r="CK63" s="138">
        <f>IFERROR(CJ63/CF63,"-")</f>
        <v>23000</v>
      </c>
      <c r="CL63" s="139"/>
      <c r="CM63" s="139"/>
      <c r="CN63" s="139">
        <v>1</v>
      </c>
      <c r="CO63" s="140">
        <v>0</v>
      </c>
      <c r="CP63" s="141">
        <v>0</v>
      </c>
      <c r="CQ63" s="141">
        <v>23000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0</v>
      </c>
      <c r="B64" s="203" t="s">
        <v>196</v>
      </c>
      <c r="C64" s="203"/>
      <c r="D64" s="203" t="s">
        <v>90</v>
      </c>
      <c r="E64" s="203" t="s">
        <v>91</v>
      </c>
      <c r="F64" s="203" t="s">
        <v>64</v>
      </c>
      <c r="G64" s="203" t="s">
        <v>81</v>
      </c>
      <c r="H64" s="90" t="s">
        <v>193</v>
      </c>
      <c r="I64" s="90" t="s">
        <v>197</v>
      </c>
      <c r="J64" s="188">
        <v>150000</v>
      </c>
      <c r="K64" s="81">
        <v>0</v>
      </c>
      <c r="L64" s="81">
        <v>0</v>
      </c>
      <c r="M64" s="81">
        <v>0</v>
      </c>
      <c r="N64" s="91">
        <v>3</v>
      </c>
      <c r="O64" s="92">
        <v>0</v>
      </c>
      <c r="P64" s="93">
        <f>N64+O64</f>
        <v>3</v>
      </c>
      <c r="Q64" s="82" t="str">
        <f>IFERROR(P64/M64,"-")</f>
        <v>-</v>
      </c>
      <c r="R64" s="81">
        <v>0</v>
      </c>
      <c r="S64" s="81">
        <v>1</v>
      </c>
      <c r="T64" s="82">
        <f>IFERROR(S64/(O64+P64),"-")</f>
        <v>0.33333333333333</v>
      </c>
      <c r="U64" s="182">
        <f>IFERROR(J64/SUM(P64:P65),"-")</f>
        <v>25000</v>
      </c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>
        <f>SUM(X64:X65)-SUM(J64:J65)</f>
        <v>-150000</v>
      </c>
      <c r="AB64" s="85">
        <f>SUM(X64:X65)/SUM(J64:J65)</f>
        <v>0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3</v>
      </c>
      <c r="BO64" s="120">
        <f>IF(P64=0,"",IF(BN64=0,"",(BN64/P64)))</f>
        <v>1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198</v>
      </c>
      <c r="C65" s="203"/>
      <c r="D65" s="203" t="s">
        <v>90</v>
      </c>
      <c r="E65" s="203" t="s">
        <v>91</v>
      </c>
      <c r="F65" s="203" t="s">
        <v>69</v>
      </c>
      <c r="G65" s="203"/>
      <c r="H65" s="90"/>
      <c r="I65" s="90"/>
      <c r="J65" s="188"/>
      <c r="K65" s="81">
        <v>16</v>
      </c>
      <c r="L65" s="81">
        <v>15</v>
      </c>
      <c r="M65" s="81">
        <v>2</v>
      </c>
      <c r="N65" s="91">
        <v>3</v>
      </c>
      <c r="O65" s="92">
        <v>0</v>
      </c>
      <c r="P65" s="93">
        <f>N65+O65</f>
        <v>3</v>
      </c>
      <c r="Q65" s="82">
        <f>IFERROR(P65/M65,"-")</f>
        <v>1.5</v>
      </c>
      <c r="R65" s="81">
        <v>0</v>
      </c>
      <c r="S65" s="81">
        <v>0</v>
      </c>
      <c r="T65" s="82">
        <f>IFERROR(S65/(O65+P65),"-")</f>
        <v>0</v>
      </c>
      <c r="U65" s="182"/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>
        <f>IF(P65=0,"",IF(BN65=0,"",(BN65/P65)))</f>
        <v>0</v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>
        <v>2</v>
      </c>
      <c r="BX65" s="127">
        <f>IF(P65=0,"",IF(BW65=0,"",(BW65/P65)))</f>
        <v>0.66666666666667</v>
      </c>
      <c r="BY65" s="128"/>
      <c r="BZ65" s="129">
        <f>IFERROR(BY65/BW65,"-")</f>
        <v>0</v>
      </c>
      <c r="CA65" s="130"/>
      <c r="CB65" s="131">
        <f>IFERROR(CA65/BW65,"-")</f>
        <v>0</v>
      </c>
      <c r="CC65" s="132"/>
      <c r="CD65" s="132"/>
      <c r="CE65" s="132"/>
      <c r="CF65" s="133">
        <v>1</v>
      </c>
      <c r="CG65" s="134">
        <f>IF(P65=0,"",IF(CF65=0,"",(CF65/P65)))</f>
        <v>0.33333333333333</v>
      </c>
      <c r="CH65" s="135"/>
      <c r="CI65" s="136">
        <f>IFERROR(CH65/CF65,"-")</f>
        <v>0</v>
      </c>
      <c r="CJ65" s="137"/>
      <c r="CK65" s="138">
        <f>IFERROR(CJ65/CF65,"-")</f>
        <v>0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0</v>
      </c>
      <c r="B66" s="203" t="s">
        <v>199</v>
      </c>
      <c r="C66" s="203"/>
      <c r="D66" s="203" t="s">
        <v>200</v>
      </c>
      <c r="E66" s="203" t="s">
        <v>201</v>
      </c>
      <c r="F66" s="203" t="s">
        <v>64</v>
      </c>
      <c r="G66" s="203" t="s">
        <v>132</v>
      </c>
      <c r="H66" s="90" t="s">
        <v>202</v>
      </c>
      <c r="I66" s="205" t="s">
        <v>194</v>
      </c>
      <c r="J66" s="188">
        <v>80000</v>
      </c>
      <c r="K66" s="81">
        <v>0</v>
      </c>
      <c r="L66" s="81">
        <v>0</v>
      </c>
      <c r="M66" s="81">
        <v>2</v>
      </c>
      <c r="N66" s="91">
        <v>3</v>
      </c>
      <c r="O66" s="92">
        <v>0</v>
      </c>
      <c r="P66" s="93">
        <f>N66+O66</f>
        <v>3</v>
      </c>
      <c r="Q66" s="82">
        <f>IFERROR(P66/M66,"-")</f>
        <v>1.5</v>
      </c>
      <c r="R66" s="81">
        <v>0</v>
      </c>
      <c r="S66" s="81">
        <v>0</v>
      </c>
      <c r="T66" s="82">
        <f>IFERROR(S66/(O66+P66),"-")</f>
        <v>0</v>
      </c>
      <c r="U66" s="182">
        <f>IFERROR(J66/SUM(P66:P70),"-")</f>
        <v>11428.571428571</v>
      </c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>
        <f>SUM(X66:X70)-SUM(J66:J70)</f>
        <v>-80000</v>
      </c>
      <c r="AB66" s="85">
        <f>SUM(X66:X70)/SUM(J66:J70)</f>
        <v>0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1</v>
      </c>
      <c r="BF66" s="113">
        <f>IF(P66=0,"",IF(BE66=0,"",(BE66/P66)))</f>
        <v>0.33333333333333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>
        <v>2</v>
      </c>
      <c r="BO66" s="120">
        <f>IF(P66=0,"",IF(BN66=0,"",(BN66/P66)))</f>
        <v>0.66666666666667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203</v>
      </c>
      <c r="C67" s="203"/>
      <c r="D67" s="203" t="s">
        <v>200</v>
      </c>
      <c r="E67" s="203" t="s">
        <v>204</v>
      </c>
      <c r="F67" s="203" t="s">
        <v>64</v>
      </c>
      <c r="G67" s="203" t="s">
        <v>132</v>
      </c>
      <c r="H67" s="90" t="s">
        <v>202</v>
      </c>
      <c r="I67" s="205" t="s">
        <v>205</v>
      </c>
      <c r="J67" s="188"/>
      <c r="K67" s="81">
        <v>0</v>
      </c>
      <c r="L67" s="81">
        <v>0</v>
      </c>
      <c r="M67" s="81">
        <v>0</v>
      </c>
      <c r="N67" s="91">
        <v>0</v>
      </c>
      <c r="O67" s="92">
        <v>0</v>
      </c>
      <c r="P67" s="93">
        <f>N67+O67</f>
        <v>0</v>
      </c>
      <c r="Q67" s="82" t="str">
        <f>IFERROR(P67/M67,"-")</f>
        <v>-</v>
      </c>
      <c r="R67" s="81">
        <v>0</v>
      </c>
      <c r="S67" s="81">
        <v>0</v>
      </c>
      <c r="T67" s="82" t="str">
        <f>IFERROR(S67/(O67+P67),"-")</f>
        <v>-</v>
      </c>
      <c r="U67" s="182"/>
      <c r="V67" s="84">
        <v>0</v>
      </c>
      <c r="W67" s="82" t="str">
        <f>IF(P67=0,"-",V67/P67)</f>
        <v>-</v>
      </c>
      <c r="X67" s="186">
        <v>0</v>
      </c>
      <c r="Y67" s="187" t="str">
        <f>IFERROR(X67/P67,"-")</f>
        <v>-</v>
      </c>
      <c r="Z67" s="187" t="str">
        <f>IFERROR(X67/V67,"-")</f>
        <v>-</v>
      </c>
      <c r="AA67" s="188"/>
      <c r="AB67" s="85"/>
      <c r="AC67" s="79"/>
      <c r="AD67" s="94"/>
      <c r="AE67" s="95" t="str">
        <f>IF(P67=0,"",IF(AD67=0,"",(AD67/P67)))</f>
        <v/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 t="str">
        <f>IF(P67=0,"",IF(AM67=0,"",(AM67/P67)))</f>
        <v/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 t="str">
        <f>IF(P67=0,"",IF(AV67=0,"",(AV67/P67)))</f>
        <v/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 t="str">
        <f>IF(P67=0,"",IF(BE67=0,"",(BE67/P67)))</f>
        <v/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 t="str">
        <f>IF(P67=0,"",IF(BN67=0,"",(BN67/P67)))</f>
        <v/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/>
      <c r="BX67" s="127" t="str">
        <f>IF(P67=0,"",IF(BW67=0,"",(BW67/P67)))</f>
        <v/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 t="str">
        <f>IF(P67=0,"",IF(CF67=0,"",(CF67/P67)))</f>
        <v/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206</v>
      </c>
      <c r="C68" s="203"/>
      <c r="D68" s="203" t="s">
        <v>200</v>
      </c>
      <c r="E68" s="203" t="s">
        <v>207</v>
      </c>
      <c r="F68" s="203" t="s">
        <v>64</v>
      </c>
      <c r="G68" s="203" t="s">
        <v>132</v>
      </c>
      <c r="H68" s="90" t="s">
        <v>202</v>
      </c>
      <c r="I68" s="205" t="s">
        <v>208</v>
      </c>
      <c r="J68" s="188"/>
      <c r="K68" s="81">
        <v>0</v>
      </c>
      <c r="L68" s="81">
        <v>0</v>
      </c>
      <c r="M68" s="81">
        <v>0</v>
      </c>
      <c r="N68" s="91">
        <v>1</v>
      </c>
      <c r="O68" s="92">
        <v>0</v>
      </c>
      <c r="P68" s="93">
        <f>N68+O68</f>
        <v>1</v>
      </c>
      <c r="Q68" s="82" t="str">
        <f>IFERROR(P68/M68,"-")</f>
        <v>-</v>
      </c>
      <c r="R68" s="81">
        <v>0</v>
      </c>
      <c r="S68" s="81">
        <v>0</v>
      </c>
      <c r="T68" s="82">
        <f>IFERROR(S68/(O68+P68),"-")</f>
        <v>0</v>
      </c>
      <c r="U68" s="182"/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>
        <v>1</v>
      </c>
      <c r="BO68" s="120">
        <f>IF(P68=0,"",IF(BN68=0,"",(BN68/P68)))</f>
        <v>1</v>
      </c>
      <c r="BP68" s="121"/>
      <c r="BQ68" s="122">
        <f>IFERROR(BP68/BN68,"-")</f>
        <v>0</v>
      </c>
      <c r="BR68" s="123"/>
      <c r="BS68" s="124">
        <f>IFERROR(BR68/BN68,"-")</f>
        <v>0</v>
      </c>
      <c r="BT68" s="125"/>
      <c r="BU68" s="125"/>
      <c r="BV68" s="125"/>
      <c r="BW68" s="126"/>
      <c r="BX68" s="127">
        <f>IF(P68=0,"",IF(BW68=0,"",(BW68/P68)))</f>
        <v>0</v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209</v>
      </c>
      <c r="C69" s="203"/>
      <c r="D69" s="203" t="s">
        <v>200</v>
      </c>
      <c r="E69" s="203" t="s">
        <v>210</v>
      </c>
      <c r="F69" s="203" t="s">
        <v>64</v>
      </c>
      <c r="G69" s="203" t="s">
        <v>132</v>
      </c>
      <c r="H69" s="90" t="s">
        <v>202</v>
      </c>
      <c r="I69" s="205" t="s">
        <v>188</v>
      </c>
      <c r="J69" s="188"/>
      <c r="K69" s="81">
        <v>0</v>
      </c>
      <c r="L69" s="81">
        <v>0</v>
      </c>
      <c r="M69" s="81">
        <v>0</v>
      </c>
      <c r="N69" s="91">
        <v>3</v>
      </c>
      <c r="O69" s="92">
        <v>0</v>
      </c>
      <c r="P69" s="93">
        <f>N69+O69</f>
        <v>3</v>
      </c>
      <c r="Q69" s="82" t="str">
        <f>IFERROR(P69/M69,"-")</f>
        <v>-</v>
      </c>
      <c r="R69" s="81">
        <v>0</v>
      </c>
      <c r="S69" s="81">
        <v>1</v>
      </c>
      <c r="T69" s="82">
        <f>IFERROR(S69/(O69+P69),"-")</f>
        <v>0.33333333333333</v>
      </c>
      <c r="U69" s="182"/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>
        <v>1</v>
      </c>
      <c r="BF69" s="113">
        <f>IF(P69=0,"",IF(BE69=0,"",(BE69/P69)))</f>
        <v>0.33333333333333</v>
      </c>
      <c r="BG69" s="112"/>
      <c r="BH69" s="114">
        <f>IFERROR(BG69/BE69,"-")</f>
        <v>0</v>
      </c>
      <c r="BI69" s="115"/>
      <c r="BJ69" s="116">
        <f>IFERROR(BI69/BE69,"-")</f>
        <v>0</v>
      </c>
      <c r="BK69" s="117"/>
      <c r="BL69" s="117"/>
      <c r="BM69" s="117"/>
      <c r="BN69" s="119">
        <v>1</v>
      </c>
      <c r="BO69" s="120">
        <f>IF(P69=0,"",IF(BN69=0,"",(BN69/P69)))</f>
        <v>0.33333333333333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>
        <v>1</v>
      </c>
      <c r="BX69" s="127">
        <f>IF(P69=0,"",IF(BW69=0,"",(BW69/P69)))</f>
        <v>0.33333333333333</v>
      </c>
      <c r="BY69" s="128"/>
      <c r="BZ69" s="129">
        <f>IFERROR(BY69/BW69,"-")</f>
        <v>0</v>
      </c>
      <c r="CA69" s="130"/>
      <c r="CB69" s="131">
        <f>IFERROR(CA69/BW69,"-")</f>
        <v>0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211</v>
      </c>
      <c r="C70" s="203"/>
      <c r="D70" s="203" t="s">
        <v>107</v>
      </c>
      <c r="E70" s="203" t="s">
        <v>107</v>
      </c>
      <c r="F70" s="203" t="s">
        <v>69</v>
      </c>
      <c r="G70" s="203" t="s">
        <v>212</v>
      </c>
      <c r="H70" s="90"/>
      <c r="I70" s="90"/>
      <c r="J70" s="188"/>
      <c r="K70" s="81">
        <v>2</v>
      </c>
      <c r="L70" s="81">
        <v>2</v>
      </c>
      <c r="M70" s="81">
        <v>0</v>
      </c>
      <c r="N70" s="91">
        <v>0</v>
      </c>
      <c r="O70" s="92">
        <v>0</v>
      </c>
      <c r="P70" s="93">
        <f>N70+O70</f>
        <v>0</v>
      </c>
      <c r="Q70" s="82" t="str">
        <f>IFERROR(P70/M70,"-")</f>
        <v>-</v>
      </c>
      <c r="R70" s="81">
        <v>0</v>
      </c>
      <c r="S70" s="81">
        <v>0</v>
      </c>
      <c r="T70" s="82" t="str">
        <f>IFERROR(S70/(O70+P70),"-")</f>
        <v>-</v>
      </c>
      <c r="U70" s="182"/>
      <c r="V70" s="84">
        <v>0</v>
      </c>
      <c r="W70" s="82" t="str">
        <f>IF(P70=0,"-",V70/P70)</f>
        <v>-</v>
      </c>
      <c r="X70" s="186">
        <v>0</v>
      </c>
      <c r="Y70" s="187" t="str">
        <f>IFERROR(X70/P70,"-")</f>
        <v>-</v>
      </c>
      <c r="Z70" s="187" t="str">
        <f>IFERROR(X70/V70,"-")</f>
        <v>-</v>
      </c>
      <c r="AA70" s="188"/>
      <c r="AB70" s="85"/>
      <c r="AC70" s="79"/>
      <c r="AD70" s="94"/>
      <c r="AE70" s="95" t="str">
        <f>IF(P70=0,"",IF(AD70=0,"",(AD70/P70)))</f>
        <v/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 t="str">
        <f>IF(P70=0,"",IF(AM70=0,"",(AM70/P70)))</f>
        <v/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 t="str">
        <f>IF(P70=0,"",IF(AV70=0,"",(AV70/P70)))</f>
        <v/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 t="str">
        <f>IF(P70=0,"",IF(BE70=0,"",(BE70/P70)))</f>
        <v/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/>
      <c r="BO70" s="120" t="str">
        <f>IF(P70=0,"",IF(BN70=0,"",(BN70/P70)))</f>
        <v/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/>
      <c r="BX70" s="127" t="str">
        <f>IF(P70=0,"",IF(BW70=0,"",(BW70/P70)))</f>
        <v/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 t="str">
        <f>IF(P70=0,"",IF(CF70=0,"",(CF70/P70)))</f>
        <v/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30"/>
      <c r="B71" s="87"/>
      <c r="C71" s="88"/>
      <c r="D71" s="88"/>
      <c r="E71" s="88"/>
      <c r="F71" s="89"/>
      <c r="G71" s="90"/>
      <c r="H71" s="90"/>
      <c r="I71" s="90"/>
      <c r="J71" s="192"/>
      <c r="K71" s="34"/>
      <c r="L71" s="34"/>
      <c r="M71" s="31"/>
      <c r="N71" s="23"/>
      <c r="O71" s="23"/>
      <c r="P71" s="23"/>
      <c r="Q71" s="33"/>
      <c r="R71" s="32"/>
      <c r="S71" s="23"/>
      <c r="T71" s="32"/>
      <c r="U71" s="183"/>
      <c r="V71" s="25"/>
      <c r="W71" s="25"/>
      <c r="X71" s="189"/>
      <c r="Y71" s="189"/>
      <c r="Z71" s="189"/>
      <c r="AA71" s="189"/>
      <c r="AB71" s="33"/>
      <c r="AC71" s="59"/>
      <c r="AD71" s="63"/>
      <c r="AE71" s="64"/>
      <c r="AF71" s="63"/>
      <c r="AG71" s="67"/>
      <c r="AH71" s="68"/>
      <c r="AI71" s="69"/>
      <c r="AJ71" s="70"/>
      <c r="AK71" s="70"/>
      <c r="AL71" s="70"/>
      <c r="AM71" s="63"/>
      <c r="AN71" s="64"/>
      <c r="AO71" s="63"/>
      <c r="AP71" s="67"/>
      <c r="AQ71" s="68"/>
      <c r="AR71" s="69"/>
      <c r="AS71" s="70"/>
      <c r="AT71" s="70"/>
      <c r="AU71" s="70"/>
      <c r="AV71" s="63"/>
      <c r="AW71" s="64"/>
      <c r="AX71" s="63"/>
      <c r="AY71" s="67"/>
      <c r="AZ71" s="68"/>
      <c r="BA71" s="69"/>
      <c r="BB71" s="70"/>
      <c r="BC71" s="70"/>
      <c r="BD71" s="70"/>
      <c r="BE71" s="63"/>
      <c r="BF71" s="64"/>
      <c r="BG71" s="63"/>
      <c r="BH71" s="67"/>
      <c r="BI71" s="68"/>
      <c r="BJ71" s="69"/>
      <c r="BK71" s="70"/>
      <c r="BL71" s="70"/>
      <c r="BM71" s="70"/>
      <c r="BN71" s="65"/>
      <c r="BO71" s="66"/>
      <c r="BP71" s="63"/>
      <c r="BQ71" s="67"/>
      <c r="BR71" s="68"/>
      <c r="BS71" s="69"/>
      <c r="BT71" s="70"/>
      <c r="BU71" s="70"/>
      <c r="BV71" s="70"/>
      <c r="BW71" s="65"/>
      <c r="BX71" s="66"/>
      <c r="BY71" s="63"/>
      <c r="BZ71" s="67"/>
      <c r="CA71" s="68"/>
      <c r="CB71" s="69"/>
      <c r="CC71" s="70"/>
      <c r="CD71" s="70"/>
      <c r="CE71" s="70"/>
      <c r="CF71" s="65"/>
      <c r="CG71" s="66"/>
      <c r="CH71" s="63"/>
      <c r="CI71" s="67"/>
      <c r="CJ71" s="68"/>
      <c r="CK71" s="69"/>
      <c r="CL71" s="70"/>
      <c r="CM71" s="70"/>
      <c r="CN71" s="70"/>
      <c r="CO71" s="71"/>
      <c r="CP71" s="68"/>
      <c r="CQ71" s="68"/>
      <c r="CR71" s="68"/>
      <c r="CS71" s="72"/>
    </row>
    <row r="72" spans="1:98">
      <c r="A72" s="30"/>
      <c r="B72" s="37"/>
      <c r="C72" s="21"/>
      <c r="D72" s="21"/>
      <c r="E72" s="21"/>
      <c r="F72" s="22"/>
      <c r="G72" s="36"/>
      <c r="H72" s="36"/>
      <c r="I72" s="75"/>
      <c r="J72" s="193"/>
      <c r="K72" s="34"/>
      <c r="L72" s="34"/>
      <c r="M72" s="31"/>
      <c r="N72" s="23"/>
      <c r="O72" s="23"/>
      <c r="P72" s="23"/>
      <c r="Q72" s="33"/>
      <c r="R72" s="32"/>
      <c r="S72" s="23"/>
      <c r="T72" s="32"/>
      <c r="U72" s="183"/>
      <c r="V72" s="25"/>
      <c r="W72" s="25"/>
      <c r="X72" s="189"/>
      <c r="Y72" s="189"/>
      <c r="Z72" s="189"/>
      <c r="AA72" s="189"/>
      <c r="AB72" s="33"/>
      <c r="AC72" s="61"/>
      <c r="AD72" s="63"/>
      <c r="AE72" s="64"/>
      <c r="AF72" s="63"/>
      <c r="AG72" s="67"/>
      <c r="AH72" s="68"/>
      <c r="AI72" s="69"/>
      <c r="AJ72" s="70"/>
      <c r="AK72" s="70"/>
      <c r="AL72" s="70"/>
      <c r="AM72" s="63"/>
      <c r="AN72" s="64"/>
      <c r="AO72" s="63"/>
      <c r="AP72" s="67"/>
      <c r="AQ72" s="68"/>
      <c r="AR72" s="69"/>
      <c r="AS72" s="70"/>
      <c r="AT72" s="70"/>
      <c r="AU72" s="70"/>
      <c r="AV72" s="63"/>
      <c r="AW72" s="64"/>
      <c r="AX72" s="63"/>
      <c r="AY72" s="67"/>
      <c r="AZ72" s="68"/>
      <c r="BA72" s="69"/>
      <c r="BB72" s="70"/>
      <c r="BC72" s="70"/>
      <c r="BD72" s="70"/>
      <c r="BE72" s="63"/>
      <c r="BF72" s="64"/>
      <c r="BG72" s="63"/>
      <c r="BH72" s="67"/>
      <c r="BI72" s="68"/>
      <c r="BJ72" s="69"/>
      <c r="BK72" s="70"/>
      <c r="BL72" s="70"/>
      <c r="BM72" s="70"/>
      <c r="BN72" s="65"/>
      <c r="BO72" s="66"/>
      <c r="BP72" s="63"/>
      <c r="BQ72" s="67"/>
      <c r="BR72" s="68"/>
      <c r="BS72" s="69"/>
      <c r="BT72" s="70"/>
      <c r="BU72" s="70"/>
      <c r="BV72" s="70"/>
      <c r="BW72" s="65"/>
      <c r="BX72" s="66"/>
      <c r="BY72" s="63"/>
      <c r="BZ72" s="67"/>
      <c r="CA72" s="68"/>
      <c r="CB72" s="69"/>
      <c r="CC72" s="70"/>
      <c r="CD72" s="70"/>
      <c r="CE72" s="70"/>
      <c r="CF72" s="65"/>
      <c r="CG72" s="66"/>
      <c r="CH72" s="63"/>
      <c r="CI72" s="67"/>
      <c r="CJ72" s="68"/>
      <c r="CK72" s="69"/>
      <c r="CL72" s="70"/>
      <c r="CM72" s="70"/>
      <c r="CN72" s="70"/>
      <c r="CO72" s="71"/>
      <c r="CP72" s="68"/>
      <c r="CQ72" s="68"/>
      <c r="CR72" s="68"/>
      <c r="CS72" s="72"/>
    </row>
    <row r="73" spans="1:98">
      <c r="A73" s="19">
        <f>AB73</f>
        <v>0.11923758865248</v>
      </c>
      <c r="B73" s="39"/>
      <c r="C73" s="39"/>
      <c r="D73" s="39"/>
      <c r="E73" s="39"/>
      <c r="F73" s="39"/>
      <c r="G73" s="40" t="s">
        <v>213</v>
      </c>
      <c r="H73" s="40"/>
      <c r="I73" s="40"/>
      <c r="J73" s="190">
        <f>SUM(J6:J72)</f>
        <v>2820000</v>
      </c>
      <c r="K73" s="41">
        <f>SUM(K6:K72)</f>
        <v>517</v>
      </c>
      <c r="L73" s="41">
        <f>SUM(L6:L72)</f>
        <v>256</v>
      </c>
      <c r="M73" s="41">
        <f>SUM(M6:M72)</f>
        <v>191</v>
      </c>
      <c r="N73" s="41">
        <f>SUM(N6:N72)</f>
        <v>208</v>
      </c>
      <c r="O73" s="41">
        <f>SUM(O6:O72)</f>
        <v>1</v>
      </c>
      <c r="P73" s="41">
        <f>SUM(P6:P72)</f>
        <v>209</v>
      </c>
      <c r="Q73" s="42">
        <f>IFERROR(P73/M73,"-")</f>
        <v>1.0942408376963</v>
      </c>
      <c r="R73" s="78">
        <f>SUM(R6:R72)</f>
        <v>17</v>
      </c>
      <c r="S73" s="78">
        <f>SUM(S6:S72)</f>
        <v>26</v>
      </c>
      <c r="T73" s="42">
        <f>IFERROR(R73/P73,"-")</f>
        <v>0.08133971291866</v>
      </c>
      <c r="U73" s="184">
        <f>IFERROR(J73/P73,"-")</f>
        <v>13492.822966507</v>
      </c>
      <c r="V73" s="44">
        <f>SUM(V6:V72)</f>
        <v>20</v>
      </c>
      <c r="W73" s="42">
        <f>IFERROR(V73/P73,"-")</f>
        <v>0.095693779904306</v>
      </c>
      <c r="X73" s="190">
        <f>SUM(X6:X72)</f>
        <v>336250</v>
      </c>
      <c r="Y73" s="190">
        <f>IFERROR(X73/P73,"-")</f>
        <v>1608.8516746411</v>
      </c>
      <c r="Z73" s="190">
        <f>IFERROR(X73/V73,"-")</f>
        <v>16812.5</v>
      </c>
      <c r="AA73" s="190">
        <f>X73-J73</f>
        <v>-2483750</v>
      </c>
      <c r="AB73" s="47">
        <f>X73/J73</f>
        <v>0.11923758865248</v>
      </c>
      <c r="AC73" s="60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42"/>
    <mergeCell ref="J33:J42"/>
    <mergeCell ref="U33:U42"/>
    <mergeCell ref="AA33:AA42"/>
    <mergeCell ref="AB33:AB42"/>
    <mergeCell ref="A43:A47"/>
    <mergeCell ref="J43:J47"/>
    <mergeCell ref="U43:U47"/>
    <mergeCell ref="AA43:AA47"/>
    <mergeCell ref="AB43:AB47"/>
    <mergeCell ref="A48:A52"/>
    <mergeCell ref="J48:J52"/>
    <mergeCell ref="U48:U52"/>
    <mergeCell ref="AA48:AA52"/>
    <mergeCell ref="AB48:AB52"/>
    <mergeCell ref="A53:A57"/>
    <mergeCell ref="J53:J57"/>
    <mergeCell ref="U53:U57"/>
    <mergeCell ref="AA53:AA57"/>
    <mergeCell ref="AB53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70"/>
    <mergeCell ref="J66:J70"/>
    <mergeCell ref="U66:U70"/>
    <mergeCell ref="AA66:AA70"/>
    <mergeCell ref="AB66:AB70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214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0.632</v>
      </c>
      <c r="B6" s="203" t="s">
        <v>215</v>
      </c>
      <c r="C6" s="203" t="s">
        <v>216</v>
      </c>
      <c r="D6" s="203" t="s">
        <v>217</v>
      </c>
      <c r="E6" s="203"/>
      <c r="F6" s="203" t="s">
        <v>64</v>
      </c>
      <c r="G6" s="203" t="s">
        <v>218</v>
      </c>
      <c r="H6" s="90" t="s">
        <v>219</v>
      </c>
      <c r="I6" s="90" t="s">
        <v>220</v>
      </c>
      <c r="J6" s="188">
        <v>250000</v>
      </c>
      <c r="K6" s="81">
        <v>0</v>
      </c>
      <c r="L6" s="81">
        <v>0</v>
      </c>
      <c r="M6" s="81">
        <v>0</v>
      </c>
      <c r="N6" s="91">
        <v>12</v>
      </c>
      <c r="O6" s="92">
        <v>3</v>
      </c>
      <c r="P6" s="93">
        <f>N6+O6</f>
        <v>15</v>
      </c>
      <c r="Q6" s="82" t="str">
        <f>IFERROR(P6/M6,"-")</f>
        <v>-</v>
      </c>
      <c r="R6" s="81">
        <v>0</v>
      </c>
      <c r="S6" s="81">
        <v>2</v>
      </c>
      <c r="T6" s="82">
        <f>IFERROR(S6/(O6+P6),"-")</f>
        <v>0.11111111111111</v>
      </c>
      <c r="U6" s="182">
        <f>IFERROR(J6/SUM(P6:P9),"-")</f>
        <v>8928.5714285714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SUM(X6:X9)-SUM(J6:J9)</f>
        <v>-92000</v>
      </c>
      <c r="AB6" s="85">
        <f>SUM(X6:X9)/SUM(J6:J9)</f>
        <v>0.632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0.066666666666667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9</v>
      </c>
      <c r="BO6" s="120">
        <f>IF(P6=0,"",IF(BN6=0,"",(BN6/P6)))</f>
        <v>0.6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0.066666666666667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0.066666666666667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221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57</v>
      </c>
      <c r="L7" s="81">
        <v>14</v>
      </c>
      <c r="M7" s="81">
        <v>5</v>
      </c>
      <c r="N7" s="91">
        <v>1</v>
      </c>
      <c r="O7" s="92">
        <v>0</v>
      </c>
      <c r="P7" s="93">
        <f>N7+O7</f>
        <v>1</v>
      </c>
      <c r="Q7" s="82">
        <f>IFERROR(P7/M7,"-")</f>
        <v>0.2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>
        <v>1</v>
      </c>
      <c r="CG7" s="134">
        <f>IF(P7=0,"",IF(CF7=0,"",(CF7/P7)))</f>
        <v>1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222</v>
      </c>
      <c r="C8" s="203" t="s">
        <v>216</v>
      </c>
      <c r="D8" s="203" t="s">
        <v>223</v>
      </c>
      <c r="E8" s="203"/>
      <c r="F8" s="203" t="s">
        <v>64</v>
      </c>
      <c r="G8" s="203" t="s">
        <v>218</v>
      </c>
      <c r="H8" s="90" t="s">
        <v>219</v>
      </c>
      <c r="I8" s="90"/>
      <c r="J8" s="188"/>
      <c r="K8" s="81">
        <v>0</v>
      </c>
      <c r="L8" s="81">
        <v>0</v>
      </c>
      <c r="M8" s="81">
        <v>0</v>
      </c>
      <c r="N8" s="91">
        <v>9</v>
      </c>
      <c r="O8" s="92">
        <v>2</v>
      </c>
      <c r="P8" s="93">
        <f>N8+O8</f>
        <v>11</v>
      </c>
      <c r="Q8" s="82" t="str">
        <f>IFERROR(P8/M8,"-")</f>
        <v>-</v>
      </c>
      <c r="R8" s="81">
        <v>1</v>
      </c>
      <c r="S8" s="81">
        <v>3</v>
      </c>
      <c r="T8" s="82">
        <f>IFERROR(S8/(O8+P8),"-")</f>
        <v>0.23076923076923</v>
      </c>
      <c r="U8" s="182"/>
      <c r="V8" s="84">
        <v>2</v>
      </c>
      <c r="W8" s="82">
        <f>IF(P8=0,"-",V8/P8)</f>
        <v>0.18181818181818</v>
      </c>
      <c r="X8" s="186">
        <v>158000</v>
      </c>
      <c r="Y8" s="187">
        <f>IFERROR(X8/P8,"-")</f>
        <v>14363.636363636</v>
      </c>
      <c r="Z8" s="187">
        <f>IFERROR(X8/V8,"-")</f>
        <v>79000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0.18181818181818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0.18181818181818</v>
      </c>
      <c r="BG8" s="112">
        <v>1</v>
      </c>
      <c r="BH8" s="114">
        <f>IFERROR(BG8/BE8,"-")</f>
        <v>0.5</v>
      </c>
      <c r="BI8" s="115">
        <v>155000</v>
      </c>
      <c r="BJ8" s="116">
        <f>IFERROR(BI8/BE8,"-")</f>
        <v>77500</v>
      </c>
      <c r="BK8" s="117"/>
      <c r="BL8" s="117"/>
      <c r="BM8" s="117">
        <v>1</v>
      </c>
      <c r="BN8" s="119">
        <v>4</v>
      </c>
      <c r="BO8" s="120">
        <f>IF(P8=0,"",IF(BN8=0,"",(BN8/P8)))</f>
        <v>0.36363636363636</v>
      </c>
      <c r="BP8" s="121">
        <v>1</v>
      </c>
      <c r="BQ8" s="122">
        <f>IFERROR(BP8/BN8,"-")</f>
        <v>0.25</v>
      </c>
      <c r="BR8" s="123">
        <v>3000</v>
      </c>
      <c r="BS8" s="124">
        <f>IFERROR(BR8/BN8,"-")</f>
        <v>750</v>
      </c>
      <c r="BT8" s="125">
        <v>1</v>
      </c>
      <c r="BU8" s="125"/>
      <c r="BV8" s="125"/>
      <c r="BW8" s="126">
        <v>3</v>
      </c>
      <c r="BX8" s="127">
        <f>IF(P8=0,"",IF(BW8=0,"",(BW8/P8)))</f>
        <v>0.27272727272727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158000</v>
      </c>
      <c r="CQ8" s="141">
        <v>155000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224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12</v>
      </c>
      <c r="L9" s="81">
        <v>9</v>
      </c>
      <c r="M9" s="81">
        <v>1</v>
      </c>
      <c r="N9" s="91">
        <v>1</v>
      </c>
      <c r="O9" s="92">
        <v>0</v>
      </c>
      <c r="P9" s="93">
        <f>N9+O9</f>
        <v>1</v>
      </c>
      <c r="Q9" s="82">
        <f>IFERROR(P9/M9,"-")</f>
        <v>1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0.632</v>
      </c>
      <c r="B12" s="39"/>
      <c r="C12" s="39"/>
      <c r="D12" s="39"/>
      <c r="E12" s="39"/>
      <c r="F12" s="39"/>
      <c r="G12" s="40" t="s">
        <v>225</v>
      </c>
      <c r="H12" s="40"/>
      <c r="I12" s="40"/>
      <c r="J12" s="190">
        <f>SUM(J6:J11)</f>
        <v>250000</v>
      </c>
      <c r="K12" s="41">
        <f>SUM(K6:K11)</f>
        <v>69</v>
      </c>
      <c r="L12" s="41">
        <f>SUM(L6:L11)</f>
        <v>23</v>
      </c>
      <c r="M12" s="41">
        <f>SUM(M6:M11)</f>
        <v>6</v>
      </c>
      <c r="N12" s="41">
        <f>SUM(N6:N11)</f>
        <v>23</v>
      </c>
      <c r="O12" s="41">
        <f>SUM(O6:O11)</f>
        <v>5</v>
      </c>
      <c r="P12" s="41">
        <f>SUM(P6:P11)</f>
        <v>28</v>
      </c>
      <c r="Q12" s="42">
        <f>IFERROR(P12/M12,"-")</f>
        <v>4.6666666666667</v>
      </c>
      <c r="R12" s="78">
        <f>SUM(R6:R11)</f>
        <v>1</v>
      </c>
      <c r="S12" s="78">
        <f>SUM(S6:S11)</f>
        <v>5</v>
      </c>
      <c r="T12" s="42">
        <f>IFERROR(R12/P12,"-")</f>
        <v>0.035714285714286</v>
      </c>
      <c r="U12" s="184">
        <f>IFERROR(J12/P12,"-")</f>
        <v>8928.5714285714</v>
      </c>
      <c r="V12" s="44">
        <f>SUM(V6:V11)</f>
        <v>2</v>
      </c>
      <c r="W12" s="42">
        <f>IFERROR(V12/P12,"-")</f>
        <v>0.071428571428571</v>
      </c>
      <c r="X12" s="190">
        <f>SUM(X6:X11)</f>
        <v>158000</v>
      </c>
      <c r="Y12" s="190">
        <f>IFERROR(X12/P12,"-")</f>
        <v>5642.8571428571</v>
      </c>
      <c r="Z12" s="190">
        <f>IFERROR(X12/V12,"-")</f>
        <v>79000</v>
      </c>
      <c r="AA12" s="190">
        <f>X12-J12</f>
        <v>-92000</v>
      </c>
      <c r="AB12" s="47">
        <f>X12/J12</f>
        <v>0.632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