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<sst xmlns="http://schemas.openxmlformats.org/spreadsheetml/2006/main" uniqueCount="230">
  <si>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</si>
  <si>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</si>
  <si>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</si>
  <si>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</si>
  <si>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</si>
  <si>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</si>
  <si>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</si>
  <si>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</si>
  <si>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</si>
  <si>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</si>
  <si>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</si>
  <si>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</si>
  <si>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</si>
  <si>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</si>
  <si>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</si>
  <si>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</si>
  <si>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</si>
  <si>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</si>
  <si>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</si>
  <si>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</si>
  <si>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</si>
  <si>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</si>
  <si>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</si>
  <si>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</si>
  <si>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</si>
  <si>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</si>
  <si>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</si>
  <si>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</si>
  <si>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</si>
  <si>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</si>
  <si>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</si>
  <si>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</si>
  <si>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</si>
  <si>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</si>
  <si>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</si>
  <si>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</si>
  <si>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</si>
  <si>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</si>
  <si>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</si>
  <si>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</si>
  <si>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</si>
  <si>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</si>
  <si>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</si>
  <si>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</si>
  <si>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</si>
  <si>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</si>
  <si>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</si>
  <si>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</si>
  <si>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</si>
  <si>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</si>
  <si>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</si>
  <si>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</si>
  <si>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</si>
  <si>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</si>
  <si>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</si>
  <si>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</si>
  <si>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</si>
  <si>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</si>
  <si>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</si>
  <si>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</si>
  <si>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</si>
  <si>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ln_ink606</t>
  </si>
  <si>
    <t>デリヘル版3(LINEver)（晶エリー）</t>
  </si>
  <si>
    <t>LINEで出会いリクルート70歳まで応募可</t>
  </si>
  <si>
    <t>line</t>
  </si>
  <si>
    <t>サンスポ関東</t>
  </si>
  <si>
    <t>全5段つかみ15段</t>
  </si>
  <si>
    <t>1～15日</t>
  </si>
  <si>
    <t>ic3655</t>
  </si>
  <si>
    <t>空電</t>
  </si>
  <si>
    <t>ln_ink607</t>
  </si>
  <si>
    <t>半5段つかみ15段</t>
  </si>
  <si>
    <t>ic3656</t>
  </si>
  <si>
    <t>ln_ink608</t>
  </si>
  <si>
    <t>催促メッセージ版(LINEver)（藤井レイラ）</t>
  </si>
  <si>
    <t>男性争奪戦勃発</t>
  </si>
  <si>
    <t>16～31日</t>
  </si>
  <si>
    <t>ic3657</t>
  </si>
  <si>
    <t>ln_ink609</t>
  </si>
  <si>
    <t>ic3658</t>
  </si>
  <si>
    <t>ln_ink610</t>
  </si>
  <si>
    <t>サンスポ関西</t>
  </si>
  <si>
    <t>ic3659</t>
  </si>
  <si>
    <t>ln_ink611</t>
  </si>
  <si>
    <t>ic3660</t>
  </si>
  <si>
    <t>ln_ink612</t>
  </si>
  <si>
    <t>ic3661</t>
  </si>
  <si>
    <t>ln_ink613</t>
  </si>
  <si>
    <t>ic3662</t>
  </si>
  <si>
    <t>ln_ink614</t>
  </si>
  <si>
    <t>女優大版１(LINEver)（藤井レイラ）</t>
  </si>
  <si>
    <t>出会い探しは</t>
  </si>
  <si>
    <t>デイリースポーツ関西</t>
  </si>
  <si>
    <t>全5段・半5段つかみスライド</t>
  </si>
  <si>
    <t>11/1～</t>
  </si>
  <si>
    <t>ln_ink615</t>
  </si>
  <si>
    <t>老人ホーム版(LINEver)（晶エリー）</t>
  </si>
  <si>
    <t>お相手待ちの女性が出ました(LINEver)</t>
  </si>
  <si>
    <t>ic3663</t>
  </si>
  <si>
    <t>デリヘル版2（高宮菜々子）</t>
  </si>
  <si>
    <t>もう50代の熟女だけど</t>
  </si>
  <si>
    <t>lp07</t>
  </si>
  <si>
    <t>ln_ink616</t>
  </si>
  <si>
    <t>雑誌版SPA(LINEver)（藤井レイラ）</t>
  </si>
  <si>
    <t>マカより効果的エロい熟女が誘ってくる魅力的なサイト</t>
  </si>
  <si>
    <t>ln_ink617</t>
  </si>
  <si>
    <t>ダラメナシ会話版(LINEver)（藤井レイラ）</t>
  </si>
  <si>
    <t>匿名だから女女性が積極的</t>
  </si>
  <si>
    <t>ic3664</t>
  </si>
  <si>
    <t>(空電共通)</t>
  </si>
  <si>
    <t>ln_ink618</t>
  </si>
  <si>
    <t>QRお股版(LINEver)（高宮菜々子）</t>
  </si>
  <si>
    <t>女性会員急増!!</t>
  </si>
  <si>
    <t>東スポ</t>
  </si>
  <si>
    <t>1C中面全5段</t>
  </si>
  <si>
    <t>11月11日(土)</t>
  </si>
  <si>
    <t>ln_ink619</t>
  </si>
  <si>
    <t>中京スポーツ</t>
  </si>
  <si>
    <t>11月07日(火)</t>
  </si>
  <si>
    <t>ln_ink620</t>
  </si>
  <si>
    <t>大スポ</t>
  </si>
  <si>
    <t>11月10日(金)</t>
  </si>
  <si>
    <t>ln_ink621</t>
  </si>
  <si>
    <t>九スポ</t>
  </si>
  <si>
    <t>11月06日(月)</t>
  </si>
  <si>
    <t>ic3665</t>
  </si>
  <si>
    <t>空電 (共通)</t>
  </si>
  <si>
    <t>ln_ink622</t>
  </si>
  <si>
    <t>男性会員が足りません</t>
  </si>
  <si>
    <t>11月28日(火)</t>
  </si>
  <si>
    <t>ln_ink623</t>
  </si>
  <si>
    <t>11月21日(火)</t>
  </si>
  <si>
    <t>ln_ink624</t>
  </si>
  <si>
    <t>11月24日(金)</t>
  </si>
  <si>
    <t>ln_ink625</t>
  </si>
  <si>
    <t>11月25日(土)</t>
  </si>
  <si>
    <t>ic3666</t>
  </si>
  <si>
    <t>ln_ink626</t>
  </si>
  <si>
    <t>スポーツ報知関東</t>
  </si>
  <si>
    <t>全5段つかみ4回</t>
  </si>
  <si>
    <t>ln_ink627</t>
  </si>
  <si>
    <t>枯れ専女子版（LINEver)（藤井レイラ）</t>
  </si>
  <si>
    <t>日本の出会い系番付第1位に推薦します</t>
  </si>
  <si>
    <t>ic3667</t>
  </si>
  <si>
    <t>デリヘル版3（高宮菜々子）</t>
  </si>
  <si>
    <t>70歳までの出会いお手伝い</t>
  </si>
  <si>
    <t>ln_ink628</t>
  </si>
  <si>
    <t>ic3668</t>
  </si>
  <si>
    <t>ln_ink629</t>
  </si>
  <si>
    <t>半2段つかみ10段保証</t>
  </si>
  <si>
    <t>10段保証</t>
  </si>
  <si>
    <t>ln_ink630</t>
  </si>
  <si>
    <t>雑誌版SPA(LINEver)（晶エリー）</t>
  </si>
  <si>
    <t>え?LINEでこんなに出会えんのダメ元で始めたはずが</t>
  </si>
  <si>
    <t>ic3669</t>
  </si>
  <si>
    <t>興奮版（高宮菜々子）</t>
  </si>
  <si>
    <t>学生いませんギャルもいません熟女熟女熟女熟女</t>
  </si>
  <si>
    <t>ln_ink631</t>
  </si>
  <si>
    <t>いろいろな疑問版(LINEver)（藤井レイラ）</t>
  </si>
  <si>
    <t>登録すればわかります</t>
  </si>
  <si>
    <t>ic3671</t>
  </si>
  <si>
    <t>ln_ink632</t>
  </si>
  <si>
    <t>スポニチ関東</t>
  </si>
  <si>
    <t>半2段つかみ20段保証</t>
  </si>
  <si>
    <t>20段保証</t>
  </si>
  <si>
    <t>ic3672</t>
  </si>
  <si>
    <t>再婚&amp;理解者版（高宮菜々子）</t>
  </si>
  <si>
    <t>再婚&amp;理解者</t>
  </si>
  <si>
    <t>ln_ink633</t>
  </si>
  <si>
    <t>ln_ink634</t>
  </si>
  <si>
    <t>ic3673</t>
  </si>
  <si>
    <t>ln_ink635</t>
  </si>
  <si>
    <t>ニッカン関西</t>
  </si>
  <si>
    <t>半2段つかみ１0段保証</t>
  </si>
  <si>
    <t>1～10日</t>
  </si>
  <si>
    <t>ic3674</t>
  </si>
  <si>
    <t>胸の上広告版（藤井レイラ）</t>
  </si>
  <si>
    <t>11～20日</t>
  </si>
  <si>
    <t>ln_ink636</t>
  </si>
  <si>
    <t>デリヘル版3(LINEver)（高宮菜々子）</t>
  </si>
  <si>
    <t>LINEで出会いお手伝い70歳代男性</t>
  </si>
  <si>
    <t>21～31日</t>
  </si>
  <si>
    <t>ic3675</t>
  </si>
  <si>
    <t>ln_ink637</t>
  </si>
  <si>
    <t>右女9版(ヘスティア)(LINEver)（高宮菜々子）</t>
  </si>
  <si>
    <t>学生いませんギャルもいません熟女熟女熟女熟女(LINEver)</t>
  </si>
  <si>
    <t>全5段</t>
  </si>
  <si>
    <t>11月18日(土)</t>
  </si>
  <si>
    <t>ic3676</t>
  </si>
  <si>
    <t>ln_ink638</t>
  </si>
  <si>
    <t>ランキング版(LINEver)（複数）</t>
  </si>
  <si>
    <t>月間逆指名ランキング</t>
  </si>
  <si>
    <t>スポニチ関西</t>
  </si>
  <si>
    <t>ic3677</t>
  </si>
  <si>
    <t>ln_ink639</t>
  </si>
  <si>
    <t>1C終面全5段</t>
  </si>
  <si>
    <t>11月04日(土)</t>
  </si>
  <si>
    <t>ic3678</t>
  </si>
  <si>
    <t>ln_ink640</t>
  </si>
  <si>
    <t>11月19日(日)</t>
  </si>
  <si>
    <t>ic3679</t>
  </si>
  <si>
    <t>ln_ink641</t>
  </si>
  <si>
    <t>記事(ノーマル)(LINEver)（）</t>
  </si>
  <si>
    <t>ディリー46ビンビンな出会いがLINEから始まる。中年男性よ、たち上がれ！</t>
  </si>
  <si>
    <t>4C記事枠</t>
  </si>
  <si>
    <t>11月05日(日)</t>
  </si>
  <si>
    <t>ln_ink642</t>
  </si>
  <si>
    <t>記事(黄)(LINEver)（）</t>
  </si>
  <si>
    <t>ディリー47男根世代の男に熟女が夢中になってる神サイト</t>
  </si>
  <si>
    <t>11月12日(日)</t>
  </si>
  <si>
    <t>ln_ink643</t>
  </si>
  <si>
    <t>記事(赤)(LINEver)（）</t>
  </si>
  <si>
    <t>ディリー48孤独な中年に使って欲しい。世話好き美熟女とのLINEで理想の出会い</t>
  </si>
  <si>
    <t>ln_ink644</t>
  </si>
  <si>
    <t>記事(青)(LINEver)（）</t>
  </si>
  <si>
    <t>ディリー49「やっぱりナマが好き」美熟女が赤裸々告白。純異性交遊を楽しめるサイト</t>
  </si>
  <si>
    <t>11月26日(日)</t>
  </si>
  <si>
    <t>ic3680</t>
  </si>
  <si>
    <t>共通</t>
  </si>
  <si>
    <t>新聞 TOTAL</t>
  </si>
  <si>
    <t>●雑誌 広告</t>
  </si>
  <si>
    <t>ln_ink605</t>
  </si>
  <si>
    <t>日本ジャーナル出版</t>
  </si>
  <si>
    <t>雑誌エロ版(LINEver)（--）</t>
  </si>
  <si>
    <t>中高年に送る究極の出会い系</t>
  </si>
  <si>
    <t>週刊実話</t>
  </si>
  <si>
    <t>4C1P</t>
  </si>
  <si>
    <t>11月30日(木)</t>
  </si>
  <si>
    <t>za249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</si>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</sst>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64</v>
      </c>
      <c r="D6" s="195">
        <v>2870000</v>
      </c>
      <c r="E6" s="81">
        <v>602</v>
      </c>
      <c r="F6" s="81">
        <v>300</v>
      </c>
      <c r="G6" s="81">
        <v>316</v>
      </c>
      <c r="H6" s="91">
        <v>293</v>
      </c>
      <c r="I6" s="92">
        <v>2</v>
      </c>
      <c r="J6" s="145">
        <f>H6+I6</f>
        <v>295</v>
      </c>
      <c r="K6" s="82">
        <f>IFERROR(J6/G6,"-")</f>
        <v>0.93354430379747</v>
      </c>
      <c r="L6" s="81">
        <v>19</v>
      </c>
      <c r="M6" s="81">
        <v>44</v>
      </c>
      <c r="N6" s="82">
        <f>IFERROR(L6/J6,"-")</f>
        <v>0.064406779661017</v>
      </c>
      <c r="O6" s="83">
        <f>IFERROR(D6/J6,"-")</f>
        <v>9728.813559322</v>
      </c>
      <c r="P6" s="84">
        <v>24</v>
      </c>
      <c r="Q6" s="82">
        <f>IFERROR(P6/J6,"-")</f>
        <v>0.08135593220339</v>
      </c>
      <c r="R6" s="200">
        <v>3931580</v>
      </c>
      <c r="S6" s="201">
        <f>IFERROR(R6/J6,"-")</f>
        <v>13327.389830508</v>
      </c>
      <c r="T6" s="201">
        <f>IFERROR(R6/P6,"-")</f>
        <v>163815.83333333</v>
      </c>
      <c r="U6" s="195">
        <f>IFERROR(R6-D6,"-")</f>
        <v>1061580</v>
      </c>
      <c r="V6" s="85">
        <f>R6/D6</f>
        <v>1.3698885017422</v>
      </c>
      <c r="W6" s="79"/>
      <c r="X6" s="144"/>
    </row>
    <row r="7" spans="1:24">
      <c r="A7" s="80"/>
      <c r="B7" s="86" t="s">
        <v>24</v>
      </c>
      <c r="C7" s="86">
        <v>2</v>
      </c>
      <c r="D7" s="195">
        <v>200000</v>
      </c>
      <c r="E7" s="81">
        <v>16</v>
      </c>
      <c r="F7" s="81">
        <v>12</v>
      </c>
      <c r="G7" s="81">
        <v>10</v>
      </c>
      <c r="H7" s="91">
        <v>9</v>
      </c>
      <c r="I7" s="92">
        <v>0</v>
      </c>
      <c r="J7" s="145">
        <f>H7+I7</f>
        <v>9</v>
      </c>
      <c r="K7" s="82">
        <f>IFERROR(J7/G7,"-")</f>
        <v>0.9</v>
      </c>
      <c r="L7" s="81">
        <v>1</v>
      </c>
      <c r="M7" s="81">
        <v>0</v>
      </c>
      <c r="N7" s="82">
        <f>IFERROR(L7/J7,"-")</f>
        <v>0.11111111111111</v>
      </c>
      <c r="O7" s="83">
        <f>IFERROR(D7/J7,"-")</f>
        <v>22222.222222222</v>
      </c>
      <c r="P7" s="84">
        <v>2</v>
      </c>
      <c r="Q7" s="82">
        <f>IFERROR(P7/J7,"-")</f>
        <v>0.22222222222222</v>
      </c>
      <c r="R7" s="200">
        <v>206900</v>
      </c>
      <c r="S7" s="201">
        <f>IFERROR(R7/J7,"-")</f>
        <v>22988.888888889</v>
      </c>
      <c r="T7" s="201">
        <f>IFERROR(R7/P7,"-")</f>
        <v>103450</v>
      </c>
      <c r="U7" s="195">
        <f>IFERROR(R7-D7,"-")</f>
        <v>6900</v>
      </c>
      <c r="V7" s="85">
        <f>R7/D7</f>
        <v>1.0345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3070000</v>
      </c>
      <c r="E10" s="41">
        <f>SUM(E6:E8)</f>
        <v>618</v>
      </c>
      <c r="F10" s="41">
        <f>SUM(F6:F8)</f>
        <v>312</v>
      </c>
      <c r="G10" s="41">
        <f>SUM(G6:G8)</f>
        <v>326</v>
      </c>
      <c r="H10" s="41">
        <f>SUM(H6:H8)</f>
        <v>302</v>
      </c>
      <c r="I10" s="41">
        <f>SUM(I6:I8)</f>
        <v>2</v>
      </c>
      <c r="J10" s="41">
        <f>SUM(J6:J8)</f>
        <v>304</v>
      </c>
      <c r="K10" s="42">
        <f>IFERROR(J10/G10,"-")</f>
        <v>0.93251533742331</v>
      </c>
      <c r="L10" s="78">
        <f>SUM(L6:L8)</f>
        <v>20</v>
      </c>
      <c r="M10" s="78">
        <f>SUM(M6:M8)</f>
        <v>44</v>
      </c>
      <c r="N10" s="42">
        <f>IFERROR(L10/J10,"-")</f>
        <v>0.065789473684211</v>
      </c>
      <c r="O10" s="43">
        <f>IFERROR(D10/J10,"-")</f>
        <v>10098.684210526</v>
      </c>
      <c r="P10" s="44">
        <f>SUM(P6:P8)</f>
        <v>26</v>
      </c>
      <c r="Q10" s="42">
        <f>IFERROR(P10/J10,"-")</f>
        <v>0.085526315789474</v>
      </c>
      <c r="R10" s="45">
        <f>SUM(R6:R8)</f>
        <v>4138480</v>
      </c>
      <c r="S10" s="45">
        <f>IFERROR(R10/J10,"-")</f>
        <v>13613.421052632</v>
      </c>
      <c r="T10" s="45">
        <f>IFERROR(R10/P10,"-")</f>
        <v>159172.30769231</v>
      </c>
      <c r="U10" s="46">
        <f>SUM(U6:U8)</f>
        <v>1068480</v>
      </c>
      <c r="V10" s="47">
        <f>IFERROR(R10/D10,"-")</f>
        <v>1.3480390879479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4.4852941176471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0</v>
      </c>
      <c r="N6" s="91">
        <v>13</v>
      </c>
      <c r="O6" s="92">
        <v>0</v>
      </c>
      <c r="P6" s="93">
        <f>N6+O6</f>
        <v>13</v>
      </c>
      <c r="Q6" s="82" t="str">
        <f>IFERROR(P6/M6,"-")</f>
        <v>-</v>
      </c>
      <c r="R6" s="81">
        <v>1</v>
      </c>
      <c r="S6" s="81">
        <v>1</v>
      </c>
      <c r="T6" s="82">
        <f>IFERROR(S6/(O6+P6),"-")</f>
        <v>0.076923076923077</v>
      </c>
      <c r="U6" s="182">
        <f>IFERROR(J6/SUM(P6:P21),"-")</f>
        <v>10967.741935484</v>
      </c>
      <c r="V6" s="84">
        <v>1</v>
      </c>
      <c r="W6" s="82">
        <f>IF(P6=0,"-",V6/P6)</f>
        <v>0.076923076923077</v>
      </c>
      <c r="X6" s="186">
        <v>1521000</v>
      </c>
      <c r="Y6" s="187">
        <f>IFERROR(X6/P6,"-")</f>
        <v>117000</v>
      </c>
      <c r="Z6" s="187">
        <f>IFERROR(X6/V6,"-")</f>
        <v>1521000</v>
      </c>
      <c r="AA6" s="188">
        <f>SUM(X6:X21)-SUM(J6:J21)</f>
        <v>1185000</v>
      </c>
      <c r="AB6" s="85">
        <f>SUM(X6:X21)/SUM(J6:J21)</f>
        <v>4.4852941176471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0.076923076923077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5</v>
      </c>
      <c r="BO6" s="120">
        <f>IF(P6=0,"",IF(BN6=0,"",(BN6/P6)))</f>
        <v>0.38461538461538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0.30769230769231</v>
      </c>
      <c r="BY6" s="128">
        <v>1</v>
      </c>
      <c r="BZ6" s="129">
        <f>IFERROR(BY6/BW6,"-")</f>
        <v>0.25</v>
      </c>
      <c r="CA6" s="130">
        <v>1521000</v>
      </c>
      <c r="CB6" s="131">
        <f>IFERROR(CA6/BW6,"-")</f>
        <v>380250</v>
      </c>
      <c r="CC6" s="132"/>
      <c r="CD6" s="132"/>
      <c r="CE6" s="132">
        <v>1</v>
      </c>
      <c r="CF6" s="133">
        <v>3</v>
      </c>
      <c r="CG6" s="134">
        <f>IF(P6=0,"",IF(CF6=0,"",(CF6/P6)))</f>
        <v>0.23076923076923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1521000</v>
      </c>
      <c r="CQ6" s="141">
        <v>1521000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26</v>
      </c>
      <c r="L7" s="81">
        <v>14</v>
      </c>
      <c r="M7" s="81">
        <v>1</v>
      </c>
      <c r="N7" s="91">
        <v>1</v>
      </c>
      <c r="O7" s="92">
        <v>0</v>
      </c>
      <c r="P7" s="93">
        <f>N7+O7</f>
        <v>1</v>
      </c>
      <c r="Q7" s="82">
        <f>IFERROR(P7/M7,"-")</f>
        <v>1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0</v>
      </c>
      <c r="L9" s="81">
        <v>0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6</v>
      </c>
      <c r="O10" s="92">
        <v>0</v>
      </c>
      <c r="P10" s="93">
        <f>N10+O10</f>
        <v>6</v>
      </c>
      <c r="Q10" s="82" t="str">
        <f>IFERROR(P10/M10,"-")</f>
        <v>-</v>
      </c>
      <c r="R10" s="81">
        <v>0</v>
      </c>
      <c r="S10" s="81">
        <v>4</v>
      </c>
      <c r="T10" s="82">
        <f>IFERROR(S10/(O10+P10),"-")</f>
        <v>0.66666666666667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0.16666666666667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2</v>
      </c>
      <c r="BX10" s="127">
        <f>IF(P10=0,"",IF(BW10=0,"",(BW10/P10)))</f>
        <v>0.33333333333333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1</v>
      </c>
      <c r="CG10" s="134">
        <f>IF(P10=0,"",IF(CF10=0,"",(CF10/P10)))</f>
        <v>0.16666666666667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9</v>
      </c>
      <c r="L11" s="81">
        <v>7</v>
      </c>
      <c r="M11" s="81">
        <v>1</v>
      </c>
      <c r="N11" s="91">
        <v>1</v>
      </c>
      <c r="O11" s="92">
        <v>0</v>
      </c>
      <c r="P11" s="93">
        <f>N11+O11</f>
        <v>1</v>
      </c>
      <c r="Q11" s="82">
        <f>IFERROR(P11/M11,"-")</f>
        <v>1</v>
      </c>
      <c r="R11" s="81">
        <v>0</v>
      </c>
      <c r="S11" s="81">
        <v>1</v>
      </c>
      <c r="T11" s="82">
        <f>IFERROR(S11/(O11+P11),"-")</f>
        <v>1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1</v>
      </c>
      <c r="BX11" s="127">
        <f>IF(P11=0,"",IF(BW11=0,"",(BW11/P11)))</f>
        <v>1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64</v>
      </c>
      <c r="G12" s="203" t="s">
        <v>65</v>
      </c>
      <c r="H12" s="90" t="s">
        <v>71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0</v>
      </c>
      <c r="L13" s="81">
        <v>0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62</v>
      </c>
      <c r="E14" s="203" t="s">
        <v>63</v>
      </c>
      <c r="F14" s="203" t="s">
        <v>64</v>
      </c>
      <c r="G14" s="203" t="s">
        <v>81</v>
      </c>
      <c r="H14" s="90" t="s">
        <v>66</v>
      </c>
      <c r="I14" s="90" t="s">
        <v>67</v>
      </c>
      <c r="J14" s="188"/>
      <c r="K14" s="81">
        <v>0</v>
      </c>
      <c r="L14" s="81">
        <v>0</v>
      </c>
      <c r="M14" s="81">
        <v>0</v>
      </c>
      <c r="N14" s="91">
        <v>6</v>
      </c>
      <c r="O14" s="92">
        <v>0</v>
      </c>
      <c r="P14" s="93">
        <f>N14+O14</f>
        <v>6</v>
      </c>
      <c r="Q14" s="82" t="str">
        <f>IFERROR(P14/M14,"-")</f>
        <v>-</v>
      </c>
      <c r="R14" s="81">
        <v>0</v>
      </c>
      <c r="S14" s="81">
        <v>1</v>
      </c>
      <c r="T14" s="82">
        <f>IFERROR(S14/(O14+P14),"-")</f>
        <v>0.16666666666667</v>
      </c>
      <c r="U14" s="182"/>
      <c r="V14" s="84">
        <v>1</v>
      </c>
      <c r="W14" s="82">
        <f>IF(P14=0,"-",V14/P14)</f>
        <v>0.16666666666667</v>
      </c>
      <c r="X14" s="186">
        <v>4000</v>
      </c>
      <c r="Y14" s="187">
        <f>IFERROR(X14/P14,"-")</f>
        <v>666.66666666667</v>
      </c>
      <c r="Z14" s="187">
        <f>IFERROR(X14/V14,"-")</f>
        <v>4000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2</v>
      </c>
      <c r="BO14" s="120">
        <f>IF(P14=0,"",IF(BN14=0,"",(BN14/P14)))</f>
        <v>0.33333333333333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0.33333333333333</v>
      </c>
      <c r="BY14" s="128">
        <v>1</v>
      </c>
      <c r="BZ14" s="129">
        <f>IFERROR(BY14/BW14,"-")</f>
        <v>0.5</v>
      </c>
      <c r="CA14" s="130">
        <v>4000</v>
      </c>
      <c r="CB14" s="131">
        <f>IFERROR(CA14/BW14,"-")</f>
        <v>2000</v>
      </c>
      <c r="CC14" s="132"/>
      <c r="CD14" s="132">
        <v>1</v>
      </c>
      <c r="CE14" s="132"/>
      <c r="CF14" s="133">
        <v>2</v>
      </c>
      <c r="CG14" s="134">
        <f>IF(P14=0,"",IF(CF14=0,"",(CF14/P14)))</f>
        <v>0.33333333333333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1</v>
      </c>
      <c r="CP14" s="141">
        <v>4000</v>
      </c>
      <c r="CQ14" s="141">
        <v>4000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82</v>
      </c>
      <c r="C15" s="203"/>
      <c r="D15" s="203" t="s">
        <v>62</v>
      </c>
      <c r="E15" s="203" t="s">
        <v>63</v>
      </c>
      <c r="F15" s="203" t="s">
        <v>69</v>
      </c>
      <c r="G15" s="203"/>
      <c r="H15" s="90"/>
      <c r="I15" s="90"/>
      <c r="J15" s="188"/>
      <c r="K15" s="81">
        <v>30</v>
      </c>
      <c r="L15" s="81">
        <v>16</v>
      </c>
      <c r="M15" s="81">
        <v>0</v>
      </c>
      <c r="N15" s="91">
        <v>0</v>
      </c>
      <c r="O15" s="92">
        <v>0</v>
      </c>
      <c r="P15" s="93">
        <f>N15+O15</f>
        <v>0</v>
      </c>
      <c r="Q15" s="82" t="str">
        <f>IFERROR(P15/M15,"-")</f>
        <v>-</v>
      </c>
      <c r="R15" s="81">
        <v>0</v>
      </c>
      <c r="S15" s="81">
        <v>0</v>
      </c>
      <c r="T15" s="82" t="str">
        <f>IFERROR(S15/(O15+P15),"-")</f>
        <v>-</v>
      </c>
      <c r="U15" s="182"/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/>
      <c r="AB15" s="85"/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83</v>
      </c>
      <c r="C16" s="203"/>
      <c r="D16" s="203" t="s">
        <v>62</v>
      </c>
      <c r="E16" s="203" t="s">
        <v>63</v>
      </c>
      <c r="F16" s="203" t="s">
        <v>64</v>
      </c>
      <c r="G16" s="203" t="s">
        <v>81</v>
      </c>
      <c r="H16" s="90" t="s">
        <v>71</v>
      </c>
      <c r="I16" s="90"/>
      <c r="J16" s="188"/>
      <c r="K16" s="81">
        <v>0</v>
      </c>
      <c r="L16" s="81">
        <v>0</v>
      </c>
      <c r="M16" s="81">
        <v>0</v>
      </c>
      <c r="N16" s="91">
        <v>0</v>
      </c>
      <c r="O16" s="92">
        <v>0</v>
      </c>
      <c r="P16" s="93">
        <f>N16+O16</f>
        <v>0</v>
      </c>
      <c r="Q16" s="82" t="str">
        <f>IFERROR(P16/M16,"-")</f>
        <v>-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62</v>
      </c>
      <c r="E17" s="203" t="s">
        <v>63</v>
      </c>
      <c r="F17" s="203" t="s">
        <v>69</v>
      </c>
      <c r="G17" s="203"/>
      <c r="H17" s="90"/>
      <c r="I17" s="90"/>
      <c r="J17" s="188"/>
      <c r="K17" s="81">
        <v>0</v>
      </c>
      <c r="L17" s="81">
        <v>0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74</v>
      </c>
      <c r="E18" s="203" t="s">
        <v>75</v>
      </c>
      <c r="F18" s="203" t="s">
        <v>64</v>
      </c>
      <c r="G18" s="203" t="s">
        <v>81</v>
      </c>
      <c r="H18" s="90" t="s">
        <v>66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3</v>
      </c>
      <c r="O18" s="92">
        <v>0</v>
      </c>
      <c r="P18" s="93">
        <f>N18+O18</f>
        <v>3</v>
      </c>
      <c r="Q18" s="82" t="str">
        <f>IFERROR(P18/M18,"-")</f>
        <v>-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0.33333333333333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2</v>
      </c>
      <c r="BX18" s="127">
        <f>IF(P18=0,"",IF(BW18=0,"",(BW18/P18)))</f>
        <v>0.66666666666667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86</v>
      </c>
      <c r="C19" s="203"/>
      <c r="D19" s="203" t="s">
        <v>74</v>
      </c>
      <c r="E19" s="203" t="s">
        <v>75</v>
      </c>
      <c r="F19" s="203" t="s">
        <v>69</v>
      </c>
      <c r="G19" s="203"/>
      <c r="H19" s="90"/>
      <c r="I19" s="90"/>
      <c r="J19" s="188"/>
      <c r="K19" s="81">
        <v>39</v>
      </c>
      <c r="L19" s="81">
        <v>15</v>
      </c>
      <c r="M19" s="81">
        <v>5</v>
      </c>
      <c r="N19" s="91">
        <v>1</v>
      </c>
      <c r="O19" s="92">
        <v>0</v>
      </c>
      <c r="P19" s="93">
        <f>N19+O19</f>
        <v>1</v>
      </c>
      <c r="Q19" s="82">
        <f>IFERROR(P19/M19,"-")</f>
        <v>0.2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1</v>
      </c>
      <c r="BX19" s="127">
        <f>IF(P19=0,"",IF(BW19=0,"",(BW19/P19)))</f>
        <v>1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87</v>
      </c>
      <c r="C20" s="203"/>
      <c r="D20" s="203" t="s">
        <v>74</v>
      </c>
      <c r="E20" s="203" t="s">
        <v>75</v>
      </c>
      <c r="F20" s="203" t="s">
        <v>64</v>
      </c>
      <c r="G20" s="203" t="s">
        <v>81</v>
      </c>
      <c r="H20" s="90" t="s">
        <v>71</v>
      </c>
      <c r="I20" s="90"/>
      <c r="J20" s="188"/>
      <c r="K20" s="81">
        <v>0</v>
      </c>
      <c r="L20" s="81">
        <v>0</v>
      </c>
      <c r="M20" s="81">
        <v>0</v>
      </c>
      <c r="N20" s="91">
        <v>0</v>
      </c>
      <c r="O20" s="92">
        <v>0</v>
      </c>
      <c r="P20" s="93">
        <f>N20+O20</f>
        <v>0</v>
      </c>
      <c r="Q20" s="82" t="str">
        <f>IFERROR(P20/M20,"-")</f>
        <v>-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74</v>
      </c>
      <c r="E21" s="203" t="s">
        <v>75</v>
      </c>
      <c r="F21" s="203" t="s">
        <v>69</v>
      </c>
      <c r="G21" s="203"/>
      <c r="H21" s="90"/>
      <c r="I21" s="90"/>
      <c r="J21" s="188"/>
      <c r="K21" s="81">
        <v>5</v>
      </c>
      <c r="L21" s="81">
        <v>4</v>
      </c>
      <c r="M21" s="81">
        <v>0</v>
      </c>
      <c r="N21" s="91">
        <v>0</v>
      </c>
      <c r="O21" s="92">
        <v>0</v>
      </c>
      <c r="P21" s="93">
        <f>N21+O21</f>
        <v>0</v>
      </c>
      <c r="Q21" s="82" t="str">
        <f>IFERROR(P21/M21,"-")</f>
        <v>-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3.4222222222222</v>
      </c>
      <c r="B22" s="203" t="s">
        <v>89</v>
      </c>
      <c r="C22" s="203"/>
      <c r="D22" s="203" t="s">
        <v>90</v>
      </c>
      <c r="E22" s="203" t="s">
        <v>91</v>
      </c>
      <c r="F22" s="203" t="s">
        <v>64</v>
      </c>
      <c r="G22" s="203" t="s">
        <v>92</v>
      </c>
      <c r="H22" s="90" t="s">
        <v>93</v>
      </c>
      <c r="I22" s="90" t="s">
        <v>94</v>
      </c>
      <c r="J22" s="188">
        <v>270000</v>
      </c>
      <c r="K22" s="81">
        <v>0</v>
      </c>
      <c r="L22" s="81">
        <v>0</v>
      </c>
      <c r="M22" s="81">
        <v>0</v>
      </c>
      <c r="N22" s="91">
        <v>28</v>
      </c>
      <c r="O22" s="92">
        <v>0</v>
      </c>
      <c r="P22" s="93">
        <f>N22+O22</f>
        <v>28</v>
      </c>
      <c r="Q22" s="82" t="str">
        <f>IFERROR(P22/M22,"-")</f>
        <v>-</v>
      </c>
      <c r="R22" s="81">
        <v>0</v>
      </c>
      <c r="S22" s="81">
        <v>5</v>
      </c>
      <c r="T22" s="82">
        <f>IFERROR(S22/(O22+P22),"-")</f>
        <v>0.17857142857143</v>
      </c>
      <c r="U22" s="182">
        <f>IFERROR(J22/SUM(P22:P27),"-")</f>
        <v>5625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SUM(X22:X27)-SUM(J22:J27)</f>
        <v>654000</v>
      </c>
      <c r="AB22" s="85">
        <f>SUM(X22:X27)/SUM(J22:J27)</f>
        <v>3.4222222222222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6</v>
      </c>
      <c r="AN22" s="101">
        <f>IF(P22=0,"",IF(AM22=0,"",(AM22/P22)))</f>
        <v>0.21428571428571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>
        <v>3</v>
      </c>
      <c r="AW22" s="107">
        <f>IF(P22=0,"",IF(AV22=0,"",(AV22/P22)))</f>
        <v>0.10714285714286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7</v>
      </c>
      <c r="BF22" s="113">
        <f>IF(P22=0,"",IF(BE22=0,"",(BE22/P22)))</f>
        <v>0.25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7</v>
      </c>
      <c r="BO22" s="120">
        <f>IF(P22=0,"",IF(BN22=0,"",(BN22/P22)))</f>
        <v>0.25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4</v>
      </c>
      <c r="BX22" s="127">
        <f>IF(P22=0,"",IF(BW22=0,"",(BW22/P22)))</f>
        <v>0.14285714285714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>
        <v>1</v>
      </c>
      <c r="CG22" s="134">
        <f>IF(P22=0,"",IF(CF22=0,"",(CF22/P22)))</f>
        <v>0.035714285714286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95</v>
      </c>
      <c r="C23" s="203"/>
      <c r="D23" s="203" t="s">
        <v>96</v>
      </c>
      <c r="E23" s="203" t="s">
        <v>97</v>
      </c>
      <c r="F23" s="203" t="s">
        <v>64</v>
      </c>
      <c r="G23" s="203"/>
      <c r="H23" s="90" t="s">
        <v>93</v>
      </c>
      <c r="I23" s="90"/>
      <c r="J23" s="188"/>
      <c r="K23" s="81">
        <v>0</v>
      </c>
      <c r="L23" s="81">
        <v>0</v>
      </c>
      <c r="M23" s="81">
        <v>0</v>
      </c>
      <c r="N23" s="91">
        <v>9</v>
      </c>
      <c r="O23" s="92">
        <v>0</v>
      </c>
      <c r="P23" s="93">
        <f>N23+O23</f>
        <v>9</v>
      </c>
      <c r="Q23" s="82" t="str">
        <f>IFERROR(P23/M23,"-")</f>
        <v>-</v>
      </c>
      <c r="R23" s="81">
        <v>0</v>
      </c>
      <c r="S23" s="81">
        <v>2</v>
      </c>
      <c r="T23" s="82">
        <f>IFERROR(S23/(O23+P23),"-")</f>
        <v>0.22222222222222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>
        <v>1</v>
      </c>
      <c r="AE23" s="95">
        <f>IF(P23=0,"",IF(AD23=0,"",(AD23/P23)))</f>
        <v>0.11111111111111</v>
      </c>
      <c r="AF23" s="94"/>
      <c r="AG23" s="96">
        <f>IFERROR(AF23/AD23,"-")</f>
        <v>0</v>
      </c>
      <c r="AH23" s="97"/>
      <c r="AI23" s="98">
        <f>IFERROR(AH23/AD23,"-")</f>
        <v>0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2</v>
      </c>
      <c r="AW23" s="107">
        <f>IF(P23=0,"",IF(AV23=0,"",(AV23/P23)))</f>
        <v>0.22222222222222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1</v>
      </c>
      <c r="BF23" s="113">
        <f>IF(P23=0,"",IF(BE23=0,"",(BE23/P23)))</f>
        <v>0.11111111111111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2</v>
      </c>
      <c r="BO23" s="120">
        <f>IF(P23=0,"",IF(BN23=0,"",(BN23/P23)))</f>
        <v>0.22222222222222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2</v>
      </c>
      <c r="BX23" s="127">
        <f>IF(P23=0,"",IF(BW23=0,"",(BW23/P23)))</f>
        <v>0.22222222222222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>
        <v>1</v>
      </c>
      <c r="CG23" s="134">
        <f>IF(P23=0,"",IF(CF23=0,"",(CF23/P23)))</f>
        <v>0.11111111111111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98</v>
      </c>
      <c r="C24" s="203"/>
      <c r="D24" s="203" t="s">
        <v>99</v>
      </c>
      <c r="E24" s="203" t="s">
        <v>100</v>
      </c>
      <c r="F24" s="203" t="s">
        <v>101</v>
      </c>
      <c r="G24" s="203"/>
      <c r="H24" s="90" t="s">
        <v>93</v>
      </c>
      <c r="I24" s="90"/>
      <c r="J24" s="188"/>
      <c r="K24" s="81">
        <v>14</v>
      </c>
      <c r="L24" s="81">
        <v>0</v>
      </c>
      <c r="M24" s="81">
        <v>44</v>
      </c>
      <c r="N24" s="91">
        <v>2</v>
      </c>
      <c r="O24" s="92">
        <v>0</v>
      </c>
      <c r="P24" s="93">
        <f>N24+O24</f>
        <v>2</v>
      </c>
      <c r="Q24" s="82">
        <f>IFERROR(P24/M24,"-")</f>
        <v>0.045454545454545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2</v>
      </c>
      <c r="BO24" s="120">
        <f>IF(P24=0,"",IF(BN24=0,"",(BN24/P24)))</f>
        <v>1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102</v>
      </c>
      <c r="C25" s="203"/>
      <c r="D25" s="203" t="s">
        <v>103</v>
      </c>
      <c r="E25" s="203" t="s">
        <v>104</v>
      </c>
      <c r="F25" s="203" t="s">
        <v>64</v>
      </c>
      <c r="G25" s="203"/>
      <c r="H25" s="90" t="s">
        <v>93</v>
      </c>
      <c r="I25" s="90"/>
      <c r="J25" s="188"/>
      <c r="K25" s="81">
        <v>0</v>
      </c>
      <c r="L25" s="81">
        <v>0</v>
      </c>
      <c r="M25" s="81">
        <v>0</v>
      </c>
      <c r="N25" s="91">
        <v>1</v>
      </c>
      <c r="O25" s="92">
        <v>0</v>
      </c>
      <c r="P25" s="93">
        <f>N25+O25</f>
        <v>1</v>
      </c>
      <c r="Q25" s="82" t="str">
        <f>IFERROR(P25/M25,"-")</f>
        <v>-</v>
      </c>
      <c r="R25" s="81">
        <v>1</v>
      </c>
      <c r="S25" s="81">
        <v>0</v>
      </c>
      <c r="T25" s="82">
        <f>IFERROR(S25/(O25+P25),"-")</f>
        <v>0</v>
      </c>
      <c r="U25" s="182"/>
      <c r="V25" s="84">
        <v>1</v>
      </c>
      <c r="W25" s="82">
        <f>IF(P25=0,"-",V25/P25)</f>
        <v>1</v>
      </c>
      <c r="X25" s="186">
        <v>904000</v>
      </c>
      <c r="Y25" s="187">
        <f>IFERROR(X25/P25,"-")</f>
        <v>904000</v>
      </c>
      <c r="Z25" s="187">
        <f>IFERROR(X25/V25,"-")</f>
        <v>904000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>
        <v>1</v>
      </c>
      <c r="CG25" s="134">
        <f>IF(P25=0,"",IF(CF25=0,"",(CF25/P25)))</f>
        <v>1</v>
      </c>
      <c r="CH25" s="135">
        <v>1</v>
      </c>
      <c r="CI25" s="136">
        <f>IFERROR(CH25/CF25,"-")</f>
        <v>1</v>
      </c>
      <c r="CJ25" s="137">
        <v>904000</v>
      </c>
      <c r="CK25" s="138">
        <f>IFERROR(CJ25/CF25,"-")</f>
        <v>904000</v>
      </c>
      <c r="CL25" s="139"/>
      <c r="CM25" s="139"/>
      <c r="CN25" s="139">
        <v>1</v>
      </c>
      <c r="CO25" s="140">
        <v>1</v>
      </c>
      <c r="CP25" s="141">
        <v>904000</v>
      </c>
      <c r="CQ25" s="141">
        <v>904000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/>
      <c r="B26" s="203" t="s">
        <v>105</v>
      </c>
      <c r="C26" s="203"/>
      <c r="D26" s="203" t="s">
        <v>106</v>
      </c>
      <c r="E26" s="203" t="s">
        <v>107</v>
      </c>
      <c r="F26" s="203" t="s">
        <v>64</v>
      </c>
      <c r="G26" s="203"/>
      <c r="H26" s="90" t="s">
        <v>93</v>
      </c>
      <c r="I26" s="90"/>
      <c r="J26" s="188"/>
      <c r="K26" s="81">
        <v>0</v>
      </c>
      <c r="L26" s="81">
        <v>0</v>
      </c>
      <c r="M26" s="81">
        <v>0</v>
      </c>
      <c r="N26" s="91">
        <v>2</v>
      </c>
      <c r="O26" s="92">
        <v>0</v>
      </c>
      <c r="P26" s="93">
        <f>N26+O26</f>
        <v>2</v>
      </c>
      <c r="Q26" s="82" t="str">
        <f>IFERROR(P26/M26,"-")</f>
        <v>-</v>
      </c>
      <c r="R26" s="81">
        <v>0</v>
      </c>
      <c r="S26" s="81">
        <v>1</v>
      </c>
      <c r="T26" s="82">
        <f>IFERROR(S26/(O26+P26),"-")</f>
        <v>0.5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1</v>
      </c>
      <c r="BO26" s="120">
        <f>IF(P26=0,"",IF(BN26=0,"",(BN26/P26)))</f>
        <v>0.5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108</v>
      </c>
      <c r="C27" s="203"/>
      <c r="D27" s="203" t="s">
        <v>109</v>
      </c>
      <c r="E27" s="203" t="s">
        <v>109</v>
      </c>
      <c r="F27" s="203" t="s">
        <v>69</v>
      </c>
      <c r="G27" s="203"/>
      <c r="H27" s="90"/>
      <c r="I27" s="90"/>
      <c r="J27" s="188"/>
      <c r="K27" s="81">
        <v>61</v>
      </c>
      <c r="L27" s="81">
        <v>37</v>
      </c>
      <c r="M27" s="81">
        <v>11</v>
      </c>
      <c r="N27" s="91">
        <v>6</v>
      </c>
      <c r="O27" s="92">
        <v>0</v>
      </c>
      <c r="P27" s="93">
        <f>N27+O27</f>
        <v>6</v>
      </c>
      <c r="Q27" s="82">
        <f>IFERROR(P27/M27,"-")</f>
        <v>0.54545454545455</v>
      </c>
      <c r="R27" s="81">
        <v>0</v>
      </c>
      <c r="S27" s="81">
        <v>1</v>
      </c>
      <c r="T27" s="82">
        <f>IFERROR(S27/(O27+P27),"-")</f>
        <v>0.16666666666667</v>
      </c>
      <c r="U27" s="182"/>
      <c r="V27" s="84">
        <v>1</v>
      </c>
      <c r="W27" s="82">
        <f>IF(P27=0,"-",V27/P27)</f>
        <v>0.16666666666667</v>
      </c>
      <c r="X27" s="186">
        <v>20000</v>
      </c>
      <c r="Y27" s="187">
        <f>IFERROR(X27/P27,"-")</f>
        <v>3333.3333333333</v>
      </c>
      <c r="Z27" s="187">
        <f>IFERROR(X27/V27,"-")</f>
        <v>20000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2</v>
      </c>
      <c r="BO27" s="120">
        <f>IF(P27=0,"",IF(BN27=0,"",(BN27/P27)))</f>
        <v>0.33333333333333</v>
      </c>
      <c r="BP27" s="121">
        <v>1</v>
      </c>
      <c r="BQ27" s="122">
        <f>IFERROR(BP27/BN27,"-")</f>
        <v>0.5</v>
      </c>
      <c r="BR27" s="123">
        <v>20000</v>
      </c>
      <c r="BS27" s="124">
        <f>IFERROR(BR27/BN27,"-")</f>
        <v>10000</v>
      </c>
      <c r="BT27" s="125"/>
      <c r="BU27" s="125"/>
      <c r="BV27" s="125">
        <v>1</v>
      </c>
      <c r="BW27" s="126">
        <v>2</v>
      </c>
      <c r="BX27" s="127">
        <f>IF(P27=0,"",IF(BW27=0,"",(BW27/P27)))</f>
        <v>0.33333333333333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2</v>
      </c>
      <c r="CG27" s="134">
        <f>IF(P27=0,"",IF(CF27=0,"",(CF27/P27)))</f>
        <v>0.33333333333333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1</v>
      </c>
      <c r="CP27" s="141">
        <v>20000</v>
      </c>
      <c r="CQ27" s="141">
        <v>20000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0.0045454545454545</v>
      </c>
      <c r="B28" s="203" t="s">
        <v>110</v>
      </c>
      <c r="C28" s="203"/>
      <c r="D28" s="203" t="s">
        <v>111</v>
      </c>
      <c r="E28" s="203" t="s">
        <v>112</v>
      </c>
      <c r="F28" s="203" t="s">
        <v>64</v>
      </c>
      <c r="G28" s="203" t="s">
        <v>113</v>
      </c>
      <c r="H28" s="90" t="s">
        <v>114</v>
      </c>
      <c r="I28" s="204" t="s">
        <v>115</v>
      </c>
      <c r="J28" s="188">
        <v>220000</v>
      </c>
      <c r="K28" s="81">
        <v>0</v>
      </c>
      <c r="L28" s="81">
        <v>0</v>
      </c>
      <c r="M28" s="81">
        <v>0</v>
      </c>
      <c r="N28" s="91">
        <v>6</v>
      </c>
      <c r="O28" s="92">
        <v>0</v>
      </c>
      <c r="P28" s="93">
        <f>N28+O28</f>
        <v>6</v>
      </c>
      <c r="Q28" s="82" t="str">
        <f>IFERROR(P28/M28,"-")</f>
        <v>-</v>
      </c>
      <c r="R28" s="81">
        <v>0</v>
      </c>
      <c r="S28" s="81">
        <v>2</v>
      </c>
      <c r="T28" s="82">
        <f>IFERROR(S28/(O28+P28),"-")</f>
        <v>0.33333333333333</v>
      </c>
      <c r="U28" s="182">
        <f>IFERROR(J28/SUM(P28:P37),"-")</f>
        <v>6285.7142857143</v>
      </c>
      <c r="V28" s="84">
        <v>1</v>
      </c>
      <c r="W28" s="82">
        <f>IF(P28=0,"-",V28/P28)</f>
        <v>0.16666666666667</v>
      </c>
      <c r="X28" s="186">
        <v>1000</v>
      </c>
      <c r="Y28" s="187">
        <f>IFERROR(X28/P28,"-")</f>
        <v>166.66666666667</v>
      </c>
      <c r="Z28" s="187">
        <f>IFERROR(X28/V28,"-")</f>
        <v>1000</v>
      </c>
      <c r="AA28" s="188">
        <f>SUM(X28:X37)-SUM(J28:J37)</f>
        <v>-219000</v>
      </c>
      <c r="AB28" s="85">
        <f>SUM(X28:X37)/SUM(J28:J37)</f>
        <v>0.0045454545454545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2</v>
      </c>
      <c r="BO28" s="120">
        <f>IF(P28=0,"",IF(BN28=0,"",(BN28/P28)))</f>
        <v>0.33333333333333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3</v>
      </c>
      <c r="BX28" s="127">
        <f>IF(P28=0,"",IF(BW28=0,"",(BW28/P28)))</f>
        <v>0.5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1</v>
      </c>
      <c r="CG28" s="134">
        <f>IF(P28=0,"",IF(CF28=0,"",(CF28/P28)))</f>
        <v>0.16666666666667</v>
      </c>
      <c r="CH28" s="135">
        <v>1</v>
      </c>
      <c r="CI28" s="136">
        <f>IFERROR(CH28/CF28,"-")</f>
        <v>1</v>
      </c>
      <c r="CJ28" s="137">
        <v>1000</v>
      </c>
      <c r="CK28" s="138">
        <f>IFERROR(CJ28/CF28,"-")</f>
        <v>1000</v>
      </c>
      <c r="CL28" s="139">
        <v>1</v>
      </c>
      <c r="CM28" s="139"/>
      <c r="CN28" s="139"/>
      <c r="CO28" s="140">
        <v>1</v>
      </c>
      <c r="CP28" s="141">
        <v>1000</v>
      </c>
      <c r="CQ28" s="141">
        <v>1000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116</v>
      </c>
      <c r="C29" s="203"/>
      <c r="D29" s="203" t="s">
        <v>111</v>
      </c>
      <c r="E29" s="203" t="s">
        <v>112</v>
      </c>
      <c r="F29" s="203" t="s">
        <v>64</v>
      </c>
      <c r="G29" s="203" t="s">
        <v>117</v>
      </c>
      <c r="H29" s="90" t="s">
        <v>114</v>
      </c>
      <c r="I29" s="90" t="s">
        <v>118</v>
      </c>
      <c r="J29" s="188"/>
      <c r="K29" s="81">
        <v>0</v>
      </c>
      <c r="L29" s="81">
        <v>0</v>
      </c>
      <c r="M29" s="81">
        <v>0</v>
      </c>
      <c r="N29" s="91">
        <v>2</v>
      </c>
      <c r="O29" s="92">
        <v>0</v>
      </c>
      <c r="P29" s="93">
        <f>N29+O29</f>
        <v>2</v>
      </c>
      <c r="Q29" s="82" t="str">
        <f>IFERROR(P29/M29,"-")</f>
        <v>-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0.5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1</v>
      </c>
      <c r="BX29" s="127">
        <f>IF(P29=0,"",IF(BW29=0,"",(BW29/P29)))</f>
        <v>0.5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119</v>
      </c>
      <c r="C30" s="203"/>
      <c r="D30" s="203" t="s">
        <v>111</v>
      </c>
      <c r="E30" s="203" t="s">
        <v>112</v>
      </c>
      <c r="F30" s="203" t="s">
        <v>64</v>
      </c>
      <c r="G30" s="203" t="s">
        <v>120</v>
      </c>
      <c r="H30" s="90" t="s">
        <v>114</v>
      </c>
      <c r="I30" s="90" t="s">
        <v>121</v>
      </c>
      <c r="J30" s="188"/>
      <c r="K30" s="81">
        <v>0</v>
      </c>
      <c r="L30" s="81">
        <v>0</v>
      </c>
      <c r="M30" s="81">
        <v>0</v>
      </c>
      <c r="N30" s="91">
        <v>6</v>
      </c>
      <c r="O30" s="92">
        <v>0</v>
      </c>
      <c r="P30" s="93">
        <f>N30+O30</f>
        <v>6</v>
      </c>
      <c r="Q30" s="82" t="str">
        <f>IFERROR(P30/M30,"-")</f>
        <v>-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3</v>
      </c>
      <c r="BF30" s="113">
        <f>IF(P30=0,"",IF(BE30=0,"",(BE30/P30)))</f>
        <v>0.5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3</v>
      </c>
      <c r="BO30" s="120">
        <f>IF(P30=0,"",IF(BN30=0,"",(BN30/P30)))</f>
        <v>0.5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122</v>
      </c>
      <c r="C31" s="203"/>
      <c r="D31" s="203" t="s">
        <v>111</v>
      </c>
      <c r="E31" s="203" t="s">
        <v>112</v>
      </c>
      <c r="F31" s="203" t="s">
        <v>64</v>
      </c>
      <c r="G31" s="203" t="s">
        <v>123</v>
      </c>
      <c r="H31" s="90" t="s">
        <v>114</v>
      </c>
      <c r="I31" s="90" t="s">
        <v>124</v>
      </c>
      <c r="J31" s="188"/>
      <c r="K31" s="81">
        <v>0</v>
      </c>
      <c r="L31" s="81">
        <v>0</v>
      </c>
      <c r="M31" s="81">
        <v>0</v>
      </c>
      <c r="N31" s="91">
        <v>6</v>
      </c>
      <c r="O31" s="92">
        <v>0</v>
      </c>
      <c r="P31" s="93">
        <f>N31+O31</f>
        <v>6</v>
      </c>
      <c r="Q31" s="82" t="str">
        <f>IFERROR(P31/M31,"-")</f>
        <v>-</v>
      </c>
      <c r="R31" s="81">
        <v>0</v>
      </c>
      <c r="S31" s="81">
        <v>1</v>
      </c>
      <c r="T31" s="82">
        <f>IFERROR(S31/(O31+P31),"-")</f>
        <v>0.16666666666667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2</v>
      </c>
      <c r="AN31" s="101">
        <f>IF(P31=0,"",IF(AM31=0,"",(AM31/P31)))</f>
        <v>0.33333333333333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0.16666666666667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0.16666666666667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2</v>
      </c>
      <c r="BX31" s="127">
        <f>IF(P31=0,"",IF(BW31=0,"",(BW31/P31)))</f>
        <v>0.33333333333333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125</v>
      </c>
      <c r="C32" s="203"/>
      <c r="D32" s="203" t="s">
        <v>109</v>
      </c>
      <c r="E32" s="203" t="s">
        <v>109</v>
      </c>
      <c r="F32" s="203" t="s">
        <v>69</v>
      </c>
      <c r="G32" s="203" t="s">
        <v>126</v>
      </c>
      <c r="H32" s="90"/>
      <c r="I32" s="90"/>
      <c r="J32" s="188"/>
      <c r="K32" s="81">
        <v>29</v>
      </c>
      <c r="L32" s="81">
        <v>18</v>
      </c>
      <c r="M32" s="81">
        <v>10</v>
      </c>
      <c r="N32" s="91">
        <v>3</v>
      </c>
      <c r="O32" s="92">
        <v>0</v>
      </c>
      <c r="P32" s="93">
        <f>N32+O32</f>
        <v>3</v>
      </c>
      <c r="Q32" s="82">
        <f>IFERROR(P32/M32,"-")</f>
        <v>0.3</v>
      </c>
      <c r="R32" s="81">
        <v>0</v>
      </c>
      <c r="S32" s="81">
        <v>1</v>
      </c>
      <c r="T32" s="82">
        <f>IFERROR(S32/(O32+P32),"-")</f>
        <v>0.33333333333333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0.33333333333333</v>
      </c>
      <c r="BG32" s="112">
        <v>1</v>
      </c>
      <c r="BH32" s="114">
        <f>IFERROR(BG32/BE32,"-")</f>
        <v>1</v>
      </c>
      <c r="BI32" s="115">
        <v>3000</v>
      </c>
      <c r="BJ32" s="116">
        <f>IFERROR(BI32/BE32,"-")</f>
        <v>3000</v>
      </c>
      <c r="BK32" s="117">
        <v>1</v>
      </c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0.33333333333333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>
        <v>1</v>
      </c>
      <c r="CG32" s="134">
        <f>IF(P32=0,"",IF(CF32=0,"",(CF32/P32)))</f>
        <v>0.33333333333333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0</v>
      </c>
      <c r="CP32" s="141">
        <v>0</v>
      </c>
      <c r="CQ32" s="141">
        <v>3000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127</v>
      </c>
      <c r="C33" s="203"/>
      <c r="D33" s="203" t="s">
        <v>111</v>
      </c>
      <c r="E33" s="203" t="s">
        <v>128</v>
      </c>
      <c r="F33" s="203" t="s">
        <v>64</v>
      </c>
      <c r="G33" s="203" t="s">
        <v>113</v>
      </c>
      <c r="H33" s="90" t="s">
        <v>114</v>
      </c>
      <c r="I33" s="90" t="s">
        <v>129</v>
      </c>
      <c r="J33" s="188"/>
      <c r="K33" s="81">
        <v>0</v>
      </c>
      <c r="L33" s="81">
        <v>0</v>
      </c>
      <c r="M33" s="81">
        <v>0</v>
      </c>
      <c r="N33" s="91">
        <v>0</v>
      </c>
      <c r="O33" s="92">
        <v>0</v>
      </c>
      <c r="P33" s="93">
        <f>N33+O33</f>
        <v>0</v>
      </c>
      <c r="Q33" s="82" t="str">
        <f>IFERROR(P33/M33,"-")</f>
        <v>-</v>
      </c>
      <c r="R33" s="81">
        <v>0</v>
      </c>
      <c r="S33" s="81">
        <v>0</v>
      </c>
      <c r="T33" s="82" t="str">
        <f>IFERROR(S33/(O33+P33),"-")</f>
        <v>-</v>
      </c>
      <c r="U33" s="182"/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/>
      <c r="AB33" s="85"/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130</v>
      </c>
      <c r="C34" s="203"/>
      <c r="D34" s="203" t="s">
        <v>111</v>
      </c>
      <c r="E34" s="203" t="s">
        <v>128</v>
      </c>
      <c r="F34" s="203" t="s">
        <v>64</v>
      </c>
      <c r="G34" s="203" t="s">
        <v>117</v>
      </c>
      <c r="H34" s="90" t="s">
        <v>114</v>
      </c>
      <c r="I34" s="90" t="s">
        <v>131</v>
      </c>
      <c r="J34" s="188"/>
      <c r="K34" s="81">
        <v>0</v>
      </c>
      <c r="L34" s="81">
        <v>0</v>
      </c>
      <c r="M34" s="81">
        <v>0</v>
      </c>
      <c r="N34" s="91">
        <v>3</v>
      </c>
      <c r="O34" s="92">
        <v>0</v>
      </c>
      <c r="P34" s="93">
        <f>N34+O34</f>
        <v>3</v>
      </c>
      <c r="Q34" s="82" t="str">
        <f>IFERROR(P34/M34,"-")</f>
        <v>-</v>
      </c>
      <c r="R34" s="81">
        <v>1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>
        <v>1</v>
      </c>
      <c r="AW34" s="107">
        <f>IF(P34=0,"",IF(AV34=0,"",(AV34/P34)))</f>
        <v>0.33333333333333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>
        <v>2</v>
      </c>
      <c r="BX34" s="127">
        <f>IF(P34=0,"",IF(BW34=0,"",(BW34/P34)))</f>
        <v>0.66666666666667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132</v>
      </c>
      <c r="C35" s="203"/>
      <c r="D35" s="203" t="s">
        <v>111</v>
      </c>
      <c r="E35" s="203" t="s">
        <v>128</v>
      </c>
      <c r="F35" s="203" t="s">
        <v>64</v>
      </c>
      <c r="G35" s="203" t="s">
        <v>120</v>
      </c>
      <c r="H35" s="90" t="s">
        <v>114</v>
      </c>
      <c r="I35" s="90" t="s">
        <v>133</v>
      </c>
      <c r="J35" s="188"/>
      <c r="K35" s="81">
        <v>0</v>
      </c>
      <c r="L35" s="81">
        <v>0</v>
      </c>
      <c r="M35" s="81">
        <v>0</v>
      </c>
      <c r="N35" s="91">
        <v>7</v>
      </c>
      <c r="O35" s="92">
        <v>0</v>
      </c>
      <c r="P35" s="93">
        <f>N35+O35</f>
        <v>7</v>
      </c>
      <c r="Q35" s="82" t="str">
        <f>IFERROR(P35/M35,"-")</f>
        <v>-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2</v>
      </c>
      <c r="BO35" s="120">
        <f>IF(P35=0,"",IF(BN35=0,"",(BN35/P35)))</f>
        <v>0.28571428571429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4</v>
      </c>
      <c r="BX35" s="127">
        <f>IF(P35=0,"",IF(BW35=0,"",(BW35/P35)))</f>
        <v>0.57142857142857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1</v>
      </c>
      <c r="CG35" s="134">
        <f>IF(P35=0,"",IF(CF35=0,"",(CF35/P35)))</f>
        <v>0.14285714285714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134</v>
      </c>
      <c r="C36" s="203"/>
      <c r="D36" s="203" t="s">
        <v>111</v>
      </c>
      <c r="E36" s="203" t="s">
        <v>128</v>
      </c>
      <c r="F36" s="203" t="s">
        <v>64</v>
      </c>
      <c r="G36" s="203" t="s">
        <v>123</v>
      </c>
      <c r="H36" s="90" t="s">
        <v>114</v>
      </c>
      <c r="I36" s="204" t="s">
        <v>135</v>
      </c>
      <c r="J36" s="188"/>
      <c r="K36" s="81">
        <v>0</v>
      </c>
      <c r="L36" s="81">
        <v>0</v>
      </c>
      <c r="M36" s="81">
        <v>0</v>
      </c>
      <c r="N36" s="91">
        <v>1</v>
      </c>
      <c r="O36" s="92">
        <v>0</v>
      </c>
      <c r="P36" s="93">
        <f>N36+O36</f>
        <v>1</v>
      </c>
      <c r="Q36" s="82" t="str">
        <f>IFERROR(P36/M36,"-")</f>
        <v>-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1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136</v>
      </c>
      <c r="C37" s="203"/>
      <c r="D37" s="203" t="s">
        <v>109</v>
      </c>
      <c r="E37" s="203" t="s">
        <v>109</v>
      </c>
      <c r="F37" s="203" t="s">
        <v>69</v>
      </c>
      <c r="G37" s="203" t="s">
        <v>126</v>
      </c>
      <c r="H37" s="90"/>
      <c r="I37" s="90"/>
      <c r="J37" s="188"/>
      <c r="K37" s="81">
        <v>17</v>
      </c>
      <c r="L37" s="81">
        <v>9</v>
      </c>
      <c r="M37" s="81">
        <v>4</v>
      </c>
      <c r="N37" s="91">
        <v>1</v>
      </c>
      <c r="O37" s="92">
        <v>0</v>
      </c>
      <c r="P37" s="93">
        <f>N37+O37</f>
        <v>1</v>
      </c>
      <c r="Q37" s="82">
        <f>IFERROR(P37/M37,"-")</f>
        <v>0.25</v>
      </c>
      <c r="R37" s="81">
        <v>0</v>
      </c>
      <c r="S37" s="81">
        <v>0</v>
      </c>
      <c r="T37" s="82">
        <f>IFERROR(S37/(O37+P37),"-")</f>
        <v>0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1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1.6787234042553</v>
      </c>
      <c r="B38" s="203" t="s">
        <v>137</v>
      </c>
      <c r="C38" s="203"/>
      <c r="D38" s="203" t="s">
        <v>96</v>
      </c>
      <c r="E38" s="203" t="s">
        <v>97</v>
      </c>
      <c r="F38" s="203" t="s">
        <v>64</v>
      </c>
      <c r="G38" s="203" t="s">
        <v>138</v>
      </c>
      <c r="H38" s="90" t="s">
        <v>139</v>
      </c>
      <c r="I38" s="90"/>
      <c r="J38" s="188">
        <v>470000</v>
      </c>
      <c r="K38" s="81">
        <v>0</v>
      </c>
      <c r="L38" s="81">
        <v>0</v>
      </c>
      <c r="M38" s="81">
        <v>0</v>
      </c>
      <c r="N38" s="91">
        <v>17</v>
      </c>
      <c r="O38" s="92">
        <v>1</v>
      </c>
      <c r="P38" s="93">
        <f>N38+O38</f>
        <v>18</v>
      </c>
      <c r="Q38" s="82" t="str">
        <f>IFERROR(P38/M38,"-")</f>
        <v>-</v>
      </c>
      <c r="R38" s="81">
        <v>1</v>
      </c>
      <c r="S38" s="81">
        <v>2</v>
      </c>
      <c r="T38" s="82">
        <f>IFERROR(S38/(O38+P38),"-")</f>
        <v>0.10526315789474</v>
      </c>
      <c r="U38" s="182">
        <f>IFERROR(J38/SUM(P38:P42),"-")</f>
        <v>11463.414634146</v>
      </c>
      <c r="V38" s="84">
        <v>1</v>
      </c>
      <c r="W38" s="82">
        <f>IF(P38=0,"-",V38/P38)</f>
        <v>0.055555555555556</v>
      </c>
      <c r="X38" s="186">
        <v>5000</v>
      </c>
      <c r="Y38" s="187">
        <f>IFERROR(X38/P38,"-")</f>
        <v>277.77777777778</v>
      </c>
      <c r="Z38" s="187">
        <f>IFERROR(X38/V38,"-")</f>
        <v>5000</v>
      </c>
      <c r="AA38" s="188">
        <f>SUM(X38:X42)-SUM(J38:J42)</f>
        <v>319000</v>
      </c>
      <c r="AB38" s="85">
        <f>SUM(X38:X42)/SUM(J38:J42)</f>
        <v>1.6787234042553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3</v>
      </c>
      <c r="BF38" s="113">
        <f>IF(P38=0,"",IF(BE38=0,"",(BE38/P38)))</f>
        <v>0.16666666666667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7</v>
      </c>
      <c r="BO38" s="120">
        <f>IF(P38=0,"",IF(BN38=0,"",(BN38/P38)))</f>
        <v>0.38888888888889</v>
      </c>
      <c r="BP38" s="121">
        <v>1</v>
      </c>
      <c r="BQ38" s="122">
        <f>IFERROR(BP38/BN38,"-")</f>
        <v>0.14285714285714</v>
      </c>
      <c r="BR38" s="123">
        <v>5000</v>
      </c>
      <c r="BS38" s="124">
        <f>IFERROR(BR38/BN38,"-")</f>
        <v>714.28571428571</v>
      </c>
      <c r="BT38" s="125">
        <v>1</v>
      </c>
      <c r="BU38" s="125"/>
      <c r="BV38" s="125"/>
      <c r="BW38" s="126">
        <v>4</v>
      </c>
      <c r="BX38" s="127">
        <f>IF(P38=0,"",IF(BW38=0,"",(BW38/P38)))</f>
        <v>0.22222222222222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>
        <v>4</v>
      </c>
      <c r="CG38" s="134">
        <f>IF(P38=0,"",IF(CF38=0,"",(CF38/P38)))</f>
        <v>0.22222222222222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1</v>
      </c>
      <c r="CP38" s="141">
        <v>5000</v>
      </c>
      <c r="CQ38" s="141">
        <v>5000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140</v>
      </c>
      <c r="C39" s="203"/>
      <c r="D39" s="203" t="s">
        <v>141</v>
      </c>
      <c r="E39" s="203" t="s">
        <v>142</v>
      </c>
      <c r="F39" s="203" t="s">
        <v>64</v>
      </c>
      <c r="G39" s="203"/>
      <c r="H39" s="90" t="s">
        <v>139</v>
      </c>
      <c r="I39" s="90"/>
      <c r="J39" s="188"/>
      <c r="K39" s="81">
        <v>0</v>
      </c>
      <c r="L39" s="81">
        <v>0</v>
      </c>
      <c r="M39" s="81">
        <v>0</v>
      </c>
      <c r="N39" s="91">
        <v>8</v>
      </c>
      <c r="O39" s="92">
        <v>0</v>
      </c>
      <c r="P39" s="93">
        <f>N39+O39</f>
        <v>8</v>
      </c>
      <c r="Q39" s="82" t="str">
        <f>IFERROR(P39/M39,"-")</f>
        <v>-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1</v>
      </c>
      <c r="W39" s="82">
        <f>IF(P39=0,"-",V39/P39)</f>
        <v>0.125</v>
      </c>
      <c r="X39" s="186">
        <v>6000</v>
      </c>
      <c r="Y39" s="187">
        <f>IFERROR(X39/P39,"-")</f>
        <v>750</v>
      </c>
      <c r="Z39" s="187">
        <f>IFERROR(X39/V39,"-")</f>
        <v>6000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2</v>
      </c>
      <c r="BF39" s="113">
        <f>IF(P39=0,"",IF(BE39=0,"",(BE39/P39)))</f>
        <v>0.25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>
        <v>2</v>
      </c>
      <c r="BX39" s="127">
        <f>IF(P39=0,"",IF(BW39=0,"",(BW39/P39)))</f>
        <v>0.25</v>
      </c>
      <c r="BY39" s="128">
        <v>1</v>
      </c>
      <c r="BZ39" s="129">
        <f>IFERROR(BY39/BW39,"-")</f>
        <v>0.5</v>
      </c>
      <c r="CA39" s="130">
        <v>6000</v>
      </c>
      <c r="CB39" s="131">
        <f>IFERROR(CA39/BW39,"-")</f>
        <v>3000</v>
      </c>
      <c r="CC39" s="132"/>
      <c r="CD39" s="132">
        <v>1</v>
      </c>
      <c r="CE39" s="132"/>
      <c r="CF39" s="133">
        <v>4</v>
      </c>
      <c r="CG39" s="134">
        <f>IF(P39=0,"",IF(CF39=0,"",(CF39/P39)))</f>
        <v>0.5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1</v>
      </c>
      <c r="CP39" s="141">
        <v>6000</v>
      </c>
      <c r="CQ39" s="141">
        <v>6000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143</v>
      </c>
      <c r="C40" s="203"/>
      <c r="D40" s="203" t="s">
        <v>144</v>
      </c>
      <c r="E40" s="203" t="s">
        <v>145</v>
      </c>
      <c r="F40" s="203" t="s">
        <v>101</v>
      </c>
      <c r="G40" s="203"/>
      <c r="H40" s="90" t="s">
        <v>139</v>
      </c>
      <c r="I40" s="90"/>
      <c r="J40" s="188"/>
      <c r="K40" s="81">
        <v>9</v>
      </c>
      <c r="L40" s="81">
        <v>0</v>
      </c>
      <c r="M40" s="81">
        <v>40</v>
      </c>
      <c r="N40" s="91">
        <v>3</v>
      </c>
      <c r="O40" s="92">
        <v>0</v>
      </c>
      <c r="P40" s="93">
        <f>N40+O40</f>
        <v>3</v>
      </c>
      <c r="Q40" s="82">
        <f>IFERROR(P40/M40,"-")</f>
        <v>0.075</v>
      </c>
      <c r="R40" s="81">
        <v>1</v>
      </c>
      <c r="S40" s="81">
        <v>0</v>
      </c>
      <c r="T40" s="82">
        <f>IFERROR(S40/(O40+P40),"-")</f>
        <v>0</v>
      </c>
      <c r="U40" s="182"/>
      <c r="V40" s="84">
        <v>1</v>
      </c>
      <c r="W40" s="82">
        <f>IF(P40=0,"-",V40/P40)</f>
        <v>0.33333333333333</v>
      </c>
      <c r="X40" s="186">
        <v>775000</v>
      </c>
      <c r="Y40" s="187">
        <f>IFERROR(X40/P40,"-")</f>
        <v>258333.33333333</v>
      </c>
      <c r="Z40" s="187">
        <f>IFERROR(X40/V40,"-")</f>
        <v>775000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3</v>
      </c>
      <c r="BO40" s="120">
        <f>IF(P40=0,"",IF(BN40=0,"",(BN40/P40)))</f>
        <v>1</v>
      </c>
      <c r="BP40" s="121">
        <v>1</v>
      </c>
      <c r="BQ40" s="122">
        <f>IFERROR(BP40/BN40,"-")</f>
        <v>0.33333333333333</v>
      </c>
      <c r="BR40" s="123">
        <v>775000</v>
      </c>
      <c r="BS40" s="124">
        <f>IFERROR(BR40/BN40,"-")</f>
        <v>258333.33333333</v>
      </c>
      <c r="BT40" s="125"/>
      <c r="BU40" s="125"/>
      <c r="BV40" s="125">
        <v>1</v>
      </c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775000</v>
      </c>
      <c r="CQ40" s="141">
        <v>775000</v>
      </c>
      <c r="CR40" s="141"/>
      <c r="CS40" s="142" t="str">
        <f>IF(AND(CQ40=0,CR40=0),"",IF(AND(CQ40&lt;=100000,CR40&lt;=100000),"",IF(CQ40/CP40&gt;0.7,"男高",IF(CR40/CP40&gt;0.7,"女高",""))))</f>
        <v>男高</v>
      </c>
    </row>
    <row r="41" spans="1:98">
      <c r="A41" s="80"/>
      <c r="B41" s="203" t="s">
        <v>146</v>
      </c>
      <c r="C41" s="203"/>
      <c r="D41" s="203" t="s">
        <v>106</v>
      </c>
      <c r="E41" s="203" t="s">
        <v>107</v>
      </c>
      <c r="F41" s="203" t="s">
        <v>64</v>
      </c>
      <c r="G41" s="203"/>
      <c r="H41" s="90" t="s">
        <v>139</v>
      </c>
      <c r="I41" s="90"/>
      <c r="J41" s="188"/>
      <c r="K41" s="81">
        <v>0</v>
      </c>
      <c r="L41" s="81">
        <v>0</v>
      </c>
      <c r="M41" s="81">
        <v>0</v>
      </c>
      <c r="N41" s="91">
        <v>6</v>
      </c>
      <c r="O41" s="92">
        <v>0</v>
      </c>
      <c r="P41" s="93">
        <f>N41+O41</f>
        <v>6</v>
      </c>
      <c r="Q41" s="82" t="str">
        <f>IFERROR(P41/M41,"-")</f>
        <v>-</v>
      </c>
      <c r="R41" s="81">
        <v>0</v>
      </c>
      <c r="S41" s="81">
        <v>1</v>
      </c>
      <c r="T41" s="82">
        <f>IFERROR(S41/(O41+P41),"-")</f>
        <v>0.16666666666667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0.16666666666667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3</v>
      </c>
      <c r="BO41" s="120">
        <f>IF(P41=0,"",IF(BN41=0,"",(BN41/P41)))</f>
        <v>0.5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2</v>
      </c>
      <c r="BX41" s="127">
        <f>IF(P41=0,"",IF(BW41=0,"",(BW41/P41)))</f>
        <v>0.33333333333333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147</v>
      </c>
      <c r="C42" s="203"/>
      <c r="D42" s="203" t="s">
        <v>109</v>
      </c>
      <c r="E42" s="203" t="s">
        <v>109</v>
      </c>
      <c r="F42" s="203" t="s">
        <v>69</v>
      </c>
      <c r="G42" s="203"/>
      <c r="H42" s="90"/>
      <c r="I42" s="90"/>
      <c r="J42" s="188"/>
      <c r="K42" s="81">
        <v>70</v>
      </c>
      <c r="L42" s="81">
        <v>40</v>
      </c>
      <c r="M42" s="81">
        <v>7</v>
      </c>
      <c r="N42" s="91">
        <v>6</v>
      </c>
      <c r="O42" s="92">
        <v>0</v>
      </c>
      <c r="P42" s="93">
        <f>N42+O42</f>
        <v>6</v>
      </c>
      <c r="Q42" s="82">
        <f>IFERROR(P42/M42,"-")</f>
        <v>0.85714285714286</v>
      </c>
      <c r="R42" s="81">
        <v>2</v>
      </c>
      <c r="S42" s="81">
        <v>1</v>
      </c>
      <c r="T42" s="82">
        <f>IFERROR(S42/(O42+P42),"-")</f>
        <v>0.16666666666667</v>
      </c>
      <c r="U42" s="182"/>
      <c r="V42" s="84">
        <v>1</v>
      </c>
      <c r="W42" s="82">
        <f>IF(P42=0,"-",V42/P42)</f>
        <v>0.16666666666667</v>
      </c>
      <c r="X42" s="186">
        <v>3000</v>
      </c>
      <c r="Y42" s="187">
        <f>IFERROR(X42/P42,"-")</f>
        <v>500</v>
      </c>
      <c r="Z42" s="187">
        <f>IFERROR(X42/V42,"-")</f>
        <v>3000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3</v>
      </c>
      <c r="BO42" s="120">
        <f>IF(P42=0,"",IF(BN42=0,"",(BN42/P42)))</f>
        <v>0.5</v>
      </c>
      <c r="BP42" s="121">
        <v>1</v>
      </c>
      <c r="BQ42" s="122">
        <f>IFERROR(BP42/BN42,"-")</f>
        <v>0.33333333333333</v>
      </c>
      <c r="BR42" s="123">
        <v>8000</v>
      </c>
      <c r="BS42" s="124">
        <f>IFERROR(BR42/BN42,"-")</f>
        <v>2666.6666666667</v>
      </c>
      <c r="BT42" s="125"/>
      <c r="BU42" s="125">
        <v>1</v>
      </c>
      <c r="BV42" s="125"/>
      <c r="BW42" s="126">
        <v>2</v>
      </c>
      <c r="BX42" s="127">
        <f>IF(P42=0,"",IF(BW42=0,"",(BW42/P42)))</f>
        <v>0.33333333333333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>
        <v>1</v>
      </c>
      <c r="CG42" s="134">
        <f>IF(P42=0,"",IF(CF42=0,"",(CF42/P42)))</f>
        <v>0.16666666666667</v>
      </c>
      <c r="CH42" s="135">
        <v>1</v>
      </c>
      <c r="CI42" s="136">
        <f>IFERROR(CH42/CF42,"-")</f>
        <v>1</v>
      </c>
      <c r="CJ42" s="137">
        <v>3000</v>
      </c>
      <c r="CK42" s="138">
        <f>IFERROR(CJ42/CF42,"-")</f>
        <v>3000</v>
      </c>
      <c r="CL42" s="139">
        <v>1</v>
      </c>
      <c r="CM42" s="139"/>
      <c r="CN42" s="139"/>
      <c r="CO42" s="140">
        <v>1</v>
      </c>
      <c r="CP42" s="141">
        <v>3000</v>
      </c>
      <c r="CQ42" s="141">
        <v>8000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0.17530769230769</v>
      </c>
      <c r="B43" s="203" t="s">
        <v>148</v>
      </c>
      <c r="C43" s="203"/>
      <c r="D43" s="203" t="s">
        <v>90</v>
      </c>
      <c r="E43" s="203" t="s">
        <v>91</v>
      </c>
      <c r="F43" s="203" t="s">
        <v>64</v>
      </c>
      <c r="G43" s="203" t="s">
        <v>138</v>
      </c>
      <c r="H43" s="90" t="s">
        <v>149</v>
      </c>
      <c r="I43" s="90" t="s">
        <v>150</v>
      </c>
      <c r="J43" s="188">
        <v>260000</v>
      </c>
      <c r="K43" s="81">
        <v>0</v>
      </c>
      <c r="L43" s="81">
        <v>0</v>
      </c>
      <c r="M43" s="81">
        <v>0</v>
      </c>
      <c r="N43" s="91">
        <v>4</v>
      </c>
      <c r="O43" s="92">
        <v>0</v>
      </c>
      <c r="P43" s="93">
        <f>N43+O43</f>
        <v>4</v>
      </c>
      <c r="Q43" s="82" t="str">
        <f>IFERROR(P43/M43,"-")</f>
        <v>-</v>
      </c>
      <c r="R43" s="81">
        <v>0</v>
      </c>
      <c r="S43" s="81">
        <v>0</v>
      </c>
      <c r="T43" s="82">
        <f>IFERROR(S43/(O43+P43),"-")</f>
        <v>0</v>
      </c>
      <c r="U43" s="182">
        <f>IFERROR(J43/SUM(P43:P47),"-")</f>
        <v>8387.0967741935</v>
      </c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>
        <f>SUM(X43:X47)-SUM(J43:J47)</f>
        <v>-214420</v>
      </c>
      <c r="AB43" s="85">
        <f>SUM(X43:X47)/SUM(J43:J47)</f>
        <v>0.17530769230769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>
        <v>1</v>
      </c>
      <c r="AN43" s="101">
        <f>IF(P43=0,"",IF(AM43=0,"",(AM43/P43)))</f>
        <v>0.25</v>
      </c>
      <c r="AO43" s="100"/>
      <c r="AP43" s="102">
        <f>IFERROR(AP43/AM43,"-")</f>
        <v>0</v>
      </c>
      <c r="AQ43" s="103"/>
      <c r="AR43" s="104">
        <f>IFERROR(AQ43/AM43,"-")</f>
        <v>0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3</v>
      </c>
      <c r="BX43" s="127">
        <f>IF(P43=0,"",IF(BW43=0,"",(BW43/P43)))</f>
        <v>0.75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151</v>
      </c>
      <c r="C44" s="203"/>
      <c r="D44" s="203" t="s">
        <v>152</v>
      </c>
      <c r="E44" s="203" t="s">
        <v>153</v>
      </c>
      <c r="F44" s="203" t="s">
        <v>64</v>
      </c>
      <c r="G44" s="203"/>
      <c r="H44" s="90" t="s">
        <v>149</v>
      </c>
      <c r="I44" s="90"/>
      <c r="J44" s="188"/>
      <c r="K44" s="81">
        <v>0</v>
      </c>
      <c r="L44" s="81">
        <v>0</v>
      </c>
      <c r="M44" s="81">
        <v>0</v>
      </c>
      <c r="N44" s="91">
        <v>8</v>
      </c>
      <c r="O44" s="92">
        <v>0</v>
      </c>
      <c r="P44" s="93">
        <f>N44+O44</f>
        <v>8</v>
      </c>
      <c r="Q44" s="82" t="str">
        <f>IFERROR(P44/M44,"-")</f>
        <v>-</v>
      </c>
      <c r="R44" s="81">
        <v>1</v>
      </c>
      <c r="S44" s="81">
        <v>0</v>
      </c>
      <c r="T44" s="82">
        <f>IFERROR(S44/(O44+P44),"-")</f>
        <v>0</v>
      </c>
      <c r="U44" s="182"/>
      <c r="V44" s="84">
        <v>1</v>
      </c>
      <c r="W44" s="82">
        <f>IF(P44=0,"-",V44/P44)</f>
        <v>0.125</v>
      </c>
      <c r="X44" s="186">
        <v>10000</v>
      </c>
      <c r="Y44" s="187">
        <f>IFERROR(X44/P44,"-")</f>
        <v>1250</v>
      </c>
      <c r="Z44" s="187">
        <f>IFERROR(X44/V44,"-")</f>
        <v>10000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>
        <v>1</v>
      </c>
      <c r="AN44" s="101">
        <f>IF(P44=0,"",IF(AM44=0,"",(AM44/P44)))</f>
        <v>0.125</v>
      </c>
      <c r="AO44" s="100"/>
      <c r="AP44" s="102">
        <f>IFERROR(AP44/AM44,"-")</f>
        <v>0</v>
      </c>
      <c r="AQ44" s="103"/>
      <c r="AR44" s="104">
        <f>IFERROR(AQ44/AM44,"-")</f>
        <v>0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0.125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3</v>
      </c>
      <c r="BO44" s="120">
        <f>IF(P44=0,"",IF(BN44=0,"",(BN44/P44)))</f>
        <v>0.375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3</v>
      </c>
      <c r="BX44" s="127">
        <f>IF(P44=0,"",IF(BW44=0,"",(BW44/P44)))</f>
        <v>0.375</v>
      </c>
      <c r="BY44" s="128">
        <v>1</v>
      </c>
      <c r="BZ44" s="129">
        <f>IFERROR(BY44/BW44,"-")</f>
        <v>0.33333333333333</v>
      </c>
      <c r="CA44" s="130">
        <v>10000</v>
      </c>
      <c r="CB44" s="131">
        <f>IFERROR(CA44/BW44,"-")</f>
        <v>3333.3333333333</v>
      </c>
      <c r="CC44" s="132"/>
      <c r="CD44" s="132">
        <v>1</v>
      </c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10000</v>
      </c>
      <c r="CQ44" s="141">
        <v>10000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154</v>
      </c>
      <c r="C45" s="203"/>
      <c r="D45" s="203" t="s">
        <v>155</v>
      </c>
      <c r="E45" s="203" t="s">
        <v>156</v>
      </c>
      <c r="F45" s="203" t="s">
        <v>101</v>
      </c>
      <c r="G45" s="203"/>
      <c r="H45" s="90" t="s">
        <v>149</v>
      </c>
      <c r="I45" s="90"/>
      <c r="J45" s="188"/>
      <c r="K45" s="81">
        <v>15</v>
      </c>
      <c r="L45" s="81">
        <v>0</v>
      </c>
      <c r="M45" s="81">
        <v>49</v>
      </c>
      <c r="N45" s="91">
        <v>6</v>
      </c>
      <c r="O45" s="92">
        <v>0</v>
      </c>
      <c r="P45" s="93">
        <f>N45+O45</f>
        <v>6</v>
      </c>
      <c r="Q45" s="82">
        <f>IFERROR(P45/M45,"-")</f>
        <v>0.12244897959184</v>
      </c>
      <c r="R45" s="81">
        <v>1</v>
      </c>
      <c r="S45" s="81">
        <v>0</v>
      </c>
      <c r="T45" s="82">
        <f>IFERROR(S45/(O45+P45),"-")</f>
        <v>0</v>
      </c>
      <c r="U45" s="182"/>
      <c r="V45" s="84">
        <v>1</v>
      </c>
      <c r="W45" s="82">
        <f>IF(P45=0,"-",V45/P45)</f>
        <v>0.16666666666667</v>
      </c>
      <c r="X45" s="186">
        <v>580</v>
      </c>
      <c r="Y45" s="187">
        <f>IFERROR(X45/P45,"-")</f>
        <v>96.666666666667</v>
      </c>
      <c r="Z45" s="187">
        <f>IFERROR(X45/V45,"-")</f>
        <v>580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0.16666666666667</v>
      </c>
      <c r="BG45" s="112">
        <v>1</v>
      </c>
      <c r="BH45" s="114">
        <f>IFERROR(BG45/BE45,"-")</f>
        <v>1</v>
      </c>
      <c r="BI45" s="115">
        <v>580</v>
      </c>
      <c r="BJ45" s="116">
        <f>IFERROR(BI45/BE45,"-")</f>
        <v>580</v>
      </c>
      <c r="BK45" s="117">
        <v>1</v>
      </c>
      <c r="BL45" s="117"/>
      <c r="BM45" s="117"/>
      <c r="BN45" s="119">
        <v>1</v>
      </c>
      <c r="BO45" s="120">
        <f>IF(P45=0,"",IF(BN45=0,"",(BN45/P45)))</f>
        <v>0.16666666666667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3</v>
      </c>
      <c r="BX45" s="127">
        <f>IF(P45=0,"",IF(BW45=0,"",(BW45/P45)))</f>
        <v>0.5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>
        <v>1</v>
      </c>
      <c r="CG45" s="134">
        <f>IF(P45=0,"",IF(CF45=0,"",(CF45/P45)))</f>
        <v>0.16666666666667</v>
      </c>
      <c r="CH45" s="135"/>
      <c r="CI45" s="136">
        <f>IFERROR(CH45/CF45,"-")</f>
        <v>0</v>
      </c>
      <c r="CJ45" s="137"/>
      <c r="CK45" s="138">
        <f>IFERROR(CJ45/CF45,"-")</f>
        <v>0</v>
      </c>
      <c r="CL45" s="139"/>
      <c r="CM45" s="139"/>
      <c r="CN45" s="139"/>
      <c r="CO45" s="140">
        <v>1</v>
      </c>
      <c r="CP45" s="141">
        <v>580</v>
      </c>
      <c r="CQ45" s="141">
        <v>580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157</v>
      </c>
      <c r="C46" s="203"/>
      <c r="D46" s="203" t="s">
        <v>158</v>
      </c>
      <c r="E46" s="203" t="s">
        <v>159</v>
      </c>
      <c r="F46" s="203" t="s">
        <v>64</v>
      </c>
      <c r="G46" s="203"/>
      <c r="H46" s="90" t="s">
        <v>149</v>
      </c>
      <c r="I46" s="90"/>
      <c r="J46" s="188"/>
      <c r="K46" s="81">
        <v>0</v>
      </c>
      <c r="L46" s="81">
        <v>0</v>
      </c>
      <c r="M46" s="81">
        <v>0</v>
      </c>
      <c r="N46" s="91">
        <v>4</v>
      </c>
      <c r="O46" s="92">
        <v>0</v>
      </c>
      <c r="P46" s="93">
        <f>N46+O46</f>
        <v>4</v>
      </c>
      <c r="Q46" s="82" t="str">
        <f>IFERROR(P46/M46,"-")</f>
        <v>-</v>
      </c>
      <c r="R46" s="81">
        <v>1</v>
      </c>
      <c r="S46" s="81">
        <v>1</v>
      </c>
      <c r="T46" s="82">
        <f>IFERROR(S46/(O46+P46),"-")</f>
        <v>0.25</v>
      </c>
      <c r="U46" s="182"/>
      <c r="V46" s="84">
        <v>1</v>
      </c>
      <c r="W46" s="82">
        <f>IF(P46=0,"-",V46/P46)</f>
        <v>0.25</v>
      </c>
      <c r="X46" s="186">
        <v>10000</v>
      </c>
      <c r="Y46" s="187">
        <f>IFERROR(X46/P46,"-")</f>
        <v>2500</v>
      </c>
      <c r="Z46" s="187">
        <f>IFERROR(X46/V46,"-")</f>
        <v>10000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0.25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2</v>
      </c>
      <c r="BX46" s="127">
        <f>IF(P46=0,"",IF(BW46=0,"",(BW46/P46)))</f>
        <v>0.5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>
        <v>1</v>
      </c>
      <c r="CG46" s="134">
        <f>IF(P46=0,"",IF(CF46=0,"",(CF46/P46)))</f>
        <v>0.25</v>
      </c>
      <c r="CH46" s="135">
        <v>1</v>
      </c>
      <c r="CI46" s="136">
        <f>IFERROR(CH46/CF46,"-")</f>
        <v>1</v>
      </c>
      <c r="CJ46" s="137">
        <v>10000</v>
      </c>
      <c r="CK46" s="138">
        <f>IFERROR(CJ46/CF46,"-")</f>
        <v>10000</v>
      </c>
      <c r="CL46" s="139"/>
      <c r="CM46" s="139">
        <v>1</v>
      </c>
      <c r="CN46" s="139"/>
      <c r="CO46" s="140">
        <v>1</v>
      </c>
      <c r="CP46" s="141">
        <v>10000</v>
      </c>
      <c r="CQ46" s="141">
        <v>10000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160</v>
      </c>
      <c r="C47" s="203"/>
      <c r="D47" s="203" t="s">
        <v>109</v>
      </c>
      <c r="E47" s="203" t="s">
        <v>109</v>
      </c>
      <c r="F47" s="203" t="s">
        <v>69</v>
      </c>
      <c r="G47" s="203"/>
      <c r="H47" s="90"/>
      <c r="I47" s="90"/>
      <c r="J47" s="188"/>
      <c r="K47" s="81">
        <v>67</v>
      </c>
      <c r="L47" s="81">
        <v>36</v>
      </c>
      <c r="M47" s="81">
        <v>16</v>
      </c>
      <c r="N47" s="91">
        <v>9</v>
      </c>
      <c r="O47" s="92">
        <v>0</v>
      </c>
      <c r="P47" s="93">
        <f>N47+O47</f>
        <v>9</v>
      </c>
      <c r="Q47" s="82">
        <f>IFERROR(P47/M47,"-")</f>
        <v>0.5625</v>
      </c>
      <c r="R47" s="81">
        <v>3</v>
      </c>
      <c r="S47" s="81">
        <v>0</v>
      </c>
      <c r="T47" s="82">
        <f>IFERROR(S47/(O47+P47),"-")</f>
        <v>0</v>
      </c>
      <c r="U47" s="182"/>
      <c r="V47" s="84">
        <v>3</v>
      </c>
      <c r="W47" s="82">
        <f>IF(P47=0,"-",V47/P47)</f>
        <v>0.33333333333333</v>
      </c>
      <c r="X47" s="186">
        <v>25000</v>
      </c>
      <c r="Y47" s="187">
        <f>IFERROR(X47/P47,"-")</f>
        <v>2777.7777777778</v>
      </c>
      <c r="Z47" s="187">
        <f>IFERROR(X47/V47,"-")</f>
        <v>8333.3333333333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2</v>
      </c>
      <c r="BO47" s="120">
        <f>IF(P47=0,"",IF(BN47=0,"",(BN47/P47)))</f>
        <v>0.22222222222222</v>
      </c>
      <c r="BP47" s="121">
        <v>1</v>
      </c>
      <c r="BQ47" s="122">
        <f>IFERROR(BP47/BN47,"-")</f>
        <v>0.5</v>
      </c>
      <c r="BR47" s="123">
        <v>3000</v>
      </c>
      <c r="BS47" s="124">
        <f>IFERROR(BR47/BN47,"-")</f>
        <v>1500</v>
      </c>
      <c r="BT47" s="125">
        <v>1</v>
      </c>
      <c r="BU47" s="125"/>
      <c r="BV47" s="125"/>
      <c r="BW47" s="126">
        <v>6</v>
      </c>
      <c r="BX47" s="127">
        <f>IF(P47=0,"",IF(BW47=0,"",(BW47/P47)))</f>
        <v>0.66666666666667</v>
      </c>
      <c r="BY47" s="128">
        <v>2</v>
      </c>
      <c r="BZ47" s="129">
        <f>IFERROR(BY47/BW47,"-")</f>
        <v>0.33333333333333</v>
      </c>
      <c r="CA47" s="130">
        <v>22000</v>
      </c>
      <c r="CB47" s="131">
        <f>IFERROR(CA47/BW47,"-")</f>
        <v>3666.6666666667</v>
      </c>
      <c r="CC47" s="132"/>
      <c r="CD47" s="132">
        <v>1</v>
      </c>
      <c r="CE47" s="132">
        <v>1</v>
      </c>
      <c r="CF47" s="133">
        <v>1</v>
      </c>
      <c r="CG47" s="134">
        <f>IF(P47=0,"",IF(CF47=0,"",(CF47/P47)))</f>
        <v>0.11111111111111</v>
      </c>
      <c r="CH47" s="135">
        <v>1</v>
      </c>
      <c r="CI47" s="136">
        <f>IFERROR(CH47/CF47,"-")</f>
        <v>1</v>
      </c>
      <c r="CJ47" s="137">
        <v>18000</v>
      </c>
      <c r="CK47" s="138">
        <f>IFERROR(CJ47/CF47,"-")</f>
        <v>18000</v>
      </c>
      <c r="CL47" s="139"/>
      <c r="CM47" s="139"/>
      <c r="CN47" s="139">
        <v>1</v>
      </c>
      <c r="CO47" s="140">
        <v>3</v>
      </c>
      <c r="CP47" s="141">
        <v>25000</v>
      </c>
      <c r="CQ47" s="141">
        <v>18000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0.24</v>
      </c>
      <c r="B48" s="203" t="s">
        <v>161</v>
      </c>
      <c r="C48" s="203"/>
      <c r="D48" s="203" t="s">
        <v>158</v>
      </c>
      <c r="E48" s="203" t="s">
        <v>159</v>
      </c>
      <c r="F48" s="203" t="s">
        <v>64</v>
      </c>
      <c r="G48" s="203" t="s">
        <v>162</v>
      </c>
      <c r="H48" s="90" t="s">
        <v>163</v>
      </c>
      <c r="I48" s="90" t="s">
        <v>164</v>
      </c>
      <c r="J48" s="188">
        <v>400000</v>
      </c>
      <c r="K48" s="81">
        <v>0</v>
      </c>
      <c r="L48" s="81">
        <v>0</v>
      </c>
      <c r="M48" s="81">
        <v>0</v>
      </c>
      <c r="N48" s="91">
        <v>4</v>
      </c>
      <c r="O48" s="92">
        <v>0</v>
      </c>
      <c r="P48" s="93">
        <f>N48+O48</f>
        <v>4</v>
      </c>
      <c r="Q48" s="82" t="str">
        <f>IFERROR(P48/M48,"-")</f>
        <v>-</v>
      </c>
      <c r="R48" s="81">
        <v>0</v>
      </c>
      <c r="S48" s="81">
        <v>1</v>
      </c>
      <c r="T48" s="82">
        <f>IFERROR(S48/(O48+P48),"-")</f>
        <v>0.25</v>
      </c>
      <c r="U48" s="182">
        <f>IFERROR(J48/SUM(P48:P52),"-")</f>
        <v>11111.111111111</v>
      </c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>
        <f>SUM(X48:X52)-SUM(J48:J52)</f>
        <v>-304000</v>
      </c>
      <c r="AB48" s="85">
        <f>SUM(X48:X52)/SUM(J48:J52)</f>
        <v>0.24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1</v>
      </c>
      <c r="BO48" s="120">
        <f>IF(P48=0,"",IF(BN48=0,"",(BN48/P48)))</f>
        <v>0.25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3</v>
      </c>
      <c r="BX48" s="127">
        <f>IF(P48=0,"",IF(BW48=0,"",(BW48/P48)))</f>
        <v>0.75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165</v>
      </c>
      <c r="C49" s="203"/>
      <c r="D49" s="203" t="s">
        <v>166</v>
      </c>
      <c r="E49" s="203" t="s">
        <v>167</v>
      </c>
      <c r="F49" s="203" t="s">
        <v>101</v>
      </c>
      <c r="G49" s="203"/>
      <c r="H49" s="90" t="s">
        <v>163</v>
      </c>
      <c r="I49" s="90"/>
      <c r="J49" s="188"/>
      <c r="K49" s="81">
        <v>17</v>
      </c>
      <c r="L49" s="81">
        <v>0</v>
      </c>
      <c r="M49" s="81">
        <v>52</v>
      </c>
      <c r="N49" s="91">
        <v>8</v>
      </c>
      <c r="O49" s="92">
        <v>0</v>
      </c>
      <c r="P49" s="93">
        <f>N49+O49</f>
        <v>8</v>
      </c>
      <c r="Q49" s="82">
        <f>IFERROR(P49/M49,"-")</f>
        <v>0.15384615384615</v>
      </c>
      <c r="R49" s="81">
        <v>1</v>
      </c>
      <c r="S49" s="81">
        <v>2</v>
      </c>
      <c r="T49" s="82">
        <f>IFERROR(S49/(O49+P49),"-")</f>
        <v>0.25</v>
      </c>
      <c r="U49" s="182"/>
      <c r="V49" s="84">
        <v>1</v>
      </c>
      <c r="W49" s="82">
        <f>IF(P49=0,"-",V49/P49)</f>
        <v>0.125</v>
      </c>
      <c r="X49" s="186">
        <v>53000</v>
      </c>
      <c r="Y49" s="187">
        <f>IFERROR(X49/P49,"-")</f>
        <v>6625</v>
      </c>
      <c r="Z49" s="187">
        <f>IFERROR(X49/V49,"-")</f>
        <v>53000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4</v>
      </c>
      <c r="BO49" s="120">
        <f>IF(P49=0,"",IF(BN49=0,"",(BN49/P49)))</f>
        <v>0.5</v>
      </c>
      <c r="BP49" s="121">
        <v>1</v>
      </c>
      <c r="BQ49" s="122">
        <f>IFERROR(BP49/BN49,"-")</f>
        <v>0.25</v>
      </c>
      <c r="BR49" s="123">
        <v>53000</v>
      </c>
      <c r="BS49" s="124">
        <f>IFERROR(BR49/BN49,"-")</f>
        <v>13250</v>
      </c>
      <c r="BT49" s="125"/>
      <c r="BU49" s="125"/>
      <c r="BV49" s="125">
        <v>1</v>
      </c>
      <c r="BW49" s="126">
        <v>3</v>
      </c>
      <c r="BX49" s="127">
        <f>IF(P49=0,"",IF(BW49=0,"",(BW49/P49)))</f>
        <v>0.375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>
        <v>1</v>
      </c>
      <c r="CG49" s="134">
        <f>IF(P49=0,"",IF(CF49=0,"",(CF49/P49)))</f>
        <v>0.125</v>
      </c>
      <c r="CH49" s="135"/>
      <c r="CI49" s="136">
        <f>IFERROR(CH49/CF49,"-")</f>
        <v>0</v>
      </c>
      <c r="CJ49" s="137"/>
      <c r="CK49" s="138">
        <f>IFERROR(CJ49/CF49,"-")</f>
        <v>0</v>
      </c>
      <c r="CL49" s="139"/>
      <c r="CM49" s="139"/>
      <c r="CN49" s="139"/>
      <c r="CO49" s="140">
        <v>1</v>
      </c>
      <c r="CP49" s="141">
        <v>53000</v>
      </c>
      <c r="CQ49" s="141">
        <v>53000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168</v>
      </c>
      <c r="C50" s="203"/>
      <c r="D50" s="203" t="s">
        <v>90</v>
      </c>
      <c r="E50" s="203" t="s">
        <v>91</v>
      </c>
      <c r="F50" s="203" t="s">
        <v>64</v>
      </c>
      <c r="G50" s="203"/>
      <c r="H50" s="90" t="s">
        <v>163</v>
      </c>
      <c r="I50" s="90"/>
      <c r="J50" s="188"/>
      <c r="K50" s="81">
        <v>0</v>
      </c>
      <c r="L50" s="81">
        <v>0</v>
      </c>
      <c r="M50" s="81">
        <v>0</v>
      </c>
      <c r="N50" s="91">
        <v>7</v>
      </c>
      <c r="O50" s="92">
        <v>1</v>
      </c>
      <c r="P50" s="93">
        <f>N50+O50</f>
        <v>8</v>
      </c>
      <c r="Q50" s="82" t="str">
        <f>IFERROR(P50/M50,"-")</f>
        <v>-</v>
      </c>
      <c r="R50" s="81">
        <v>0</v>
      </c>
      <c r="S50" s="81">
        <v>3</v>
      </c>
      <c r="T50" s="82">
        <f>IFERROR(S50/(O50+P50),"-")</f>
        <v>0.33333333333333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2</v>
      </c>
      <c r="AW50" s="107">
        <f>IF(P50=0,"",IF(AV50=0,"",(AV50/P50)))</f>
        <v>0.25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>
        <v>2</v>
      </c>
      <c r="BF50" s="113">
        <f>IF(P50=0,"",IF(BE50=0,"",(BE50/P50)))</f>
        <v>0.25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>
        <v>2</v>
      </c>
      <c r="BX50" s="127">
        <f>IF(P50=0,"",IF(BW50=0,"",(BW50/P50)))</f>
        <v>0.25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>
        <v>2</v>
      </c>
      <c r="CG50" s="134">
        <f>IF(P50=0,"",IF(CF50=0,"",(CF50/P50)))</f>
        <v>0.25</v>
      </c>
      <c r="CH50" s="135"/>
      <c r="CI50" s="136">
        <f>IFERROR(CH50/CF50,"-")</f>
        <v>0</v>
      </c>
      <c r="CJ50" s="137"/>
      <c r="CK50" s="138">
        <f>IFERROR(CJ50/CF50,"-")</f>
        <v>0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169</v>
      </c>
      <c r="C51" s="203"/>
      <c r="D51" s="203" t="s">
        <v>152</v>
      </c>
      <c r="E51" s="203" t="s">
        <v>153</v>
      </c>
      <c r="F51" s="203" t="s">
        <v>64</v>
      </c>
      <c r="G51" s="203"/>
      <c r="H51" s="90" t="s">
        <v>163</v>
      </c>
      <c r="I51" s="90"/>
      <c r="J51" s="188"/>
      <c r="K51" s="81">
        <v>0</v>
      </c>
      <c r="L51" s="81">
        <v>0</v>
      </c>
      <c r="M51" s="81">
        <v>0</v>
      </c>
      <c r="N51" s="91">
        <v>9</v>
      </c>
      <c r="O51" s="92">
        <v>0</v>
      </c>
      <c r="P51" s="93">
        <f>N51+O51</f>
        <v>9</v>
      </c>
      <c r="Q51" s="82" t="str">
        <f>IFERROR(P51/M51,"-")</f>
        <v>-</v>
      </c>
      <c r="R51" s="81">
        <v>1</v>
      </c>
      <c r="S51" s="81">
        <v>1</v>
      </c>
      <c r="T51" s="82">
        <f>IFERROR(S51/(O51+P51),"-")</f>
        <v>0.11111111111111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4</v>
      </c>
      <c r="BO51" s="120">
        <f>IF(P51=0,"",IF(BN51=0,"",(BN51/P51)))</f>
        <v>0.44444444444444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3</v>
      </c>
      <c r="BX51" s="127">
        <f>IF(P51=0,"",IF(BW51=0,"",(BW51/P51)))</f>
        <v>0.33333333333333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>
        <v>2</v>
      </c>
      <c r="CG51" s="134">
        <f>IF(P51=0,"",IF(CF51=0,"",(CF51/P51)))</f>
        <v>0.22222222222222</v>
      </c>
      <c r="CH51" s="135"/>
      <c r="CI51" s="136">
        <f>IFERROR(CH51/CF51,"-")</f>
        <v>0</v>
      </c>
      <c r="CJ51" s="137"/>
      <c r="CK51" s="138">
        <f>IFERROR(CJ51/CF51,"-")</f>
        <v>0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170</v>
      </c>
      <c r="C52" s="203"/>
      <c r="D52" s="203" t="s">
        <v>109</v>
      </c>
      <c r="E52" s="203" t="s">
        <v>109</v>
      </c>
      <c r="F52" s="203" t="s">
        <v>69</v>
      </c>
      <c r="G52" s="203"/>
      <c r="H52" s="90"/>
      <c r="I52" s="90"/>
      <c r="J52" s="188"/>
      <c r="K52" s="81">
        <v>66</v>
      </c>
      <c r="L52" s="81">
        <v>30</v>
      </c>
      <c r="M52" s="81">
        <v>20</v>
      </c>
      <c r="N52" s="91">
        <v>7</v>
      </c>
      <c r="O52" s="92">
        <v>0</v>
      </c>
      <c r="P52" s="93">
        <f>N52+O52</f>
        <v>7</v>
      </c>
      <c r="Q52" s="82">
        <f>IFERROR(P52/M52,"-")</f>
        <v>0.35</v>
      </c>
      <c r="R52" s="81">
        <v>1</v>
      </c>
      <c r="S52" s="81">
        <v>0</v>
      </c>
      <c r="T52" s="82">
        <f>IFERROR(S52/(O52+P52),"-")</f>
        <v>0</v>
      </c>
      <c r="U52" s="182"/>
      <c r="V52" s="84">
        <v>2</v>
      </c>
      <c r="W52" s="82">
        <f>IF(P52=0,"-",V52/P52)</f>
        <v>0.28571428571429</v>
      </c>
      <c r="X52" s="186">
        <v>43000</v>
      </c>
      <c r="Y52" s="187">
        <f>IFERROR(X52/P52,"-")</f>
        <v>6142.8571428571</v>
      </c>
      <c r="Z52" s="187">
        <f>IFERROR(X52/V52,"-")</f>
        <v>21500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>
        <v>1</v>
      </c>
      <c r="AN52" s="101">
        <f>IF(P52=0,"",IF(AM52=0,"",(AM52/P52)))</f>
        <v>0.14285714285714</v>
      </c>
      <c r="AO52" s="100"/>
      <c r="AP52" s="102">
        <f>IFERROR(AP52/AM52,"-")</f>
        <v>0</v>
      </c>
      <c r="AQ52" s="103"/>
      <c r="AR52" s="104">
        <f>IFERROR(AQ52/AM52,"-")</f>
        <v>0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0.14285714285714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2</v>
      </c>
      <c r="BO52" s="120">
        <f>IF(P52=0,"",IF(BN52=0,"",(BN52/P52)))</f>
        <v>0.28571428571429</v>
      </c>
      <c r="BP52" s="121">
        <v>1</v>
      </c>
      <c r="BQ52" s="122">
        <f>IFERROR(BP52/BN52,"-")</f>
        <v>0.5</v>
      </c>
      <c r="BR52" s="123">
        <v>3000</v>
      </c>
      <c r="BS52" s="124">
        <f>IFERROR(BR52/BN52,"-")</f>
        <v>1500</v>
      </c>
      <c r="BT52" s="125">
        <v>1</v>
      </c>
      <c r="BU52" s="125"/>
      <c r="BV52" s="125"/>
      <c r="BW52" s="126">
        <v>2</v>
      </c>
      <c r="BX52" s="127">
        <f>IF(P52=0,"",IF(BW52=0,"",(BW52/P52)))</f>
        <v>0.28571428571429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>
        <v>1</v>
      </c>
      <c r="CG52" s="134">
        <f>IF(P52=0,"",IF(CF52=0,"",(CF52/P52)))</f>
        <v>0.14285714285714</v>
      </c>
      <c r="CH52" s="135">
        <v>1</v>
      </c>
      <c r="CI52" s="136">
        <f>IFERROR(CH52/CF52,"-")</f>
        <v>1</v>
      </c>
      <c r="CJ52" s="137">
        <v>40000</v>
      </c>
      <c r="CK52" s="138">
        <f>IFERROR(CJ52/CF52,"-")</f>
        <v>40000</v>
      </c>
      <c r="CL52" s="139"/>
      <c r="CM52" s="139"/>
      <c r="CN52" s="139">
        <v>1</v>
      </c>
      <c r="CO52" s="140">
        <v>2</v>
      </c>
      <c r="CP52" s="141">
        <v>43000</v>
      </c>
      <c r="CQ52" s="141">
        <v>40000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0.1</v>
      </c>
      <c r="B53" s="203" t="s">
        <v>171</v>
      </c>
      <c r="C53" s="203"/>
      <c r="D53" s="203" t="s">
        <v>152</v>
      </c>
      <c r="E53" s="203" t="s">
        <v>153</v>
      </c>
      <c r="F53" s="203" t="s">
        <v>64</v>
      </c>
      <c r="G53" s="203" t="s">
        <v>172</v>
      </c>
      <c r="H53" s="90" t="s">
        <v>173</v>
      </c>
      <c r="I53" s="90" t="s">
        <v>174</v>
      </c>
      <c r="J53" s="188">
        <v>260000</v>
      </c>
      <c r="K53" s="81">
        <v>0</v>
      </c>
      <c r="L53" s="81">
        <v>0</v>
      </c>
      <c r="M53" s="81">
        <v>0</v>
      </c>
      <c r="N53" s="91">
        <v>7</v>
      </c>
      <c r="O53" s="92">
        <v>0</v>
      </c>
      <c r="P53" s="93">
        <f>N53+O53</f>
        <v>7</v>
      </c>
      <c r="Q53" s="82" t="str">
        <f>IFERROR(P53/M53,"-")</f>
        <v>-</v>
      </c>
      <c r="R53" s="81">
        <v>0</v>
      </c>
      <c r="S53" s="81">
        <v>0</v>
      </c>
      <c r="T53" s="82">
        <f>IFERROR(S53/(O53+P53),"-")</f>
        <v>0</v>
      </c>
      <c r="U53" s="182">
        <f>IFERROR(J53/SUM(P53:P56),"-")</f>
        <v>12380.952380952</v>
      </c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>
        <f>SUM(X53:X56)-SUM(J53:J56)</f>
        <v>-234000</v>
      </c>
      <c r="AB53" s="85">
        <f>SUM(X53:X56)/SUM(J53:J56)</f>
        <v>0.1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>
        <v>1</v>
      </c>
      <c r="AN53" s="101">
        <f>IF(P53=0,"",IF(AM53=0,"",(AM53/P53)))</f>
        <v>0.14285714285714</v>
      </c>
      <c r="AO53" s="100"/>
      <c r="AP53" s="102">
        <f>IFERROR(AP53/AM53,"-")</f>
        <v>0</v>
      </c>
      <c r="AQ53" s="103"/>
      <c r="AR53" s="104">
        <f>IFERROR(AQ53/AM53,"-")</f>
        <v>0</v>
      </c>
      <c r="AS53" s="105"/>
      <c r="AT53" s="105"/>
      <c r="AU53" s="105"/>
      <c r="AV53" s="106">
        <v>1</v>
      </c>
      <c r="AW53" s="107">
        <f>IF(P53=0,"",IF(AV53=0,"",(AV53/P53)))</f>
        <v>0.14285714285714</v>
      </c>
      <c r="AX53" s="106"/>
      <c r="AY53" s="108">
        <f>IFERROR(AX53/AV53,"-")</f>
        <v>0</v>
      </c>
      <c r="AZ53" s="109"/>
      <c r="BA53" s="110">
        <f>IFERROR(AZ53/AV53,"-")</f>
        <v>0</v>
      </c>
      <c r="BB53" s="111"/>
      <c r="BC53" s="111"/>
      <c r="BD53" s="111"/>
      <c r="BE53" s="112">
        <v>2</v>
      </c>
      <c r="BF53" s="113">
        <f>IF(P53=0,"",IF(BE53=0,"",(BE53/P53)))</f>
        <v>0.28571428571429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2</v>
      </c>
      <c r="BO53" s="120">
        <f>IF(P53=0,"",IF(BN53=0,"",(BN53/P53)))</f>
        <v>0.28571428571429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1</v>
      </c>
      <c r="BX53" s="127">
        <f>IF(P53=0,"",IF(BW53=0,"",(BW53/P53)))</f>
        <v>0.14285714285714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175</v>
      </c>
      <c r="C54" s="203"/>
      <c r="D54" s="203" t="s">
        <v>176</v>
      </c>
      <c r="E54" s="203" t="s">
        <v>145</v>
      </c>
      <c r="F54" s="203" t="s">
        <v>101</v>
      </c>
      <c r="G54" s="203"/>
      <c r="H54" s="90" t="s">
        <v>173</v>
      </c>
      <c r="I54" s="90" t="s">
        <v>177</v>
      </c>
      <c r="J54" s="188"/>
      <c r="K54" s="81">
        <v>6</v>
      </c>
      <c r="L54" s="81">
        <v>0</v>
      </c>
      <c r="M54" s="81">
        <v>29</v>
      </c>
      <c r="N54" s="91">
        <v>2</v>
      </c>
      <c r="O54" s="92">
        <v>0</v>
      </c>
      <c r="P54" s="93">
        <f>N54+O54</f>
        <v>2</v>
      </c>
      <c r="Q54" s="82">
        <f>IFERROR(P54/M54,"-")</f>
        <v>0.068965517241379</v>
      </c>
      <c r="R54" s="81">
        <v>0</v>
      </c>
      <c r="S54" s="81">
        <v>2</v>
      </c>
      <c r="T54" s="82">
        <f>IFERROR(S54/(O54+P54),"-")</f>
        <v>1</v>
      </c>
      <c r="U54" s="182"/>
      <c r="V54" s="84">
        <v>1</v>
      </c>
      <c r="W54" s="82">
        <f>IF(P54=0,"-",V54/P54)</f>
        <v>0.5</v>
      </c>
      <c r="X54" s="186">
        <v>26000</v>
      </c>
      <c r="Y54" s="187">
        <f>IFERROR(X54/P54,"-")</f>
        <v>13000</v>
      </c>
      <c r="Z54" s="187">
        <f>IFERROR(X54/V54,"-")</f>
        <v>26000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0.5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1</v>
      </c>
      <c r="BX54" s="127">
        <f>IF(P54=0,"",IF(BW54=0,"",(BW54/P54)))</f>
        <v>0.5</v>
      </c>
      <c r="BY54" s="128">
        <v>1</v>
      </c>
      <c r="BZ54" s="129">
        <f>IFERROR(BY54/BW54,"-")</f>
        <v>1</v>
      </c>
      <c r="CA54" s="130">
        <v>26000</v>
      </c>
      <c r="CB54" s="131">
        <f>IFERROR(CA54/BW54,"-")</f>
        <v>26000</v>
      </c>
      <c r="CC54" s="132"/>
      <c r="CD54" s="132"/>
      <c r="CE54" s="132">
        <v>1</v>
      </c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26000</v>
      </c>
      <c r="CQ54" s="141">
        <v>26000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178</v>
      </c>
      <c r="C55" s="203"/>
      <c r="D55" s="203" t="s">
        <v>179</v>
      </c>
      <c r="E55" s="203" t="s">
        <v>180</v>
      </c>
      <c r="F55" s="203" t="s">
        <v>64</v>
      </c>
      <c r="G55" s="203"/>
      <c r="H55" s="90" t="s">
        <v>173</v>
      </c>
      <c r="I55" s="90" t="s">
        <v>181</v>
      </c>
      <c r="J55" s="188"/>
      <c r="K55" s="81">
        <v>0</v>
      </c>
      <c r="L55" s="81">
        <v>0</v>
      </c>
      <c r="M55" s="81">
        <v>0</v>
      </c>
      <c r="N55" s="91">
        <v>6</v>
      </c>
      <c r="O55" s="92">
        <v>0</v>
      </c>
      <c r="P55" s="93">
        <f>N55+O55</f>
        <v>6</v>
      </c>
      <c r="Q55" s="82" t="str">
        <f>IFERROR(P55/M55,"-")</f>
        <v>-</v>
      </c>
      <c r="R55" s="81">
        <v>0</v>
      </c>
      <c r="S55" s="81">
        <v>3</v>
      </c>
      <c r="T55" s="82">
        <f>IFERROR(S55/(O55+P55),"-")</f>
        <v>0.5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>
        <v>1</v>
      </c>
      <c r="AN55" s="101">
        <f>IF(P55=0,"",IF(AM55=0,"",(AM55/P55)))</f>
        <v>0.16666666666667</v>
      </c>
      <c r="AO55" s="100"/>
      <c r="AP55" s="102">
        <f>IFERROR(AP55/AM55,"-")</f>
        <v>0</v>
      </c>
      <c r="AQ55" s="103"/>
      <c r="AR55" s="104">
        <f>IFERROR(AQ55/AM55,"-")</f>
        <v>0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0.16666666666667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1</v>
      </c>
      <c r="BO55" s="120">
        <f>IF(P55=0,"",IF(BN55=0,"",(BN55/P55)))</f>
        <v>0.16666666666667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2</v>
      </c>
      <c r="BX55" s="127">
        <f>IF(P55=0,"",IF(BW55=0,"",(BW55/P55)))</f>
        <v>0.33333333333333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>
        <v>1</v>
      </c>
      <c r="CG55" s="134">
        <f>IF(P55=0,"",IF(CF55=0,"",(CF55/P55)))</f>
        <v>0.16666666666667</v>
      </c>
      <c r="CH55" s="135"/>
      <c r="CI55" s="136">
        <f>IFERROR(CH55/CF55,"-")</f>
        <v>0</v>
      </c>
      <c r="CJ55" s="137"/>
      <c r="CK55" s="138">
        <f>IFERROR(CJ55/CF55,"-")</f>
        <v>0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182</v>
      </c>
      <c r="C56" s="203"/>
      <c r="D56" s="203" t="s">
        <v>109</v>
      </c>
      <c r="E56" s="203" t="s">
        <v>109</v>
      </c>
      <c r="F56" s="203" t="s">
        <v>69</v>
      </c>
      <c r="G56" s="203"/>
      <c r="H56" s="90"/>
      <c r="I56" s="90"/>
      <c r="J56" s="188"/>
      <c r="K56" s="81">
        <v>50</v>
      </c>
      <c r="L56" s="81">
        <v>28</v>
      </c>
      <c r="M56" s="81">
        <v>8</v>
      </c>
      <c r="N56" s="91">
        <v>6</v>
      </c>
      <c r="O56" s="92">
        <v>0</v>
      </c>
      <c r="P56" s="93">
        <f>N56+O56</f>
        <v>6</v>
      </c>
      <c r="Q56" s="82">
        <f>IFERROR(P56/M56,"-")</f>
        <v>0.75</v>
      </c>
      <c r="R56" s="81">
        <v>1</v>
      </c>
      <c r="S56" s="81">
        <v>1</v>
      </c>
      <c r="T56" s="82">
        <f>IFERROR(S56/(O56+P56),"-")</f>
        <v>0.16666666666667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2</v>
      </c>
      <c r="BF56" s="113">
        <f>IF(P56=0,"",IF(BE56=0,"",(BE56/P56)))</f>
        <v>0.33333333333333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1</v>
      </c>
      <c r="BO56" s="120">
        <f>IF(P56=0,"",IF(BN56=0,"",(BN56/P56)))</f>
        <v>0.16666666666667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1</v>
      </c>
      <c r="BX56" s="127">
        <f>IF(P56=0,"",IF(BW56=0,"",(BW56/P56)))</f>
        <v>0.16666666666667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>
        <v>2</v>
      </c>
      <c r="CG56" s="134">
        <f>IF(P56=0,"",IF(CF56=0,"",(CF56/P56)))</f>
        <v>0.33333333333333</v>
      </c>
      <c r="CH56" s="135">
        <v>2</v>
      </c>
      <c r="CI56" s="136">
        <f>IFERROR(CH56/CF56,"-")</f>
        <v>1</v>
      </c>
      <c r="CJ56" s="137">
        <v>16000</v>
      </c>
      <c r="CK56" s="138">
        <f>IFERROR(CJ56/CF56,"-")</f>
        <v>8000</v>
      </c>
      <c r="CL56" s="139">
        <v>1</v>
      </c>
      <c r="CM56" s="139">
        <v>1</v>
      </c>
      <c r="CN56" s="139"/>
      <c r="CO56" s="140">
        <v>0</v>
      </c>
      <c r="CP56" s="141">
        <v>0</v>
      </c>
      <c r="CQ56" s="141">
        <v>11000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0.041666666666667</v>
      </c>
      <c r="B57" s="203" t="s">
        <v>183</v>
      </c>
      <c r="C57" s="203"/>
      <c r="D57" s="203" t="s">
        <v>184</v>
      </c>
      <c r="E57" s="203" t="s">
        <v>185</v>
      </c>
      <c r="F57" s="203" t="s">
        <v>64</v>
      </c>
      <c r="G57" s="203" t="s">
        <v>162</v>
      </c>
      <c r="H57" s="90" t="s">
        <v>186</v>
      </c>
      <c r="I57" s="204" t="s">
        <v>187</v>
      </c>
      <c r="J57" s="188">
        <v>120000</v>
      </c>
      <c r="K57" s="81">
        <v>0</v>
      </c>
      <c r="L57" s="81">
        <v>0</v>
      </c>
      <c r="M57" s="81">
        <v>0</v>
      </c>
      <c r="N57" s="91">
        <v>13</v>
      </c>
      <c r="O57" s="92">
        <v>0</v>
      </c>
      <c r="P57" s="93">
        <f>N57+O57</f>
        <v>13</v>
      </c>
      <c r="Q57" s="82" t="str">
        <f>IFERROR(P57/M57,"-")</f>
        <v>-</v>
      </c>
      <c r="R57" s="81">
        <v>0</v>
      </c>
      <c r="S57" s="81">
        <v>2</v>
      </c>
      <c r="T57" s="82">
        <f>IFERROR(S57/(O57+P57),"-")</f>
        <v>0.15384615384615</v>
      </c>
      <c r="U57" s="182">
        <f>IFERROR(J57/SUM(P57:P58),"-")</f>
        <v>8571.4285714286</v>
      </c>
      <c r="V57" s="84">
        <v>1</v>
      </c>
      <c r="W57" s="82">
        <f>IF(P57=0,"-",V57/P57)</f>
        <v>0.076923076923077</v>
      </c>
      <c r="X57" s="186">
        <v>5000</v>
      </c>
      <c r="Y57" s="187">
        <f>IFERROR(X57/P57,"-")</f>
        <v>384.61538461538</v>
      </c>
      <c r="Z57" s="187">
        <f>IFERROR(X57/V57,"-")</f>
        <v>5000</v>
      </c>
      <c r="AA57" s="188">
        <f>SUM(X57:X58)-SUM(J57:J58)</f>
        <v>-115000</v>
      </c>
      <c r="AB57" s="85">
        <f>SUM(X57:X58)/SUM(J57:J58)</f>
        <v>0.041666666666667</v>
      </c>
      <c r="AC57" s="79"/>
      <c r="AD57" s="94">
        <v>1</v>
      </c>
      <c r="AE57" s="95">
        <f>IF(P57=0,"",IF(AD57=0,"",(AD57/P57)))</f>
        <v>0.076923076923077</v>
      </c>
      <c r="AF57" s="94"/>
      <c r="AG57" s="96">
        <f>IFERROR(AF57/AD57,"-")</f>
        <v>0</v>
      </c>
      <c r="AH57" s="97"/>
      <c r="AI57" s="98">
        <f>IFERROR(AH57/AD57,"-")</f>
        <v>0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>
        <v>2</v>
      </c>
      <c r="AW57" s="107">
        <f>IF(P57=0,"",IF(AV57=0,"",(AV57/P57)))</f>
        <v>0.15384615384615</v>
      </c>
      <c r="AX57" s="106"/>
      <c r="AY57" s="108">
        <f>IFERROR(AX57/AV57,"-")</f>
        <v>0</v>
      </c>
      <c r="AZ57" s="109"/>
      <c r="BA57" s="110">
        <f>IFERROR(AZ57/AV57,"-")</f>
        <v>0</v>
      </c>
      <c r="BB57" s="111"/>
      <c r="BC57" s="111"/>
      <c r="BD57" s="111"/>
      <c r="BE57" s="112">
        <v>2</v>
      </c>
      <c r="BF57" s="113">
        <f>IF(P57=0,"",IF(BE57=0,"",(BE57/P57)))</f>
        <v>0.15384615384615</v>
      </c>
      <c r="BG57" s="112">
        <v>1</v>
      </c>
      <c r="BH57" s="114">
        <f>IFERROR(BG57/BE57,"-")</f>
        <v>0.5</v>
      </c>
      <c r="BI57" s="115">
        <v>5000</v>
      </c>
      <c r="BJ57" s="116">
        <f>IFERROR(BI57/BE57,"-")</f>
        <v>2500</v>
      </c>
      <c r="BK57" s="117">
        <v>1</v>
      </c>
      <c r="BL57" s="117"/>
      <c r="BM57" s="117"/>
      <c r="BN57" s="119">
        <v>4</v>
      </c>
      <c r="BO57" s="120">
        <f>IF(P57=0,"",IF(BN57=0,"",(BN57/P57)))</f>
        <v>0.30769230769231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2</v>
      </c>
      <c r="BX57" s="127">
        <f>IF(P57=0,"",IF(BW57=0,"",(BW57/P57)))</f>
        <v>0.15384615384615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>
        <v>2</v>
      </c>
      <c r="CG57" s="134">
        <f>IF(P57=0,"",IF(CF57=0,"",(CF57/P57)))</f>
        <v>0.15384615384615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1</v>
      </c>
      <c r="CP57" s="141">
        <v>5000</v>
      </c>
      <c r="CQ57" s="141">
        <v>5000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188</v>
      </c>
      <c r="C58" s="203"/>
      <c r="D58" s="203" t="s">
        <v>184</v>
      </c>
      <c r="E58" s="203" t="s">
        <v>185</v>
      </c>
      <c r="F58" s="203" t="s">
        <v>69</v>
      </c>
      <c r="G58" s="203"/>
      <c r="H58" s="90"/>
      <c r="I58" s="90"/>
      <c r="J58" s="188"/>
      <c r="K58" s="81">
        <v>10</v>
      </c>
      <c r="L58" s="81">
        <v>9</v>
      </c>
      <c r="M58" s="81">
        <v>8</v>
      </c>
      <c r="N58" s="91">
        <v>1</v>
      </c>
      <c r="O58" s="92">
        <v>0</v>
      </c>
      <c r="P58" s="93">
        <f>N58+O58</f>
        <v>1</v>
      </c>
      <c r="Q58" s="82">
        <f>IFERROR(P58/M58,"-")</f>
        <v>0.125</v>
      </c>
      <c r="R58" s="81">
        <v>0</v>
      </c>
      <c r="S58" s="81">
        <v>0</v>
      </c>
      <c r="T58" s="82">
        <f>IFERROR(S58/(O58+P58),"-")</f>
        <v>0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>
        <v>1</v>
      </c>
      <c r="BX58" s="127">
        <f>IF(P58=0,"",IF(BW58=0,"",(BW58/P58)))</f>
        <v>1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</v>
      </c>
      <c r="B59" s="203" t="s">
        <v>189</v>
      </c>
      <c r="C59" s="203"/>
      <c r="D59" s="203" t="s">
        <v>190</v>
      </c>
      <c r="E59" s="203" t="s">
        <v>191</v>
      </c>
      <c r="F59" s="203" t="s">
        <v>64</v>
      </c>
      <c r="G59" s="203" t="s">
        <v>192</v>
      </c>
      <c r="H59" s="90" t="s">
        <v>186</v>
      </c>
      <c r="I59" s="204" t="s">
        <v>135</v>
      </c>
      <c r="J59" s="188">
        <v>150000</v>
      </c>
      <c r="K59" s="81">
        <v>0</v>
      </c>
      <c r="L59" s="81">
        <v>0</v>
      </c>
      <c r="M59" s="81">
        <v>0</v>
      </c>
      <c r="N59" s="91">
        <v>1</v>
      </c>
      <c r="O59" s="92">
        <v>0</v>
      </c>
      <c r="P59" s="93">
        <f>N59+O59</f>
        <v>1</v>
      </c>
      <c r="Q59" s="82" t="str">
        <f>IFERROR(P59/M59,"-")</f>
        <v>-</v>
      </c>
      <c r="R59" s="81">
        <v>0</v>
      </c>
      <c r="S59" s="81">
        <v>0</v>
      </c>
      <c r="T59" s="82">
        <f>IFERROR(S59/(O59+P59),"-")</f>
        <v>0</v>
      </c>
      <c r="U59" s="182">
        <f>IFERROR(J59/SUM(P59:P60),"-")</f>
        <v>150000</v>
      </c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>
        <f>SUM(X59:X60)-SUM(J59:J60)</f>
        <v>-150000</v>
      </c>
      <c r="AB59" s="85">
        <f>SUM(X59:X60)/SUM(J59:J60)</f>
        <v>0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>
        <v>1</v>
      </c>
      <c r="BX59" s="127">
        <f>IF(P59=0,"",IF(BW59=0,"",(BW59/P59)))</f>
        <v>1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193</v>
      </c>
      <c r="C60" s="203"/>
      <c r="D60" s="203" t="s">
        <v>190</v>
      </c>
      <c r="E60" s="203" t="s">
        <v>191</v>
      </c>
      <c r="F60" s="203" t="s">
        <v>69</v>
      </c>
      <c r="G60" s="203"/>
      <c r="H60" s="90"/>
      <c r="I60" s="90"/>
      <c r="J60" s="188"/>
      <c r="K60" s="81">
        <v>9</v>
      </c>
      <c r="L60" s="81">
        <v>7</v>
      </c>
      <c r="M60" s="81">
        <v>0</v>
      </c>
      <c r="N60" s="91">
        <v>0</v>
      </c>
      <c r="O60" s="92">
        <v>0</v>
      </c>
      <c r="P60" s="93">
        <f>N60+O60</f>
        <v>0</v>
      </c>
      <c r="Q60" s="82" t="str">
        <f>IFERROR(P60/M60,"-")</f>
        <v>-</v>
      </c>
      <c r="R60" s="81">
        <v>0</v>
      </c>
      <c r="S60" s="81">
        <v>0</v>
      </c>
      <c r="T60" s="82" t="str">
        <f>IFERROR(S60/(O60+P60),"-")</f>
        <v>-</v>
      </c>
      <c r="U60" s="182"/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/>
      <c r="AB60" s="85"/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0.14</v>
      </c>
      <c r="B61" s="203" t="s">
        <v>194</v>
      </c>
      <c r="C61" s="203"/>
      <c r="D61" s="203" t="s">
        <v>96</v>
      </c>
      <c r="E61" s="203" t="s">
        <v>97</v>
      </c>
      <c r="F61" s="203" t="s">
        <v>64</v>
      </c>
      <c r="G61" s="203" t="s">
        <v>65</v>
      </c>
      <c r="H61" s="90" t="s">
        <v>195</v>
      </c>
      <c r="I61" s="204" t="s">
        <v>196</v>
      </c>
      <c r="J61" s="188">
        <v>150000</v>
      </c>
      <c r="K61" s="81">
        <v>0</v>
      </c>
      <c r="L61" s="81">
        <v>0</v>
      </c>
      <c r="M61" s="81">
        <v>0</v>
      </c>
      <c r="N61" s="91">
        <v>7</v>
      </c>
      <c r="O61" s="92">
        <v>0</v>
      </c>
      <c r="P61" s="93">
        <f>N61+O61</f>
        <v>7</v>
      </c>
      <c r="Q61" s="82" t="str">
        <f>IFERROR(P61/M61,"-")</f>
        <v>-</v>
      </c>
      <c r="R61" s="81">
        <v>1</v>
      </c>
      <c r="S61" s="81">
        <v>1</v>
      </c>
      <c r="T61" s="82">
        <f>IFERROR(S61/(O61+P61),"-")</f>
        <v>0.14285714285714</v>
      </c>
      <c r="U61" s="182">
        <f>IFERROR(J61/SUM(P61:P62),"-")</f>
        <v>18750</v>
      </c>
      <c r="V61" s="84">
        <v>3</v>
      </c>
      <c r="W61" s="82">
        <f>IF(P61=0,"-",V61/P61)</f>
        <v>0.42857142857143</v>
      </c>
      <c r="X61" s="186">
        <v>21000</v>
      </c>
      <c r="Y61" s="187">
        <f>IFERROR(X61/P61,"-")</f>
        <v>3000</v>
      </c>
      <c r="Z61" s="187">
        <f>IFERROR(X61/V61,"-")</f>
        <v>7000</v>
      </c>
      <c r="AA61" s="188">
        <f>SUM(X61:X62)-SUM(J61:J62)</f>
        <v>-129000</v>
      </c>
      <c r="AB61" s="85">
        <f>SUM(X61:X62)/SUM(J61:J62)</f>
        <v>0.14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>
        <v>1</v>
      </c>
      <c r="AN61" s="101">
        <f>IF(P61=0,"",IF(AM61=0,"",(AM61/P61)))</f>
        <v>0.14285714285714</v>
      </c>
      <c r="AO61" s="100"/>
      <c r="AP61" s="102">
        <f>IFERROR(AP61/AM61,"-")</f>
        <v>0</v>
      </c>
      <c r="AQ61" s="103"/>
      <c r="AR61" s="104">
        <f>IFERROR(AQ61/AM61,"-")</f>
        <v>0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1</v>
      </c>
      <c r="BF61" s="113">
        <f>IF(P61=0,"",IF(BE61=0,"",(BE61/P61)))</f>
        <v>0.14285714285714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>
        <v>1</v>
      </c>
      <c r="BO61" s="120">
        <f>IF(P61=0,"",IF(BN61=0,"",(BN61/P61)))</f>
        <v>0.14285714285714</v>
      </c>
      <c r="BP61" s="121">
        <v>1</v>
      </c>
      <c r="BQ61" s="122">
        <f>IFERROR(BP61/BN61,"-")</f>
        <v>1</v>
      </c>
      <c r="BR61" s="123">
        <v>10000</v>
      </c>
      <c r="BS61" s="124">
        <f>IFERROR(BR61/BN61,"-")</f>
        <v>10000</v>
      </c>
      <c r="BT61" s="125"/>
      <c r="BU61" s="125">
        <v>1</v>
      </c>
      <c r="BV61" s="125"/>
      <c r="BW61" s="126">
        <v>3</v>
      </c>
      <c r="BX61" s="127">
        <f>IF(P61=0,"",IF(BW61=0,"",(BW61/P61)))</f>
        <v>0.42857142857143</v>
      </c>
      <c r="BY61" s="128">
        <v>1</v>
      </c>
      <c r="BZ61" s="129">
        <f>IFERROR(BY61/BW61,"-")</f>
        <v>0.33333333333333</v>
      </c>
      <c r="CA61" s="130">
        <v>6000</v>
      </c>
      <c r="CB61" s="131">
        <f>IFERROR(CA61/BW61,"-")</f>
        <v>2000</v>
      </c>
      <c r="CC61" s="132"/>
      <c r="CD61" s="132">
        <v>1</v>
      </c>
      <c r="CE61" s="132"/>
      <c r="CF61" s="133">
        <v>1</v>
      </c>
      <c r="CG61" s="134">
        <f>IF(P61=0,"",IF(CF61=0,"",(CF61/P61)))</f>
        <v>0.14285714285714</v>
      </c>
      <c r="CH61" s="135">
        <v>1</v>
      </c>
      <c r="CI61" s="136">
        <f>IFERROR(CH61/CF61,"-")</f>
        <v>1</v>
      </c>
      <c r="CJ61" s="137">
        <v>5000</v>
      </c>
      <c r="CK61" s="138">
        <f>IFERROR(CJ61/CF61,"-")</f>
        <v>5000</v>
      </c>
      <c r="CL61" s="139">
        <v>1</v>
      </c>
      <c r="CM61" s="139"/>
      <c r="CN61" s="139"/>
      <c r="CO61" s="140">
        <v>3</v>
      </c>
      <c r="CP61" s="141">
        <v>21000</v>
      </c>
      <c r="CQ61" s="141">
        <v>10000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197</v>
      </c>
      <c r="C62" s="203"/>
      <c r="D62" s="203" t="s">
        <v>96</v>
      </c>
      <c r="E62" s="203" t="s">
        <v>97</v>
      </c>
      <c r="F62" s="203" t="s">
        <v>69</v>
      </c>
      <c r="G62" s="203"/>
      <c r="H62" s="90"/>
      <c r="I62" s="90"/>
      <c r="J62" s="188"/>
      <c r="K62" s="81">
        <v>17</v>
      </c>
      <c r="L62" s="81">
        <v>12</v>
      </c>
      <c r="M62" s="81">
        <v>2</v>
      </c>
      <c r="N62" s="91">
        <v>1</v>
      </c>
      <c r="O62" s="92">
        <v>0</v>
      </c>
      <c r="P62" s="93">
        <f>N62+O62</f>
        <v>1</v>
      </c>
      <c r="Q62" s="82">
        <f>IFERROR(P62/M62,"-")</f>
        <v>0.5</v>
      </c>
      <c r="R62" s="81">
        <v>0</v>
      </c>
      <c r="S62" s="81">
        <v>0</v>
      </c>
      <c r="T62" s="82">
        <f>IFERROR(S62/(O62+P62),"-")</f>
        <v>0</v>
      </c>
      <c r="U62" s="182"/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>
        <v>1</v>
      </c>
      <c r="BX62" s="127">
        <f>IF(P62=0,"",IF(BW62=0,"",(BW62/P62)))</f>
        <v>1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3.3266666666667</v>
      </c>
      <c r="B63" s="203" t="s">
        <v>198</v>
      </c>
      <c r="C63" s="203"/>
      <c r="D63" s="203" t="s">
        <v>90</v>
      </c>
      <c r="E63" s="203" t="s">
        <v>91</v>
      </c>
      <c r="F63" s="203" t="s">
        <v>64</v>
      </c>
      <c r="G63" s="203" t="s">
        <v>65</v>
      </c>
      <c r="H63" s="90" t="s">
        <v>195</v>
      </c>
      <c r="I63" s="205" t="s">
        <v>199</v>
      </c>
      <c r="J63" s="188">
        <v>150000</v>
      </c>
      <c r="K63" s="81">
        <v>0</v>
      </c>
      <c r="L63" s="81">
        <v>0</v>
      </c>
      <c r="M63" s="81">
        <v>0</v>
      </c>
      <c r="N63" s="91">
        <v>13</v>
      </c>
      <c r="O63" s="92">
        <v>0</v>
      </c>
      <c r="P63" s="93">
        <f>N63+O63</f>
        <v>13</v>
      </c>
      <c r="Q63" s="82" t="str">
        <f>IFERROR(P63/M63,"-")</f>
        <v>-</v>
      </c>
      <c r="R63" s="81">
        <v>0</v>
      </c>
      <c r="S63" s="81">
        <v>2</v>
      </c>
      <c r="T63" s="82">
        <f>IFERROR(S63/(O63+P63),"-")</f>
        <v>0.15384615384615</v>
      </c>
      <c r="U63" s="182">
        <f>IFERROR(J63/SUM(P63:P64),"-")</f>
        <v>10000</v>
      </c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>
        <f>SUM(X63:X64)-SUM(J63:J64)</f>
        <v>349000</v>
      </c>
      <c r="AB63" s="85">
        <f>SUM(X63:X64)/SUM(J63:J64)</f>
        <v>3.3266666666667</v>
      </c>
      <c r="AC63" s="79"/>
      <c r="AD63" s="94">
        <v>1</v>
      </c>
      <c r="AE63" s="95">
        <f>IF(P63=0,"",IF(AD63=0,"",(AD63/P63)))</f>
        <v>0.076923076923077</v>
      </c>
      <c r="AF63" s="94"/>
      <c r="AG63" s="96">
        <f>IFERROR(AF63/AD63,"-")</f>
        <v>0</v>
      </c>
      <c r="AH63" s="97"/>
      <c r="AI63" s="98">
        <f>IFERROR(AH63/AD63,"-")</f>
        <v>0</v>
      </c>
      <c r="AJ63" s="99"/>
      <c r="AK63" s="99"/>
      <c r="AL63" s="99"/>
      <c r="AM63" s="100">
        <v>1</v>
      </c>
      <c r="AN63" s="101">
        <f>IF(P63=0,"",IF(AM63=0,"",(AM63/P63)))</f>
        <v>0.076923076923077</v>
      </c>
      <c r="AO63" s="100"/>
      <c r="AP63" s="102">
        <f>IFERROR(AP63/AM63,"-")</f>
        <v>0</v>
      </c>
      <c r="AQ63" s="103"/>
      <c r="AR63" s="104">
        <f>IFERROR(AQ63/AM63,"-")</f>
        <v>0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3</v>
      </c>
      <c r="BF63" s="113">
        <f>IF(P63=0,"",IF(BE63=0,"",(BE63/P63)))</f>
        <v>0.23076923076923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4</v>
      </c>
      <c r="BO63" s="120">
        <f>IF(P63=0,"",IF(BN63=0,"",(BN63/P63)))</f>
        <v>0.30769230769231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3</v>
      </c>
      <c r="BX63" s="127">
        <f>IF(P63=0,"",IF(BW63=0,"",(BW63/P63)))</f>
        <v>0.23076923076923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>
        <v>1</v>
      </c>
      <c r="CG63" s="134">
        <f>IF(P63=0,"",IF(CF63=0,"",(CF63/P63)))</f>
        <v>0.076923076923077</v>
      </c>
      <c r="CH63" s="135"/>
      <c r="CI63" s="136">
        <f>IFERROR(CH63/CF63,"-")</f>
        <v>0</v>
      </c>
      <c r="CJ63" s="137"/>
      <c r="CK63" s="138">
        <f>IFERROR(CJ63/CF63,"-")</f>
        <v>0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200</v>
      </c>
      <c r="C64" s="203"/>
      <c r="D64" s="203" t="s">
        <v>90</v>
      </c>
      <c r="E64" s="203" t="s">
        <v>91</v>
      </c>
      <c r="F64" s="203" t="s">
        <v>69</v>
      </c>
      <c r="G64" s="203"/>
      <c r="H64" s="90"/>
      <c r="I64" s="90"/>
      <c r="J64" s="188"/>
      <c r="K64" s="81">
        <v>15</v>
      </c>
      <c r="L64" s="81">
        <v>9</v>
      </c>
      <c r="M64" s="81">
        <v>8</v>
      </c>
      <c r="N64" s="91">
        <v>2</v>
      </c>
      <c r="O64" s="92">
        <v>0</v>
      </c>
      <c r="P64" s="93">
        <f>N64+O64</f>
        <v>2</v>
      </c>
      <c r="Q64" s="82">
        <f>IFERROR(P64/M64,"-")</f>
        <v>0.25</v>
      </c>
      <c r="R64" s="81">
        <v>1</v>
      </c>
      <c r="S64" s="81">
        <v>0</v>
      </c>
      <c r="T64" s="82">
        <f>IFERROR(S64/(O64+P64),"-")</f>
        <v>0</v>
      </c>
      <c r="U64" s="182"/>
      <c r="V64" s="84">
        <v>1</v>
      </c>
      <c r="W64" s="82">
        <f>IF(P64=0,"-",V64/P64)</f>
        <v>0.5</v>
      </c>
      <c r="X64" s="186">
        <v>499000</v>
      </c>
      <c r="Y64" s="187">
        <f>IFERROR(X64/P64,"-")</f>
        <v>249500</v>
      </c>
      <c r="Z64" s="187">
        <f>IFERROR(X64/V64,"-")</f>
        <v>499000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>
        <v>2</v>
      </c>
      <c r="CG64" s="134">
        <f>IF(P64=0,"",IF(CF64=0,"",(CF64/P64)))</f>
        <v>1</v>
      </c>
      <c r="CH64" s="135">
        <v>1</v>
      </c>
      <c r="CI64" s="136">
        <f>IFERROR(CH64/CF64,"-")</f>
        <v>0.5</v>
      </c>
      <c r="CJ64" s="137">
        <v>499000</v>
      </c>
      <c r="CK64" s="138">
        <f>IFERROR(CJ64/CF64,"-")</f>
        <v>249500</v>
      </c>
      <c r="CL64" s="139"/>
      <c r="CM64" s="139"/>
      <c r="CN64" s="139">
        <v>1</v>
      </c>
      <c r="CO64" s="140">
        <v>1</v>
      </c>
      <c r="CP64" s="141">
        <v>499000</v>
      </c>
      <c r="CQ64" s="141">
        <v>499000</v>
      </c>
      <c r="CR64" s="141"/>
      <c r="CS64" s="142" t="str">
        <f>IF(AND(CQ64=0,CR64=0),"",IF(AND(CQ64&lt;=100000,CR64&lt;=100000),"",IF(CQ64/CP64&gt;0.7,"男高",IF(CR64/CP64&gt;0.7,"女高",""))))</f>
        <v>男高</v>
      </c>
    </row>
    <row r="65" spans="1:98">
      <c r="A65" s="80">
        <f>AB65</f>
        <v>0</v>
      </c>
      <c r="B65" s="203" t="s">
        <v>201</v>
      </c>
      <c r="C65" s="203"/>
      <c r="D65" s="203" t="s">
        <v>202</v>
      </c>
      <c r="E65" s="203" t="s">
        <v>203</v>
      </c>
      <c r="F65" s="203" t="s">
        <v>64</v>
      </c>
      <c r="G65" s="203" t="s">
        <v>92</v>
      </c>
      <c r="H65" s="90" t="s">
        <v>204</v>
      </c>
      <c r="I65" s="205" t="s">
        <v>205</v>
      </c>
      <c r="J65" s="188">
        <v>80000</v>
      </c>
      <c r="K65" s="81">
        <v>0</v>
      </c>
      <c r="L65" s="81">
        <v>0</v>
      </c>
      <c r="M65" s="81">
        <v>0</v>
      </c>
      <c r="N65" s="91">
        <v>3</v>
      </c>
      <c r="O65" s="92">
        <v>0</v>
      </c>
      <c r="P65" s="93">
        <f>N65+O65</f>
        <v>3</v>
      </c>
      <c r="Q65" s="82" t="str">
        <f>IFERROR(P65/M65,"-")</f>
        <v>-</v>
      </c>
      <c r="R65" s="81">
        <v>0</v>
      </c>
      <c r="S65" s="81">
        <v>0</v>
      </c>
      <c r="T65" s="82">
        <f>IFERROR(S65/(O65+P65),"-")</f>
        <v>0</v>
      </c>
      <c r="U65" s="182">
        <f>IFERROR(J65/SUM(P65:P69),"-")</f>
        <v>5714.2857142857</v>
      </c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>
        <f>SUM(X65:X69)-SUM(J65:J69)</f>
        <v>-80000</v>
      </c>
      <c r="AB65" s="85">
        <f>SUM(X65:X69)/SUM(J65:J69)</f>
        <v>0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>
        <v>1</v>
      </c>
      <c r="AN65" s="101">
        <f>IF(P65=0,"",IF(AM65=0,"",(AM65/P65)))</f>
        <v>0.33333333333333</v>
      </c>
      <c r="AO65" s="100"/>
      <c r="AP65" s="102">
        <f>IFERROR(AP65/AM65,"-")</f>
        <v>0</v>
      </c>
      <c r="AQ65" s="103"/>
      <c r="AR65" s="104">
        <f>IFERROR(AQ65/AM65,"-")</f>
        <v>0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2</v>
      </c>
      <c r="BO65" s="120">
        <f>IF(P65=0,"",IF(BN65=0,"",(BN65/P65)))</f>
        <v>0.66666666666667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206</v>
      </c>
      <c r="C66" s="203"/>
      <c r="D66" s="203" t="s">
        <v>207</v>
      </c>
      <c r="E66" s="203" t="s">
        <v>208</v>
      </c>
      <c r="F66" s="203" t="s">
        <v>64</v>
      </c>
      <c r="G66" s="203" t="s">
        <v>92</v>
      </c>
      <c r="H66" s="90" t="s">
        <v>204</v>
      </c>
      <c r="I66" s="205" t="s">
        <v>209</v>
      </c>
      <c r="J66" s="188"/>
      <c r="K66" s="81">
        <v>0</v>
      </c>
      <c r="L66" s="81">
        <v>0</v>
      </c>
      <c r="M66" s="81">
        <v>0</v>
      </c>
      <c r="N66" s="91">
        <v>3</v>
      </c>
      <c r="O66" s="92">
        <v>0</v>
      </c>
      <c r="P66" s="93">
        <f>N66+O66</f>
        <v>3</v>
      </c>
      <c r="Q66" s="82" t="str">
        <f>IFERROR(P66/M66,"-")</f>
        <v>-</v>
      </c>
      <c r="R66" s="81">
        <v>0</v>
      </c>
      <c r="S66" s="81">
        <v>0</v>
      </c>
      <c r="T66" s="82">
        <f>IFERROR(S66/(O66+P66),"-")</f>
        <v>0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2</v>
      </c>
      <c r="BF66" s="113">
        <f>IF(P66=0,"",IF(BE66=0,"",(BE66/P66)))</f>
        <v>0.66666666666667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>
        <v>1</v>
      </c>
      <c r="BX66" s="127">
        <f>IF(P66=0,"",IF(BW66=0,"",(BW66/P66)))</f>
        <v>0.33333333333333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210</v>
      </c>
      <c r="C67" s="203"/>
      <c r="D67" s="203" t="s">
        <v>211</v>
      </c>
      <c r="E67" s="203" t="s">
        <v>212</v>
      </c>
      <c r="F67" s="203" t="s">
        <v>64</v>
      </c>
      <c r="G67" s="203" t="s">
        <v>92</v>
      </c>
      <c r="H67" s="90" t="s">
        <v>204</v>
      </c>
      <c r="I67" s="205" t="s">
        <v>199</v>
      </c>
      <c r="J67" s="188"/>
      <c r="K67" s="81">
        <v>0</v>
      </c>
      <c r="L67" s="81">
        <v>0</v>
      </c>
      <c r="M67" s="81">
        <v>0</v>
      </c>
      <c r="N67" s="91">
        <v>4</v>
      </c>
      <c r="O67" s="92">
        <v>0</v>
      </c>
      <c r="P67" s="93">
        <f>N67+O67</f>
        <v>4</v>
      </c>
      <c r="Q67" s="82" t="str">
        <f>IFERROR(P67/M67,"-")</f>
        <v>-</v>
      </c>
      <c r="R67" s="81">
        <v>0</v>
      </c>
      <c r="S67" s="81">
        <v>0</v>
      </c>
      <c r="T67" s="82">
        <f>IFERROR(S67/(O67+P67),"-")</f>
        <v>0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>
        <v>2</v>
      </c>
      <c r="AN67" s="101">
        <f>IF(P67=0,"",IF(AM67=0,"",(AM67/P67)))</f>
        <v>0.5</v>
      </c>
      <c r="AO67" s="100"/>
      <c r="AP67" s="102">
        <f>IFERROR(AP67/AM67,"-")</f>
        <v>0</v>
      </c>
      <c r="AQ67" s="103"/>
      <c r="AR67" s="104">
        <f>IFERROR(AQ67/AM67,"-")</f>
        <v>0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0.25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/>
      <c r="BO67" s="120">
        <f>IF(P67=0,"",IF(BN67=0,"",(BN67/P67)))</f>
        <v>0</v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>
        <v>1</v>
      </c>
      <c r="BX67" s="127">
        <f>IF(P67=0,"",IF(BW67=0,"",(BW67/P67)))</f>
        <v>0.25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213</v>
      </c>
      <c r="C68" s="203"/>
      <c r="D68" s="203" t="s">
        <v>214</v>
      </c>
      <c r="E68" s="203" t="s">
        <v>215</v>
      </c>
      <c r="F68" s="203" t="s">
        <v>64</v>
      </c>
      <c r="G68" s="203" t="s">
        <v>92</v>
      </c>
      <c r="H68" s="90" t="s">
        <v>204</v>
      </c>
      <c r="I68" s="205" t="s">
        <v>216</v>
      </c>
      <c r="J68" s="188"/>
      <c r="K68" s="81">
        <v>0</v>
      </c>
      <c r="L68" s="81">
        <v>0</v>
      </c>
      <c r="M68" s="81">
        <v>0</v>
      </c>
      <c r="N68" s="91">
        <v>3</v>
      </c>
      <c r="O68" s="92">
        <v>0</v>
      </c>
      <c r="P68" s="93">
        <f>N68+O68</f>
        <v>3</v>
      </c>
      <c r="Q68" s="82" t="str">
        <f>IFERROR(P68/M68,"-")</f>
        <v>-</v>
      </c>
      <c r="R68" s="81">
        <v>0</v>
      </c>
      <c r="S68" s="81">
        <v>1</v>
      </c>
      <c r="T68" s="82">
        <f>IFERROR(S68/(O68+P68),"-")</f>
        <v>0.33333333333333</v>
      </c>
      <c r="U68" s="182"/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/>
      <c r="AB68" s="85"/>
      <c r="AC68" s="79"/>
      <c r="AD68" s="94">
        <v>1</v>
      </c>
      <c r="AE68" s="95">
        <f>IF(P68=0,"",IF(AD68=0,"",(AD68/P68)))</f>
        <v>0.33333333333333</v>
      </c>
      <c r="AF68" s="94"/>
      <c r="AG68" s="96">
        <f>IFERROR(AF68/AD68,"-")</f>
        <v>0</v>
      </c>
      <c r="AH68" s="97"/>
      <c r="AI68" s="98">
        <f>IFERROR(AH68/AD68,"-")</f>
        <v>0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>
        <v>1</v>
      </c>
      <c r="AW68" s="107">
        <f>IF(P68=0,"",IF(AV68=0,"",(AV68/P68)))</f>
        <v>0.33333333333333</v>
      </c>
      <c r="AX68" s="106"/>
      <c r="AY68" s="108">
        <f>IFERROR(AX68/AV68,"-")</f>
        <v>0</v>
      </c>
      <c r="AZ68" s="109"/>
      <c r="BA68" s="110">
        <f>IFERROR(AZ68/AV68,"-")</f>
        <v>0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1</v>
      </c>
      <c r="BO68" s="120">
        <f>IF(P68=0,"",IF(BN68=0,"",(BN68/P68)))</f>
        <v>0.33333333333333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217</v>
      </c>
      <c r="C69" s="203"/>
      <c r="D69" s="203" t="s">
        <v>109</v>
      </c>
      <c r="E69" s="203" t="s">
        <v>109</v>
      </c>
      <c r="F69" s="203" t="s">
        <v>69</v>
      </c>
      <c r="G69" s="203" t="s">
        <v>218</v>
      </c>
      <c r="H69" s="90"/>
      <c r="I69" s="90"/>
      <c r="J69" s="188"/>
      <c r="K69" s="81">
        <v>21</v>
      </c>
      <c r="L69" s="81">
        <v>9</v>
      </c>
      <c r="M69" s="81">
        <v>1</v>
      </c>
      <c r="N69" s="91">
        <v>1</v>
      </c>
      <c r="O69" s="92">
        <v>0</v>
      </c>
      <c r="P69" s="93">
        <f>N69+O69</f>
        <v>1</v>
      </c>
      <c r="Q69" s="82">
        <f>IFERROR(P69/M69,"-")</f>
        <v>1</v>
      </c>
      <c r="R69" s="81">
        <v>0</v>
      </c>
      <c r="S69" s="81">
        <v>0</v>
      </c>
      <c r="T69" s="82">
        <f>IFERROR(S69/(O69+P69),"-")</f>
        <v>0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1</v>
      </c>
      <c r="BF69" s="113">
        <f>IF(P69=0,"",IF(BE69=0,"",(BE69/P69)))</f>
        <v>1</v>
      </c>
      <c r="BG69" s="112"/>
      <c r="BH69" s="114">
        <f>IFERROR(BG69/BE69,"-")</f>
        <v>0</v>
      </c>
      <c r="BI69" s="115"/>
      <c r="BJ69" s="116">
        <f>IFERROR(BI69/BE69,"-")</f>
        <v>0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30"/>
      <c r="B70" s="87"/>
      <c r="C70" s="88"/>
      <c r="D70" s="88"/>
      <c r="E70" s="88"/>
      <c r="F70" s="89"/>
      <c r="G70" s="90"/>
      <c r="H70" s="90"/>
      <c r="I70" s="90"/>
      <c r="J70" s="192"/>
      <c r="K70" s="34"/>
      <c r="L70" s="34"/>
      <c r="M70" s="31"/>
      <c r="N70" s="23"/>
      <c r="O70" s="23"/>
      <c r="P70" s="23"/>
      <c r="Q70" s="33"/>
      <c r="R70" s="32"/>
      <c r="S70" s="23"/>
      <c r="T70" s="32"/>
      <c r="U70" s="183"/>
      <c r="V70" s="25"/>
      <c r="W70" s="25"/>
      <c r="X70" s="189"/>
      <c r="Y70" s="189"/>
      <c r="Z70" s="189"/>
      <c r="AA70" s="189"/>
      <c r="AB70" s="33"/>
      <c r="AC70" s="59"/>
      <c r="AD70" s="63"/>
      <c r="AE70" s="64"/>
      <c r="AF70" s="63"/>
      <c r="AG70" s="67"/>
      <c r="AH70" s="68"/>
      <c r="AI70" s="69"/>
      <c r="AJ70" s="70"/>
      <c r="AK70" s="70"/>
      <c r="AL70" s="70"/>
      <c r="AM70" s="63"/>
      <c r="AN70" s="64"/>
      <c r="AO70" s="63"/>
      <c r="AP70" s="67"/>
      <c r="AQ70" s="68"/>
      <c r="AR70" s="69"/>
      <c r="AS70" s="70"/>
      <c r="AT70" s="70"/>
      <c r="AU70" s="70"/>
      <c r="AV70" s="63"/>
      <c r="AW70" s="64"/>
      <c r="AX70" s="63"/>
      <c r="AY70" s="67"/>
      <c r="AZ70" s="68"/>
      <c r="BA70" s="69"/>
      <c r="BB70" s="70"/>
      <c r="BC70" s="70"/>
      <c r="BD70" s="70"/>
      <c r="BE70" s="63"/>
      <c r="BF70" s="64"/>
      <c r="BG70" s="63"/>
      <c r="BH70" s="67"/>
      <c r="BI70" s="68"/>
      <c r="BJ70" s="69"/>
      <c r="BK70" s="70"/>
      <c r="BL70" s="70"/>
      <c r="BM70" s="70"/>
      <c r="BN70" s="65"/>
      <c r="BO70" s="66"/>
      <c r="BP70" s="63"/>
      <c r="BQ70" s="67"/>
      <c r="BR70" s="68"/>
      <c r="BS70" s="69"/>
      <c r="BT70" s="70"/>
      <c r="BU70" s="70"/>
      <c r="BV70" s="70"/>
      <c r="BW70" s="65"/>
      <c r="BX70" s="66"/>
      <c r="BY70" s="63"/>
      <c r="BZ70" s="67"/>
      <c r="CA70" s="68"/>
      <c r="CB70" s="69"/>
      <c r="CC70" s="70"/>
      <c r="CD70" s="70"/>
      <c r="CE70" s="70"/>
      <c r="CF70" s="65"/>
      <c r="CG70" s="66"/>
      <c r="CH70" s="63"/>
      <c r="CI70" s="67"/>
      <c r="CJ70" s="68"/>
      <c r="CK70" s="69"/>
      <c r="CL70" s="70"/>
      <c r="CM70" s="70"/>
      <c r="CN70" s="70"/>
      <c r="CO70" s="71"/>
      <c r="CP70" s="68"/>
      <c r="CQ70" s="68"/>
      <c r="CR70" s="68"/>
      <c r="CS70" s="72"/>
    </row>
    <row r="71" spans="1:98">
      <c r="A71" s="30"/>
      <c r="B71" s="37"/>
      <c r="C71" s="21"/>
      <c r="D71" s="21"/>
      <c r="E71" s="21"/>
      <c r="F71" s="22"/>
      <c r="G71" s="36"/>
      <c r="H71" s="36"/>
      <c r="I71" s="75"/>
      <c r="J71" s="193"/>
      <c r="K71" s="34"/>
      <c r="L71" s="34"/>
      <c r="M71" s="31"/>
      <c r="N71" s="23"/>
      <c r="O71" s="23"/>
      <c r="P71" s="23"/>
      <c r="Q71" s="33"/>
      <c r="R71" s="32"/>
      <c r="S71" s="23"/>
      <c r="T71" s="32"/>
      <c r="U71" s="183"/>
      <c r="V71" s="25"/>
      <c r="W71" s="25"/>
      <c r="X71" s="189"/>
      <c r="Y71" s="189"/>
      <c r="Z71" s="189"/>
      <c r="AA71" s="189"/>
      <c r="AB71" s="33"/>
      <c r="AC71" s="61"/>
      <c r="AD71" s="63"/>
      <c r="AE71" s="64"/>
      <c r="AF71" s="63"/>
      <c r="AG71" s="67"/>
      <c r="AH71" s="68"/>
      <c r="AI71" s="69"/>
      <c r="AJ71" s="70"/>
      <c r="AK71" s="70"/>
      <c r="AL71" s="70"/>
      <c r="AM71" s="63"/>
      <c r="AN71" s="64"/>
      <c r="AO71" s="63"/>
      <c r="AP71" s="67"/>
      <c r="AQ71" s="68"/>
      <c r="AR71" s="69"/>
      <c r="AS71" s="70"/>
      <c r="AT71" s="70"/>
      <c r="AU71" s="70"/>
      <c r="AV71" s="63"/>
      <c r="AW71" s="64"/>
      <c r="AX71" s="63"/>
      <c r="AY71" s="67"/>
      <c r="AZ71" s="68"/>
      <c r="BA71" s="69"/>
      <c r="BB71" s="70"/>
      <c r="BC71" s="70"/>
      <c r="BD71" s="70"/>
      <c r="BE71" s="63"/>
      <c r="BF71" s="64"/>
      <c r="BG71" s="63"/>
      <c r="BH71" s="67"/>
      <c r="BI71" s="68"/>
      <c r="BJ71" s="69"/>
      <c r="BK71" s="70"/>
      <c r="BL71" s="70"/>
      <c r="BM71" s="70"/>
      <c r="BN71" s="65"/>
      <c r="BO71" s="66"/>
      <c r="BP71" s="63"/>
      <c r="BQ71" s="67"/>
      <c r="BR71" s="68"/>
      <c r="BS71" s="69"/>
      <c r="BT71" s="70"/>
      <c r="BU71" s="70"/>
      <c r="BV71" s="70"/>
      <c r="BW71" s="65"/>
      <c r="BX71" s="66"/>
      <c r="BY71" s="63"/>
      <c r="BZ71" s="67"/>
      <c r="CA71" s="68"/>
      <c r="CB71" s="69"/>
      <c r="CC71" s="70"/>
      <c r="CD71" s="70"/>
      <c r="CE71" s="70"/>
      <c r="CF71" s="65"/>
      <c r="CG71" s="66"/>
      <c r="CH71" s="63"/>
      <c r="CI71" s="67"/>
      <c r="CJ71" s="68"/>
      <c r="CK71" s="69"/>
      <c r="CL71" s="70"/>
      <c r="CM71" s="70"/>
      <c r="CN71" s="70"/>
      <c r="CO71" s="71"/>
      <c r="CP71" s="68"/>
      <c r="CQ71" s="68"/>
      <c r="CR71" s="68"/>
      <c r="CS71" s="72"/>
    </row>
    <row r="72" spans="1:98">
      <c r="A72" s="19">
        <f>AB72</f>
        <v>1.3698885017422</v>
      </c>
      <c r="B72" s="39"/>
      <c r="C72" s="39"/>
      <c r="D72" s="39"/>
      <c r="E72" s="39"/>
      <c r="F72" s="39"/>
      <c r="G72" s="40" t="s">
        <v>219</v>
      </c>
      <c r="H72" s="40"/>
      <c r="I72" s="40"/>
      <c r="J72" s="190">
        <f>SUM(J6:J71)</f>
        <v>2870000</v>
      </c>
      <c r="K72" s="41">
        <f>SUM(K6:K71)</f>
        <v>602</v>
      </c>
      <c r="L72" s="41">
        <f>SUM(L6:L71)</f>
        <v>300</v>
      </c>
      <c r="M72" s="41">
        <f>SUM(M6:M71)</f>
        <v>316</v>
      </c>
      <c r="N72" s="41">
        <f>SUM(N6:N71)</f>
        <v>293</v>
      </c>
      <c r="O72" s="41">
        <f>SUM(O6:O71)</f>
        <v>2</v>
      </c>
      <c r="P72" s="41">
        <f>SUM(P6:P71)</f>
        <v>295</v>
      </c>
      <c r="Q72" s="42">
        <f>IFERROR(P72/M72,"-")</f>
        <v>0.93354430379747</v>
      </c>
      <c r="R72" s="78">
        <f>SUM(R6:R71)</f>
        <v>19</v>
      </c>
      <c r="S72" s="78">
        <f>SUM(S6:S71)</f>
        <v>44</v>
      </c>
      <c r="T72" s="42">
        <f>IFERROR(R72/P72,"-")</f>
        <v>0.064406779661017</v>
      </c>
      <c r="U72" s="184">
        <f>IFERROR(J72/P72,"-")</f>
        <v>9728.813559322</v>
      </c>
      <c r="V72" s="44">
        <f>SUM(V6:V71)</f>
        <v>24</v>
      </c>
      <c r="W72" s="42">
        <f>IFERROR(V72/P72,"-")</f>
        <v>0.08135593220339</v>
      </c>
      <c r="X72" s="190">
        <f>SUM(X6:X71)</f>
        <v>3931580</v>
      </c>
      <c r="Y72" s="190">
        <f>IFERROR(X72/P72,"-")</f>
        <v>13327.389830508</v>
      </c>
      <c r="Z72" s="190">
        <f>IFERROR(X72/V72,"-")</f>
        <v>163815.83333333</v>
      </c>
      <c r="AA72" s="190">
        <f>X72-J72</f>
        <v>1061580</v>
      </c>
      <c r="AB72" s="47">
        <f>X72/J72</f>
        <v>1.3698885017422</v>
      </c>
      <c r="AC72" s="60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7"/>
    <mergeCell ref="J28:J37"/>
    <mergeCell ref="U28:U37"/>
    <mergeCell ref="AA28:AA37"/>
    <mergeCell ref="AB28:AB37"/>
    <mergeCell ref="A38:A42"/>
    <mergeCell ref="J38:J42"/>
    <mergeCell ref="U38:U42"/>
    <mergeCell ref="AA38:AA42"/>
    <mergeCell ref="AB38:AB42"/>
    <mergeCell ref="A43:A47"/>
    <mergeCell ref="J43:J47"/>
    <mergeCell ref="U43:U47"/>
    <mergeCell ref="AA43:AA47"/>
    <mergeCell ref="AB43:AB47"/>
    <mergeCell ref="A48:A52"/>
    <mergeCell ref="J48:J52"/>
    <mergeCell ref="U48:U52"/>
    <mergeCell ref="AA48:AA52"/>
    <mergeCell ref="AB48:AB52"/>
    <mergeCell ref="A53:A56"/>
    <mergeCell ref="J53:J56"/>
    <mergeCell ref="U53:U56"/>
    <mergeCell ref="AA53:AA56"/>
    <mergeCell ref="AB53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9"/>
    <mergeCell ref="J65:J69"/>
    <mergeCell ref="U65:U69"/>
    <mergeCell ref="AA65:AA69"/>
    <mergeCell ref="AB65:AB6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220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1.0345</v>
      </c>
      <c r="B6" s="203" t="s">
        <v>221</v>
      </c>
      <c r="C6" s="203" t="s">
        <v>222</v>
      </c>
      <c r="D6" s="203" t="s">
        <v>223</v>
      </c>
      <c r="E6" s="203" t="s">
        <v>224</v>
      </c>
      <c r="F6" s="203" t="s">
        <v>64</v>
      </c>
      <c r="G6" s="203" t="s">
        <v>225</v>
      </c>
      <c r="H6" s="90" t="s">
        <v>226</v>
      </c>
      <c r="I6" s="90" t="s">
        <v>227</v>
      </c>
      <c r="J6" s="188">
        <v>200000</v>
      </c>
      <c r="K6" s="81">
        <v>0</v>
      </c>
      <c r="L6" s="81">
        <v>0</v>
      </c>
      <c r="M6" s="81">
        <v>0</v>
      </c>
      <c r="N6" s="91">
        <v>7</v>
      </c>
      <c r="O6" s="92">
        <v>0</v>
      </c>
      <c r="P6" s="93">
        <f>N6+O6</f>
        <v>7</v>
      </c>
      <c r="Q6" s="82" t="str">
        <f>IFERROR(P6/M6,"-")</f>
        <v>-</v>
      </c>
      <c r="R6" s="81">
        <v>1</v>
      </c>
      <c r="S6" s="81">
        <v>0</v>
      </c>
      <c r="T6" s="82">
        <f>IFERROR(S6/(O6+P6),"-")</f>
        <v>0</v>
      </c>
      <c r="U6" s="182">
        <f>IFERROR(J6/SUM(P6:P7),"-")</f>
        <v>22222.222222222</v>
      </c>
      <c r="V6" s="84">
        <v>1</v>
      </c>
      <c r="W6" s="82">
        <f>IF(P6=0,"-",V6/P6)</f>
        <v>0.14285714285714</v>
      </c>
      <c r="X6" s="186">
        <v>206000</v>
      </c>
      <c r="Y6" s="187">
        <f>IFERROR(X6/P6,"-")</f>
        <v>29428.571428571</v>
      </c>
      <c r="Z6" s="187">
        <f>IFERROR(X6/V6,"-")</f>
        <v>206000</v>
      </c>
      <c r="AA6" s="188">
        <f>SUM(X6:X7)-SUM(J6:J7)</f>
        <v>6900</v>
      </c>
      <c r="AB6" s="85">
        <f>SUM(X6:X7)/SUM(J6:J7)</f>
        <v>1.0345</v>
      </c>
      <c r="AC6" s="79"/>
      <c r="AD6" s="94">
        <v>1</v>
      </c>
      <c r="AE6" s="95">
        <f>IF(P6=0,"",IF(AD6=0,"",(AD6/P6)))</f>
        <v>0.14285714285714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2</v>
      </c>
      <c r="AN6" s="101">
        <f>IF(P6=0,"",IF(AM6=0,"",(AM6/P6)))</f>
        <v>0.28571428571429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0.14285714285714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2</v>
      </c>
      <c r="BX6" s="127">
        <f>IF(P6=0,"",IF(BW6=0,"",(BW6/P6)))</f>
        <v>0.28571428571429</v>
      </c>
      <c r="BY6" s="128">
        <v>1</v>
      </c>
      <c r="BZ6" s="129">
        <f>IFERROR(BY6/BW6,"-")</f>
        <v>0.5</v>
      </c>
      <c r="CA6" s="130">
        <v>206000</v>
      </c>
      <c r="CB6" s="131">
        <f>IFERROR(CA6/BW6,"-")</f>
        <v>103000</v>
      </c>
      <c r="CC6" s="132"/>
      <c r="CD6" s="132"/>
      <c r="CE6" s="132">
        <v>1</v>
      </c>
      <c r="CF6" s="133">
        <v>1</v>
      </c>
      <c r="CG6" s="134">
        <f>IF(P6=0,"",IF(CF6=0,"",(CF6/P6)))</f>
        <v>0.14285714285714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206000</v>
      </c>
      <c r="CQ6" s="141">
        <v>206000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228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16</v>
      </c>
      <c r="L7" s="81">
        <v>12</v>
      </c>
      <c r="M7" s="81">
        <v>10</v>
      </c>
      <c r="N7" s="91">
        <v>2</v>
      </c>
      <c r="O7" s="92">
        <v>0</v>
      </c>
      <c r="P7" s="93">
        <f>N7+O7</f>
        <v>2</v>
      </c>
      <c r="Q7" s="82">
        <f>IFERROR(P7/M7,"-")</f>
        <v>0.2</v>
      </c>
      <c r="R7" s="81">
        <v>0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0.5</v>
      </c>
      <c r="X7" s="186">
        <v>900</v>
      </c>
      <c r="Y7" s="187">
        <f>IFERROR(X7/P7,"-")</f>
        <v>450</v>
      </c>
      <c r="Z7" s="187">
        <f>IFERROR(X7/V7,"-")</f>
        <v>900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2</v>
      </c>
      <c r="BX7" s="127">
        <f>IF(P7=0,"",IF(BW7=0,"",(BW7/P7)))</f>
        <v>1</v>
      </c>
      <c r="BY7" s="128">
        <v>1</v>
      </c>
      <c r="BZ7" s="129">
        <f>IFERROR(BY7/BW7,"-")</f>
        <v>0.5</v>
      </c>
      <c r="CA7" s="130">
        <v>900</v>
      </c>
      <c r="CB7" s="131">
        <f>IFERROR(CA7/BW7,"-")</f>
        <v>450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900</v>
      </c>
      <c r="CQ7" s="141">
        <v>900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1.0345</v>
      </c>
      <c r="B10" s="39"/>
      <c r="C10" s="39"/>
      <c r="D10" s="39"/>
      <c r="E10" s="39"/>
      <c r="F10" s="39"/>
      <c r="G10" s="40" t="s">
        <v>229</v>
      </c>
      <c r="H10" s="40"/>
      <c r="I10" s="40"/>
      <c r="J10" s="190">
        <f>SUM(J6:J9)</f>
        <v>200000</v>
      </c>
      <c r="K10" s="41">
        <f>SUM(K6:K9)</f>
        <v>16</v>
      </c>
      <c r="L10" s="41">
        <f>SUM(L6:L9)</f>
        <v>12</v>
      </c>
      <c r="M10" s="41">
        <f>SUM(M6:M9)</f>
        <v>10</v>
      </c>
      <c r="N10" s="41">
        <f>SUM(N6:N9)</f>
        <v>9</v>
      </c>
      <c r="O10" s="41">
        <f>SUM(O6:O9)</f>
        <v>0</v>
      </c>
      <c r="P10" s="41">
        <f>SUM(P6:P9)</f>
        <v>9</v>
      </c>
      <c r="Q10" s="42">
        <f>IFERROR(P10/M10,"-")</f>
        <v>0.9</v>
      </c>
      <c r="R10" s="78">
        <f>SUM(R6:R9)</f>
        <v>1</v>
      </c>
      <c r="S10" s="78">
        <f>SUM(S6:S9)</f>
        <v>0</v>
      </c>
      <c r="T10" s="42">
        <f>IFERROR(R10/P10,"-")</f>
        <v>0.11111111111111</v>
      </c>
      <c r="U10" s="184">
        <f>IFERROR(J10/P10,"-")</f>
        <v>22222.222222222</v>
      </c>
      <c r="V10" s="44">
        <f>SUM(V6:V9)</f>
        <v>2</v>
      </c>
      <c r="W10" s="42">
        <f>IFERROR(V10/P10,"-")</f>
        <v>0.22222222222222</v>
      </c>
      <c r="X10" s="190">
        <f>SUM(X6:X9)</f>
        <v>206900</v>
      </c>
      <c r="Y10" s="190">
        <f>IFERROR(X10/P10,"-")</f>
        <v>22988.888888889</v>
      </c>
      <c r="Z10" s="190">
        <f>IFERROR(X10/V10,"-")</f>
        <v>103450</v>
      </c>
      <c r="AA10" s="190">
        <f>X10-J10</f>
        <v>6900</v>
      </c>
      <c r="AB10" s="47">
        <f>X10/J10</f>
        <v>1.0345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