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<sst xmlns="http://schemas.openxmlformats.org/spreadsheetml/2006/main" uniqueCount="229">
  <si>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</si>
  <si>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</si>
  <si>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</si>
  <si>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</si>
  <si>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</si>
  <si>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</si>
  <si>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</si>
  <si>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</si>
  <si>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</si>
  <si>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</si>
  <si>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</si>
  <si>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</si>
  <si>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</si>
  <si>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</si>
  <si>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</si>
  <si>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</si>
  <si>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</si>
  <si>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</si>
  <si>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</si>
  <si>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</si>
  <si>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</si>
  <si>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</si>
  <si>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</si>
  <si>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</si>
  <si>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</si>
  <si>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</si>
  <si>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</si>
  <si>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</si>
  <si>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</si>
  <si>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</si>
  <si>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</si>
  <si>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</si>
  <si>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</si>
  <si>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</si>
  <si>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</si>
  <si>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</si>
  <si>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</si>
  <si>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</si>
  <si>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</si>
  <si>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</si>
  <si>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</si>
  <si>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</si>
  <si>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</si>
  <si>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</si>
  <si>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</si>
  <si>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</si>
  <si>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</si>
  <si>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</si>
  <si>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</si>
  <si>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</si>
  <si>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</si>
  <si>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</si>
  <si>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</si>
  <si>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</si>
  <si>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</si>
  <si>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</si>
  <si>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</si>
  <si>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</si>
  <si>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</si>
  <si>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</si>
  <si>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</si>
  <si>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ln_ink513</t>
  </si>
  <si>
    <t>デリヘル版3(LINEver)（藤井レイラ）</t>
  </si>
  <si>
    <t>LINEで出会いリクルート70歳まで応募可</t>
  </si>
  <si>
    <t>line</t>
  </si>
  <si>
    <t>サンスポ関東</t>
  </si>
  <si>
    <t>全5段つかみ15段</t>
  </si>
  <si>
    <t>1～15日</t>
  </si>
  <si>
    <t>ic3611</t>
  </si>
  <si>
    <t>空電</t>
  </si>
  <si>
    <t>ln_ink514</t>
  </si>
  <si>
    <t>半5段つかみ15段</t>
  </si>
  <si>
    <t>ic3612</t>
  </si>
  <si>
    <t>ln_ink515</t>
  </si>
  <si>
    <t>老人ホーム版(LINEver)（晶エリー）</t>
  </si>
  <si>
    <t>お相手待ちの女性が出ました(LINEver)</t>
  </si>
  <si>
    <t>16～31日</t>
  </si>
  <si>
    <t>ic3613</t>
  </si>
  <si>
    <t>ln_ink516</t>
  </si>
  <si>
    <t>ic3614</t>
  </si>
  <si>
    <t>ln_ink517</t>
  </si>
  <si>
    <t>サンスポ関西</t>
  </si>
  <si>
    <t>ic3615</t>
  </si>
  <si>
    <t>ln_ink518</t>
  </si>
  <si>
    <t>ic3616</t>
  </si>
  <si>
    <t>ln_ink519</t>
  </si>
  <si>
    <t>ic3617</t>
  </si>
  <si>
    <t>ln_ink520</t>
  </si>
  <si>
    <t>ic3618</t>
  </si>
  <si>
    <t>ln_ink521</t>
  </si>
  <si>
    <t>精力剤版(LINEver)（藤井レイラ）</t>
  </si>
  <si>
    <t>50代でもグイグイ</t>
  </si>
  <si>
    <t>デイリースポーツ関西</t>
  </si>
  <si>
    <t>全5段・半5段つかみスライド</t>
  </si>
  <si>
    <t>9/1～</t>
  </si>
  <si>
    <t>ln_ink522</t>
  </si>
  <si>
    <t>雑誌版SPA(LINEver)（晶エリー）</t>
  </si>
  <si>
    <t>え?LINEでこんなに出会えんのダメ元で始めたはずが</t>
  </si>
  <si>
    <t>ln_ink523</t>
  </si>
  <si>
    <t>右女9版(ヘスティア)(LINEver)（藤井レイラ）</t>
  </si>
  <si>
    <t>学生いませんギャルもいません熟女熟女熟女熟女(LINEver)</t>
  </si>
  <si>
    <t>ln_ink524</t>
  </si>
  <si>
    <t>携帯版(LINEver)（高宮菜々子）</t>
  </si>
  <si>
    <t>手間いらずのオヤジ向け出会い場！(LINEver)</t>
  </si>
  <si>
    <t>ln_ink525</t>
  </si>
  <si>
    <t>デリヘル版3(LINEver)（高宮菜々子）</t>
  </si>
  <si>
    <t>ic3619</t>
  </si>
  <si>
    <t>(空電共通)</t>
  </si>
  <si>
    <t>ln_ink526</t>
  </si>
  <si>
    <t>雑誌版SPA(LINEver)（藤井レイラ）</t>
  </si>
  <si>
    <t>「過剰なサービスが自慢です」素人熟女の出会いを暴露」(LINEver)</t>
  </si>
  <si>
    <t>スポニチ西部</t>
  </si>
  <si>
    <t>全5段つかみ20段保証</t>
  </si>
  <si>
    <t>20段保証</t>
  </si>
  <si>
    <t>ln_ink527</t>
  </si>
  <si>
    <t>雑誌版SPA(LINEver)（高宮菜々子）</t>
  </si>
  <si>
    <t>マカより効果的エロい熟女が誘ってくる魅力的なサイト</t>
  </si>
  <si>
    <t>ln_ink528</t>
  </si>
  <si>
    <t>女優大版１(LINEver)（藤井レイラ）</t>
  </si>
  <si>
    <t>出会い探しは</t>
  </si>
  <si>
    <t>ln_ink529</t>
  </si>
  <si>
    <t>直接LINE交換版(LINEver)（晶エリー）</t>
  </si>
  <si>
    <t>熟女とLＩＮＥで出会いができる</t>
  </si>
  <si>
    <t>ic3620</t>
  </si>
  <si>
    <t>ln_ink530</t>
  </si>
  <si>
    <t>再婚&amp;理解者版(LINEver)（高宮菜々子）</t>
  </si>
  <si>
    <t>再婚&amp;理解者(LINEver)</t>
  </si>
  <si>
    <t>スポーツ報知関西</t>
  </si>
  <si>
    <t>全5段つかみ4回</t>
  </si>
  <si>
    <t>ln_ink531</t>
  </si>
  <si>
    <t>ln_ink532</t>
  </si>
  <si>
    <t>ln_ink533</t>
  </si>
  <si>
    <t>DVDパッケージ＿ストーリー版(LINEver)（藤井レイラ）</t>
  </si>
  <si>
    <t>え美熟女が(LINEver)</t>
  </si>
  <si>
    <t>ic3621</t>
  </si>
  <si>
    <t>ln_ink534</t>
  </si>
  <si>
    <t>東スポ (4C終面全5段)</t>
  </si>
  <si>
    <t>4C終面全5段</t>
  </si>
  <si>
    <t>9月14日(木)</t>
  </si>
  <si>
    <t>ln_ink535</t>
  </si>
  <si>
    <t>中京スポーツ (4C終面全5段)</t>
  </si>
  <si>
    <t>9月07日(木)</t>
  </si>
  <si>
    <t>ln_ink536</t>
  </si>
  <si>
    <t>大スポ (4C終面全5段)</t>
  </si>
  <si>
    <t>ln_ink537</t>
  </si>
  <si>
    <t>九スポ (4C終面全5段)</t>
  </si>
  <si>
    <t>9月08日(金)</t>
  </si>
  <si>
    <t>ic3622</t>
  </si>
  <si>
    <t>空電 (共通)</t>
  </si>
  <si>
    <t>ln_ink538</t>
  </si>
  <si>
    <t>枯れ専女子版（LINEver)（藤井レイラ）</t>
  </si>
  <si>
    <t>日本の出会い系番付第1位に推薦します</t>
  </si>
  <si>
    <t>9月21日(木)</t>
  </si>
  <si>
    <t>ln_ink539</t>
  </si>
  <si>
    <t>ランキング版(LINEver)（複数）</t>
  </si>
  <si>
    <t>月間逆指名ランキング</t>
  </si>
  <si>
    <t>ln_ink540</t>
  </si>
  <si>
    <t>ln_ink541</t>
  </si>
  <si>
    <t>9月23日(土)</t>
  </si>
  <si>
    <t>ic3623</t>
  </si>
  <si>
    <t>ln_ink542</t>
  </si>
  <si>
    <t>いろいろな疑問版(LINEver)（晶エリー・藤井レイラ）</t>
  </si>
  <si>
    <t>登録すればわかります</t>
  </si>
  <si>
    <t>スポニチ関東</t>
  </si>
  <si>
    <t>半2段つかみ20段保証</t>
  </si>
  <si>
    <t>ln_ink543</t>
  </si>
  <si>
    <t>ln_ink544</t>
  </si>
  <si>
    <t>ln_ink545</t>
  </si>
  <si>
    <t>ic3624</t>
  </si>
  <si>
    <t>ln_ink546</t>
  </si>
  <si>
    <t>ニッカン西部</t>
  </si>
  <si>
    <t>1～10日</t>
  </si>
  <si>
    <t>ln_ink547</t>
  </si>
  <si>
    <t>11～20日</t>
  </si>
  <si>
    <t>ln_ink548</t>
  </si>
  <si>
    <t>21～31日</t>
  </si>
  <si>
    <t>ic3625</t>
  </si>
  <si>
    <t>ln_ink549</t>
  </si>
  <si>
    <t>9月03日(日)</t>
  </si>
  <si>
    <t>ic3626</t>
  </si>
  <si>
    <t>ln_ink550</t>
  </si>
  <si>
    <t>全5段</t>
  </si>
  <si>
    <t>9月09日(土)</t>
  </si>
  <si>
    <t>ic3627</t>
  </si>
  <si>
    <t>ln_ink551</t>
  </si>
  <si>
    <t>ic3628</t>
  </si>
  <si>
    <t>ln_ink552</t>
  </si>
  <si>
    <t>1C終面全5段</t>
  </si>
  <si>
    <t>ic3629</t>
  </si>
  <si>
    <t>ln_ink553</t>
  </si>
  <si>
    <t>9月30日(土)</t>
  </si>
  <si>
    <t>ic3630</t>
  </si>
  <si>
    <t>ln_ink554</t>
  </si>
  <si>
    <t>記事(ノーマル)(LINEver)（）</t>
  </si>
  <si>
    <t>デイリー39白濁液を求めて熟女が登録中。溜まってるオジサンなら即会いチャンス。</t>
  </si>
  <si>
    <t>4C記事枠</t>
  </si>
  <si>
    <t>ln_ink555</t>
  </si>
  <si>
    <t>記事(黄)(LINEver)（）</t>
  </si>
  <si>
    <t>デイリー40「パパ活を求めないサイトです」熟年男女専門なので安心してください。</t>
  </si>
  <si>
    <t>9月10日(日)</t>
  </si>
  <si>
    <t>ln_ink556</t>
  </si>
  <si>
    <t>記事(赤)(LINEver)（）</t>
  </si>
  <si>
    <t>239初期費用ナシ！更新料ナシ！昭和世代でLINEが使えれば自由に出会えます。</t>
  </si>
  <si>
    <t>9月17日(日)</t>
  </si>
  <si>
    <t>ln_ink557</t>
  </si>
  <si>
    <t>記事(青)(LINEver)（）</t>
  </si>
  <si>
    <t>24060歳からできるLINEの出会い。親切なサポート付きで高齢者でも安心。</t>
  </si>
  <si>
    <t>9月24日(日)</t>
  </si>
  <si>
    <t>ic3631</t>
  </si>
  <si>
    <t>共通</t>
  </si>
  <si>
    <t>新聞 TOTAL</t>
  </si>
  <si>
    <t>●雑誌 広告</t>
  </si>
  <si>
    <t>ln_ink511</t>
  </si>
  <si>
    <t>日本ジャーナル出版</t>
  </si>
  <si>
    <t>女性多数版(LINEver)（藤井レイラ子）</t>
  </si>
  <si>
    <t>助けてください！男性会員が足りません</t>
  </si>
  <si>
    <t>週刊実話</t>
  </si>
  <si>
    <t>表4</t>
  </si>
  <si>
    <t>9月28日(木)</t>
  </si>
  <si>
    <t>za246</t>
  </si>
  <si>
    <t>ln_ink512</t>
  </si>
  <si>
    <t>リイド社</t>
  </si>
  <si>
    <t>LINEで繋がる恋愛・結婚版(LINEver)（高宮菜々子）</t>
  </si>
  <si>
    <t>恋愛経験が少なくても女性と出会える</t>
  </si>
  <si>
    <t>コミック乱</t>
  </si>
  <si>
    <t>1C2P</t>
  </si>
  <si>
    <t>9月27日(水)</t>
  </si>
  <si>
    <t>za247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</si>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</sst>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66</v>
      </c>
      <c r="D6" s="195">
        <v>2930000</v>
      </c>
      <c r="E6" s="81">
        <v>453</v>
      </c>
      <c r="F6" s="81">
        <v>246</v>
      </c>
      <c r="G6" s="81">
        <v>500</v>
      </c>
      <c r="H6" s="91">
        <v>257</v>
      </c>
      <c r="I6" s="92">
        <v>0</v>
      </c>
      <c r="J6" s="145">
        <f>H6+I6</f>
        <v>257</v>
      </c>
      <c r="K6" s="82">
        <f>IFERROR(J6/G6,"-")</f>
        <v>0.514</v>
      </c>
      <c r="L6" s="81">
        <v>21</v>
      </c>
      <c r="M6" s="81">
        <v>34</v>
      </c>
      <c r="N6" s="82">
        <f>IFERROR(L6/J6,"-")</f>
        <v>0.081712062256809</v>
      </c>
      <c r="O6" s="83">
        <f>IFERROR(D6/J6,"-")</f>
        <v>11400.778210117</v>
      </c>
      <c r="P6" s="84">
        <v>25</v>
      </c>
      <c r="Q6" s="82">
        <f>IFERROR(P6/J6,"-")</f>
        <v>0.09727626459144</v>
      </c>
      <c r="R6" s="200">
        <v>1579000</v>
      </c>
      <c r="S6" s="201">
        <f>IFERROR(R6/J6,"-")</f>
        <v>6143.9688715953</v>
      </c>
      <c r="T6" s="201">
        <f>IFERROR(R6/P6,"-")</f>
        <v>63160</v>
      </c>
      <c r="U6" s="195">
        <f>IFERROR(R6-D6,"-")</f>
        <v>-1351000</v>
      </c>
      <c r="V6" s="85">
        <f>R6/D6</f>
        <v>0.53890784982935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460000</v>
      </c>
      <c r="E7" s="81">
        <v>56</v>
      </c>
      <c r="F7" s="81">
        <v>39</v>
      </c>
      <c r="G7" s="81">
        <v>14</v>
      </c>
      <c r="H7" s="91">
        <v>54</v>
      </c>
      <c r="I7" s="92">
        <v>0</v>
      </c>
      <c r="J7" s="145">
        <f>H7+I7</f>
        <v>54</v>
      </c>
      <c r="K7" s="82">
        <f>IFERROR(J7/G7,"-")</f>
        <v>3.8571428571429</v>
      </c>
      <c r="L7" s="81">
        <v>4</v>
      </c>
      <c r="M7" s="81">
        <v>6</v>
      </c>
      <c r="N7" s="82">
        <f>IFERROR(L7/J7,"-")</f>
        <v>0.074074074074074</v>
      </c>
      <c r="O7" s="83">
        <f>IFERROR(D7/J7,"-")</f>
        <v>8518.5185185185</v>
      </c>
      <c r="P7" s="84">
        <v>5</v>
      </c>
      <c r="Q7" s="82">
        <f>IFERROR(P7/J7,"-")</f>
        <v>0.092592592592593</v>
      </c>
      <c r="R7" s="200">
        <v>39000</v>
      </c>
      <c r="S7" s="201">
        <f>IFERROR(R7/J7,"-")</f>
        <v>722.22222222222</v>
      </c>
      <c r="T7" s="201">
        <f>IFERROR(R7/P7,"-")</f>
        <v>7800</v>
      </c>
      <c r="U7" s="195">
        <f>IFERROR(R7-D7,"-")</f>
        <v>-421000</v>
      </c>
      <c r="V7" s="85">
        <f>R7/D7</f>
        <v>0.084782608695652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3390000</v>
      </c>
      <c r="E10" s="41">
        <f>SUM(E6:E8)</f>
        <v>509</v>
      </c>
      <c r="F10" s="41">
        <f>SUM(F6:F8)</f>
        <v>285</v>
      </c>
      <c r="G10" s="41">
        <f>SUM(G6:G8)</f>
        <v>514</v>
      </c>
      <c r="H10" s="41">
        <f>SUM(H6:H8)</f>
        <v>311</v>
      </c>
      <c r="I10" s="41">
        <f>SUM(I6:I8)</f>
        <v>0</v>
      </c>
      <c r="J10" s="41">
        <f>SUM(J6:J8)</f>
        <v>311</v>
      </c>
      <c r="K10" s="42">
        <f>IFERROR(J10/G10,"-")</f>
        <v>0.60505836575875</v>
      </c>
      <c r="L10" s="78">
        <f>SUM(L6:L8)</f>
        <v>25</v>
      </c>
      <c r="M10" s="78">
        <f>SUM(M6:M8)</f>
        <v>40</v>
      </c>
      <c r="N10" s="42">
        <f>IFERROR(L10/J10,"-")</f>
        <v>0.080385852090032</v>
      </c>
      <c r="O10" s="43">
        <f>IFERROR(D10/J10,"-")</f>
        <v>10900.321543408</v>
      </c>
      <c r="P10" s="44">
        <f>SUM(P6:P8)</f>
        <v>30</v>
      </c>
      <c r="Q10" s="42">
        <f>IFERROR(P10/J10,"-")</f>
        <v>0.096463022508039</v>
      </c>
      <c r="R10" s="45">
        <f>SUM(R6:R8)</f>
        <v>1618000</v>
      </c>
      <c r="S10" s="45">
        <f>IFERROR(R10/J10,"-")</f>
        <v>5202.5723472669</v>
      </c>
      <c r="T10" s="45">
        <f>IFERROR(R10/P10,"-")</f>
        <v>53933.333333333</v>
      </c>
      <c r="U10" s="46">
        <f>SUM(U6:U8)</f>
        <v>-1772000</v>
      </c>
      <c r="V10" s="47">
        <f>IFERROR(R10/D10,"-")</f>
        <v>0.47728613569322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3.7647058823529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11</v>
      </c>
      <c r="O6" s="92">
        <v>0</v>
      </c>
      <c r="P6" s="93">
        <f>N6+O6</f>
        <v>11</v>
      </c>
      <c r="Q6" s="82" t="str">
        <f>IFERROR(P6/M6,"-")</f>
        <v>-</v>
      </c>
      <c r="R6" s="81">
        <v>2</v>
      </c>
      <c r="S6" s="81">
        <v>3</v>
      </c>
      <c r="T6" s="82">
        <f>IFERROR(S6/(O6+P6),"-")</f>
        <v>0.27272727272727</v>
      </c>
      <c r="U6" s="182">
        <f>IFERROR(J6/SUM(P6:P21),"-")</f>
        <v>4788.7323943662</v>
      </c>
      <c r="V6" s="84">
        <v>1</v>
      </c>
      <c r="W6" s="82">
        <f>IF(P6=0,"-",V6/P6)</f>
        <v>0.090909090909091</v>
      </c>
      <c r="X6" s="186">
        <v>193000</v>
      </c>
      <c r="Y6" s="187">
        <f>IFERROR(X6/P6,"-")</f>
        <v>17545.454545455</v>
      </c>
      <c r="Z6" s="187">
        <f>IFERROR(X6/V6,"-")</f>
        <v>193000</v>
      </c>
      <c r="AA6" s="188">
        <f>SUM(X6:X21)-SUM(J6:J21)</f>
        <v>940000</v>
      </c>
      <c r="AB6" s="85">
        <f>SUM(X6:X21)/SUM(J6:J21)</f>
        <v>3.7647058823529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0.090909090909091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0.36363636363636</v>
      </c>
      <c r="BP6" s="121">
        <v>1</v>
      </c>
      <c r="BQ6" s="122">
        <f>IFERROR(BP6/BN6,"-")</f>
        <v>0.25</v>
      </c>
      <c r="BR6" s="123">
        <v>198000</v>
      </c>
      <c r="BS6" s="124">
        <f>IFERROR(BR6/BN6,"-")</f>
        <v>49500</v>
      </c>
      <c r="BT6" s="125"/>
      <c r="BU6" s="125"/>
      <c r="BV6" s="125">
        <v>1</v>
      </c>
      <c r="BW6" s="126">
        <v>4</v>
      </c>
      <c r="BX6" s="127">
        <f>IF(P6=0,"",IF(BW6=0,"",(BW6/P6)))</f>
        <v>0.36363636363636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2</v>
      </c>
      <c r="CG6" s="134">
        <f>IF(P6=0,"",IF(CF6=0,"",(CF6/P6)))</f>
        <v>0.18181818181818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193000</v>
      </c>
      <c r="CQ6" s="141">
        <v>198000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38</v>
      </c>
      <c r="L7" s="81">
        <v>21</v>
      </c>
      <c r="M7" s="81">
        <v>11</v>
      </c>
      <c r="N7" s="91">
        <v>1</v>
      </c>
      <c r="O7" s="92">
        <v>0</v>
      </c>
      <c r="P7" s="93">
        <f>N7+O7</f>
        <v>1</v>
      </c>
      <c r="Q7" s="82">
        <f>IFERROR(P7/M7,"-")</f>
        <v>0.090909090909091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1</v>
      </c>
      <c r="L9" s="81">
        <v>1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13</v>
      </c>
      <c r="O10" s="92">
        <v>0</v>
      </c>
      <c r="P10" s="93">
        <f>N10+O10</f>
        <v>13</v>
      </c>
      <c r="Q10" s="82" t="str">
        <f>IFERROR(P10/M10,"-")</f>
        <v>-</v>
      </c>
      <c r="R10" s="81">
        <v>2</v>
      </c>
      <c r="S10" s="81">
        <v>1</v>
      </c>
      <c r="T10" s="82">
        <f>IFERROR(S10/(O10+P10),"-")</f>
        <v>0.076923076923077</v>
      </c>
      <c r="U10" s="182"/>
      <c r="V10" s="84">
        <v>1</v>
      </c>
      <c r="W10" s="82">
        <f>IF(P10=0,"-",V10/P10)</f>
        <v>0.076923076923077</v>
      </c>
      <c r="X10" s="186">
        <v>45000</v>
      </c>
      <c r="Y10" s="187">
        <f>IFERROR(X10/P10,"-")</f>
        <v>3461.5384615385</v>
      </c>
      <c r="Z10" s="187">
        <f>IFERROR(X10/V10,"-")</f>
        <v>45000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0.076923076923077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0.23076923076923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5</v>
      </c>
      <c r="BO10" s="120">
        <f>IF(P10=0,"",IF(BN10=0,"",(BN10/P10)))</f>
        <v>0.38461538461538</v>
      </c>
      <c r="BP10" s="121">
        <v>1</v>
      </c>
      <c r="BQ10" s="122">
        <f>IFERROR(BP10/BN10,"-")</f>
        <v>0.2</v>
      </c>
      <c r="BR10" s="123">
        <v>45000</v>
      </c>
      <c r="BS10" s="124">
        <f>IFERROR(BR10/BN10,"-")</f>
        <v>9000</v>
      </c>
      <c r="BT10" s="125"/>
      <c r="BU10" s="125"/>
      <c r="BV10" s="125">
        <v>1</v>
      </c>
      <c r="BW10" s="126">
        <v>1</v>
      </c>
      <c r="BX10" s="127">
        <f>IF(P10=0,"",IF(BW10=0,"",(BW10/P10)))</f>
        <v>0.076923076923077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3</v>
      </c>
      <c r="CG10" s="134">
        <f>IF(P10=0,"",IF(CF10=0,"",(CF10/P10)))</f>
        <v>0.23076923076923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</v>
      </c>
      <c r="CP10" s="141">
        <v>45000</v>
      </c>
      <c r="CQ10" s="141">
        <v>45000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44</v>
      </c>
      <c r="L11" s="81">
        <v>15</v>
      </c>
      <c r="M11" s="81">
        <v>21</v>
      </c>
      <c r="N11" s="91">
        <v>2</v>
      </c>
      <c r="O11" s="92">
        <v>0</v>
      </c>
      <c r="P11" s="93">
        <f>N11+O11</f>
        <v>2</v>
      </c>
      <c r="Q11" s="82">
        <f>IFERROR(P11/M11,"-")</f>
        <v>0.095238095238095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0.5</v>
      </c>
      <c r="X11" s="186">
        <v>32000</v>
      </c>
      <c r="Y11" s="187">
        <f>IFERROR(X11/P11,"-")</f>
        <v>16000</v>
      </c>
      <c r="Z11" s="187">
        <f>IFERROR(X11/V11,"-")</f>
        <v>32000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>
        <v>1</v>
      </c>
      <c r="BZ11" s="129">
        <f>IFERROR(BY11/BW11,"-")</f>
        <v>1</v>
      </c>
      <c r="CA11" s="130">
        <v>32000</v>
      </c>
      <c r="CB11" s="131">
        <f>IFERROR(CA11/BW11,"-")</f>
        <v>32000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32000</v>
      </c>
      <c r="CQ11" s="141">
        <v>32000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3</v>
      </c>
      <c r="L13" s="81">
        <v>2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13</v>
      </c>
      <c r="O14" s="92">
        <v>0</v>
      </c>
      <c r="P14" s="93">
        <f>N14+O14</f>
        <v>13</v>
      </c>
      <c r="Q14" s="82" t="str">
        <f>IFERROR(P14/M14,"-")</f>
        <v>-</v>
      </c>
      <c r="R14" s="81">
        <v>0</v>
      </c>
      <c r="S14" s="81">
        <v>2</v>
      </c>
      <c r="T14" s="82">
        <f>IFERROR(S14/(O14+P14),"-")</f>
        <v>0.15384615384615</v>
      </c>
      <c r="U14" s="182"/>
      <c r="V14" s="84">
        <v>1</v>
      </c>
      <c r="W14" s="82">
        <f>IF(P14=0,"-",V14/P14)</f>
        <v>0.076923076923077</v>
      </c>
      <c r="X14" s="186">
        <v>3000</v>
      </c>
      <c r="Y14" s="187">
        <f>IFERROR(X14/P14,"-")</f>
        <v>230.76923076923</v>
      </c>
      <c r="Z14" s="187">
        <f>IFERROR(X14/V14,"-")</f>
        <v>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0.076923076923077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7</v>
      </c>
      <c r="BO14" s="120">
        <f>IF(P14=0,"",IF(BN14=0,"",(BN14/P14)))</f>
        <v>0.53846153846154</v>
      </c>
      <c r="BP14" s="121">
        <v>1</v>
      </c>
      <c r="BQ14" s="122">
        <f>IFERROR(BP14/BN14,"-")</f>
        <v>0.14285714285714</v>
      </c>
      <c r="BR14" s="123">
        <v>3000</v>
      </c>
      <c r="BS14" s="124">
        <f>IFERROR(BR14/BN14,"-")</f>
        <v>428.57142857143</v>
      </c>
      <c r="BT14" s="125">
        <v>1</v>
      </c>
      <c r="BU14" s="125"/>
      <c r="BV14" s="125"/>
      <c r="BW14" s="126">
        <v>2</v>
      </c>
      <c r="BX14" s="127">
        <f>IF(P14=0,"",IF(BW14=0,"",(BW14/P14)))</f>
        <v>0.15384615384615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3</v>
      </c>
      <c r="CG14" s="134">
        <f>IF(P14=0,"",IF(CF14=0,"",(CF14/P14)))</f>
        <v>0.23076923076923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44</v>
      </c>
      <c r="L15" s="81">
        <v>24</v>
      </c>
      <c r="M15" s="81">
        <v>19</v>
      </c>
      <c r="N15" s="91">
        <v>6</v>
      </c>
      <c r="O15" s="92">
        <v>0</v>
      </c>
      <c r="P15" s="93">
        <f>N15+O15</f>
        <v>6</v>
      </c>
      <c r="Q15" s="82">
        <f>IFERROR(P15/M15,"-")</f>
        <v>0.31578947368421</v>
      </c>
      <c r="R15" s="81">
        <v>3</v>
      </c>
      <c r="S15" s="81">
        <v>1</v>
      </c>
      <c r="T15" s="82">
        <f>IFERROR(S15/(O15+P15),"-")</f>
        <v>0.16666666666667</v>
      </c>
      <c r="U15" s="182"/>
      <c r="V15" s="84">
        <v>2</v>
      </c>
      <c r="W15" s="82">
        <f>IF(P15=0,"-",V15/P15)</f>
        <v>0.33333333333333</v>
      </c>
      <c r="X15" s="186">
        <v>416000</v>
      </c>
      <c r="Y15" s="187">
        <f>IFERROR(X15/P15,"-")</f>
        <v>69333.333333333</v>
      </c>
      <c r="Z15" s="187">
        <f>IFERROR(X15/V15,"-")</f>
        <v>208000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0.16666666666667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0.33333333333333</v>
      </c>
      <c r="BY15" s="128">
        <v>1</v>
      </c>
      <c r="BZ15" s="129">
        <f>IFERROR(BY15/BW15,"-")</f>
        <v>0.5</v>
      </c>
      <c r="CA15" s="130">
        <v>81000</v>
      </c>
      <c r="CB15" s="131">
        <f>IFERROR(CA15/BW15,"-")</f>
        <v>40500</v>
      </c>
      <c r="CC15" s="132"/>
      <c r="CD15" s="132"/>
      <c r="CE15" s="132">
        <v>1</v>
      </c>
      <c r="CF15" s="133">
        <v>3</v>
      </c>
      <c r="CG15" s="134">
        <f>IF(P15=0,"",IF(CF15=0,"",(CF15/P15)))</f>
        <v>0.5</v>
      </c>
      <c r="CH15" s="135">
        <v>2</v>
      </c>
      <c r="CI15" s="136">
        <f>IFERROR(CH15/CF15,"-")</f>
        <v>0.66666666666667</v>
      </c>
      <c r="CJ15" s="137">
        <v>355000</v>
      </c>
      <c r="CK15" s="138">
        <f>IFERROR(CJ15/CF15,"-")</f>
        <v>118333.33333333</v>
      </c>
      <c r="CL15" s="139"/>
      <c r="CM15" s="139"/>
      <c r="CN15" s="139">
        <v>2</v>
      </c>
      <c r="CO15" s="140">
        <v>2</v>
      </c>
      <c r="CP15" s="141">
        <v>416000</v>
      </c>
      <c r="CQ15" s="141">
        <v>335000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8</v>
      </c>
      <c r="O16" s="92">
        <v>0</v>
      </c>
      <c r="P16" s="93">
        <f>N16+O16</f>
        <v>8</v>
      </c>
      <c r="Q16" s="82" t="str">
        <f>IFERROR(P16/M16,"-")</f>
        <v>-</v>
      </c>
      <c r="R16" s="81">
        <v>1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0.25</v>
      </c>
      <c r="X16" s="186">
        <v>70000</v>
      </c>
      <c r="Y16" s="187">
        <f>IFERROR(X16/P16,"-")</f>
        <v>8750</v>
      </c>
      <c r="Z16" s="187">
        <f>IFERROR(X16/V16,"-")</f>
        <v>35000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4</v>
      </c>
      <c r="BO16" s="120">
        <f>IF(P16=0,"",IF(BN16=0,"",(BN16/P16)))</f>
        <v>0.5</v>
      </c>
      <c r="BP16" s="121">
        <v>1</v>
      </c>
      <c r="BQ16" s="122">
        <f>IFERROR(BP16/BN16,"-")</f>
        <v>0.25</v>
      </c>
      <c r="BR16" s="123">
        <v>10000</v>
      </c>
      <c r="BS16" s="124">
        <f>IFERROR(BR16/BN16,"-")</f>
        <v>2500</v>
      </c>
      <c r="BT16" s="125">
        <v>1</v>
      </c>
      <c r="BU16" s="125"/>
      <c r="BV16" s="125"/>
      <c r="BW16" s="126">
        <v>3</v>
      </c>
      <c r="BX16" s="127">
        <f>IF(P16=0,"",IF(BW16=0,"",(BW16/P16)))</f>
        <v>0.375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1</v>
      </c>
      <c r="CG16" s="134">
        <f>IF(P16=0,"",IF(CF16=0,"",(CF16/P16)))</f>
        <v>0.125</v>
      </c>
      <c r="CH16" s="135">
        <v>1</v>
      </c>
      <c r="CI16" s="136">
        <f>IFERROR(CH16/CF16,"-")</f>
        <v>1</v>
      </c>
      <c r="CJ16" s="137">
        <v>60000</v>
      </c>
      <c r="CK16" s="138">
        <f>IFERROR(CJ16/CF16,"-")</f>
        <v>60000</v>
      </c>
      <c r="CL16" s="139"/>
      <c r="CM16" s="139"/>
      <c r="CN16" s="139">
        <v>1</v>
      </c>
      <c r="CO16" s="140">
        <v>2</v>
      </c>
      <c r="CP16" s="141">
        <v>70000</v>
      </c>
      <c r="CQ16" s="141">
        <v>60000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6</v>
      </c>
      <c r="L17" s="81">
        <v>5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3</v>
      </c>
      <c r="O18" s="92">
        <v>0</v>
      </c>
      <c r="P18" s="93">
        <f>N18+O18</f>
        <v>3</v>
      </c>
      <c r="Q18" s="82" t="str">
        <f>IFERROR(P18/M18,"-")</f>
        <v>-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0.33333333333333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0.66666666666667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21</v>
      </c>
      <c r="L19" s="81">
        <v>14</v>
      </c>
      <c r="M19" s="81">
        <v>2</v>
      </c>
      <c r="N19" s="91">
        <v>2</v>
      </c>
      <c r="O19" s="92">
        <v>0</v>
      </c>
      <c r="P19" s="93">
        <f>N19+O19</f>
        <v>2</v>
      </c>
      <c r="Q19" s="82">
        <f>IFERROR(P19/M19,"-")</f>
        <v>1</v>
      </c>
      <c r="R19" s="81">
        <v>2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20000</v>
      </c>
      <c r="Y19" s="187">
        <f>IFERROR(X19/P19,"-")</f>
        <v>10000</v>
      </c>
      <c r="Z19" s="187" t="str">
        <f>IFERROR(X19/V19,"-")</f>
        <v>-</v>
      </c>
      <c r="AA19" s="188"/>
      <c r="AB19" s="85"/>
      <c r="AC19" s="79"/>
      <c r="AD19" s="94">
        <v>1</v>
      </c>
      <c r="AE19" s="95">
        <f>IF(P19=0,"",IF(AD19=0,"",(AD19/P19)))</f>
        <v>0.5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0.5</v>
      </c>
      <c r="CH19" s="135">
        <v>1</v>
      </c>
      <c r="CI19" s="136">
        <f>IFERROR(CH19/CF19,"-")</f>
        <v>1</v>
      </c>
      <c r="CJ19" s="137">
        <v>1149500</v>
      </c>
      <c r="CK19" s="138">
        <f>IFERROR(CJ19/CF19,"-")</f>
        <v>1149500</v>
      </c>
      <c r="CL19" s="139"/>
      <c r="CM19" s="139"/>
      <c r="CN19" s="139">
        <v>1</v>
      </c>
      <c r="CO19" s="140">
        <v>0</v>
      </c>
      <c r="CP19" s="141">
        <v>20000</v>
      </c>
      <c r="CQ19" s="141">
        <v>1149500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8</v>
      </c>
      <c r="O20" s="92">
        <v>0</v>
      </c>
      <c r="P20" s="93">
        <f>N20+O20</f>
        <v>8</v>
      </c>
      <c r="Q20" s="82" t="str">
        <f>IFERROR(P20/M20,"-")</f>
        <v>-</v>
      </c>
      <c r="R20" s="81">
        <v>0</v>
      </c>
      <c r="S20" s="81">
        <v>1</v>
      </c>
      <c r="T20" s="82">
        <f>IFERROR(S20/(O20+P20),"-")</f>
        <v>0.125</v>
      </c>
      <c r="U20" s="182"/>
      <c r="V20" s="84">
        <v>1</v>
      </c>
      <c r="W20" s="82">
        <f>IF(P20=0,"-",V20/P20)</f>
        <v>0.125</v>
      </c>
      <c r="X20" s="186">
        <v>56000</v>
      </c>
      <c r="Y20" s="187">
        <f>IFERROR(X20/P20,"-")</f>
        <v>7000</v>
      </c>
      <c r="Z20" s="187">
        <f>IFERROR(X20/V20,"-")</f>
        <v>56000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0.125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3</v>
      </c>
      <c r="BO20" s="120">
        <f>IF(P20=0,"",IF(BN20=0,"",(BN20/P20)))</f>
        <v>0.375</v>
      </c>
      <c r="BP20" s="121">
        <v>1</v>
      </c>
      <c r="BQ20" s="122">
        <f>IFERROR(BP20/BN20,"-")</f>
        <v>0.33333333333333</v>
      </c>
      <c r="BR20" s="123">
        <v>56000</v>
      </c>
      <c r="BS20" s="124">
        <f>IFERROR(BR20/BN20,"-")</f>
        <v>18666.666666667</v>
      </c>
      <c r="BT20" s="125"/>
      <c r="BU20" s="125"/>
      <c r="BV20" s="125">
        <v>1</v>
      </c>
      <c r="BW20" s="126">
        <v>3</v>
      </c>
      <c r="BX20" s="127">
        <f>IF(P20=0,"",IF(BW20=0,"",(BW20/P20)))</f>
        <v>0.375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0.125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1</v>
      </c>
      <c r="CP20" s="141">
        <v>56000</v>
      </c>
      <c r="CQ20" s="141">
        <v>56000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13</v>
      </c>
      <c r="L21" s="81">
        <v>11</v>
      </c>
      <c r="M21" s="81">
        <v>1</v>
      </c>
      <c r="N21" s="91">
        <v>4</v>
      </c>
      <c r="O21" s="92">
        <v>0</v>
      </c>
      <c r="P21" s="93">
        <f>N21+O21</f>
        <v>4</v>
      </c>
      <c r="Q21" s="82">
        <f>IFERROR(P21/M21,"-")</f>
        <v>4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0.25</v>
      </c>
      <c r="X21" s="186">
        <v>445000</v>
      </c>
      <c r="Y21" s="187">
        <f>IFERROR(X21/P21,"-")</f>
        <v>111250</v>
      </c>
      <c r="Z21" s="187">
        <f>IFERROR(X21/V21,"-")</f>
        <v>445000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0.25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0.25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</v>
      </c>
      <c r="BO21" s="120">
        <f>IF(P21=0,"",IF(BN21=0,"",(BN21/P21)))</f>
        <v>0.25</v>
      </c>
      <c r="BP21" s="121">
        <v>1</v>
      </c>
      <c r="BQ21" s="122">
        <f>IFERROR(BP21/BN21,"-")</f>
        <v>1</v>
      </c>
      <c r="BR21" s="123">
        <v>445000</v>
      </c>
      <c r="BS21" s="124">
        <f>IFERROR(BR21/BN21,"-")</f>
        <v>445000</v>
      </c>
      <c r="BT21" s="125"/>
      <c r="BU21" s="125"/>
      <c r="BV21" s="125">
        <v>1</v>
      </c>
      <c r="BW21" s="126">
        <v>1</v>
      </c>
      <c r="BX21" s="127">
        <f>IF(P21=0,"",IF(BW21=0,"",(BW21/P21)))</f>
        <v>0.25</v>
      </c>
      <c r="BY21" s="128">
        <v>1</v>
      </c>
      <c r="BZ21" s="129">
        <f>IFERROR(BY21/BW21,"-")</f>
        <v>1</v>
      </c>
      <c r="CA21" s="130">
        <v>210000</v>
      </c>
      <c r="CB21" s="131">
        <f>IFERROR(CA21/BW21,"-")</f>
        <v>210000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445000</v>
      </c>
      <c r="CQ21" s="141">
        <v>445000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0.22222222222222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360000</v>
      </c>
      <c r="K22" s="81">
        <v>0</v>
      </c>
      <c r="L22" s="81">
        <v>0</v>
      </c>
      <c r="M22" s="81">
        <v>0</v>
      </c>
      <c r="N22" s="91">
        <v>2</v>
      </c>
      <c r="O22" s="92">
        <v>0</v>
      </c>
      <c r="P22" s="93">
        <f>N22+O22</f>
        <v>2</v>
      </c>
      <c r="Q22" s="82" t="str">
        <f>IFERROR(P22/M22,"-")</f>
        <v>-</v>
      </c>
      <c r="R22" s="81">
        <v>1</v>
      </c>
      <c r="S22" s="81">
        <v>0</v>
      </c>
      <c r="T22" s="82">
        <f>IFERROR(S22/(O22+P22),"-")</f>
        <v>0</v>
      </c>
      <c r="U22" s="182">
        <f>IFERROR(J22/SUM(P22:P27),"-")</f>
        <v>10000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-280000</v>
      </c>
      <c r="AB22" s="85">
        <f>SUM(X22:X27)/SUM(J22:J27)</f>
        <v>0.22222222222222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2</v>
      </c>
      <c r="BX22" s="127">
        <f>IF(P22=0,"",IF(BW22=0,"",(BW22/P22)))</f>
        <v>1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64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8</v>
      </c>
      <c r="O23" s="92">
        <v>0</v>
      </c>
      <c r="P23" s="93">
        <f>N23+O23</f>
        <v>8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0.125</v>
      </c>
      <c r="U23" s="182"/>
      <c r="V23" s="84">
        <v>1</v>
      </c>
      <c r="W23" s="82">
        <f>IF(P23=0,"-",V23/P23)</f>
        <v>0.125</v>
      </c>
      <c r="X23" s="186">
        <v>10000</v>
      </c>
      <c r="Y23" s="187">
        <f>IFERROR(X23/P23,"-")</f>
        <v>1250</v>
      </c>
      <c r="Z23" s="187">
        <f>IFERROR(X23/V23,"-")</f>
        <v>10000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0.125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4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0.25</v>
      </c>
      <c r="BY23" s="128">
        <v>1</v>
      </c>
      <c r="BZ23" s="129">
        <f>IFERROR(BY23/BW23,"-")</f>
        <v>0.5</v>
      </c>
      <c r="CA23" s="130">
        <v>10000</v>
      </c>
      <c r="CB23" s="131">
        <f>IFERROR(CA23/BW23,"-")</f>
        <v>5000</v>
      </c>
      <c r="CC23" s="132"/>
      <c r="CD23" s="132">
        <v>1</v>
      </c>
      <c r="CE23" s="132"/>
      <c r="CF23" s="133">
        <v>1</v>
      </c>
      <c r="CG23" s="134">
        <f>IF(P23=0,"",IF(CF23=0,"",(CF23/P23)))</f>
        <v>0.125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</v>
      </c>
      <c r="CP23" s="141">
        <v>10000</v>
      </c>
      <c r="CQ23" s="141">
        <v>10000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100</v>
      </c>
      <c r="F24" s="203" t="s">
        <v>64</v>
      </c>
      <c r="G24" s="203"/>
      <c r="H24" s="90" t="s">
        <v>93</v>
      </c>
      <c r="I24" s="90"/>
      <c r="J24" s="188"/>
      <c r="K24" s="81">
        <v>0</v>
      </c>
      <c r="L24" s="81">
        <v>0</v>
      </c>
      <c r="M24" s="81">
        <v>0</v>
      </c>
      <c r="N24" s="91">
        <v>9</v>
      </c>
      <c r="O24" s="92">
        <v>0</v>
      </c>
      <c r="P24" s="93">
        <f>N24+O24</f>
        <v>9</v>
      </c>
      <c r="Q24" s="82" t="str">
        <f>IFERROR(P24/M24,"-")</f>
        <v>-</v>
      </c>
      <c r="R24" s="81">
        <v>1</v>
      </c>
      <c r="S24" s="81">
        <v>1</v>
      </c>
      <c r="T24" s="82">
        <f>IFERROR(S24/(O24+P24),"-")</f>
        <v>0.11111111111111</v>
      </c>
      <c r="U24" s="182"/>
      <c r="V24" s="84">
        <v>1</v>
      </c>
      <c r="W24" s="82">
        <f>IF(P24=0,"-",V24/P24)</f>
        <v>0.11111111111111</v>
      </c>
      <c r="X24" s="186">
        <v>37000</v>
      </c>
      <c r="Y24" s="187">
        <f>IFERROR(X24/P24,"-")</f>
        <v>4111.1111111111</v>
      </c>
      <c r="Z24" s="187">
        <f>IFERROR(X24/V24,"-")</f>
        <v>37000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0.11111111111111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5</v>
      </c>
      <c r="BO24" s="120">
        <f>IF(P24=0,"",IF(BN24=0,"",(BN24/P24)))</f>
        <v>0.55555555555556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3</v>
      </c>
      <c r="BX24" s="127">
        <f>IF(P24=0,"",IF(BW24=0,"",(BW24/P24)))</f>
        <v>0.33333333333333</v>
      </c>
      <c r="BY24" s="128">
        <v>1</v>
      </c>
      <c r="BZ24" s="129">
        <f>IFERROR(BY24/BW24,"-")</f>
        <v>0.33333333333333</v>
      </c>
      <c r="CA24" s="130">
        <v>37000</v>
      </c>
      <c r="CB24" s="131">
        <f>IFERROR(CA24/BW24,"-")</f>
        <v>12333.333333333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37000</v>
      </c>
      <c r="CQ24" s="141">
        <v>37000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101</v>
      </c>
      <c r="C25" s="203"/>
      <c r="D25" s="203" t="s">
        <v>102</v>
      </c>
      <c r="E25" s="203" t="s">
        <v>103</v>
      </c>
      <c r="F25" s="203" t="s">
        <v>64</v>
      </c>
      <c r="G25" s="203"/>
      <c r="H25" s="90" t="s">
        <v>93</v>
      </c>
      <c r="I25" s="90"/>
      <c r="J25" s="188"/>
      <c r="K25" s="81">
        <v>0</v>
      </c>
      <c r="L25" s="81">
        <v>0</v>
      </c>
      <c r="M25" s="81">
        <v>0</v>
      </c>
      <c r="N25" s="91">
        <v>9</v>
      </c>
      <c r="O25" s="92">
        <v>0</v>
      </c>
      <c r="P25" s="93">
        <f>N25+O25</f>
        <v>9</v>
      </c>
      <c r="Q25" s="82" t="str">
        <f>IFERROR(P25/M25,"-")</f>
        <v>-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0.11111111111111</v>
      </c>
      <c r="X25" s="186">
        <v>30000</v>
      </c>
      <c r="Y25" s="187">
        <f>IFERROR(X25/P25,"-")</f>
        <v>3333.3333333333</v>
      </c>
      <c r="Z25" s="187">
        <f>IFERROR(X25/V25,"-")</f>
        <v>30000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0.22222222222222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3</v>
      </c>
      <c r="BX25" s="127">
        <f>IF(P25=0,"",IF(BW25=0,"",(BW25/P25)))</f>
        <v>0.33333333333333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0.11111111111111</v>
      </c>
      <c r="CH25" s="135">
        <v>1</v>
      </c>
      <c r="CI25" s="136">
        <f>IFERROR(CH25/CF25,"-")</f>
        <v>1</v>
      </c>
      <c r="CJ25" s="137">
        <v>30000</v>
      </c>
      <c r="CK25" s="138">
        <f>IFERROR(CJ25/CF25,"-")</f>
        <v>30000</v>
      </c>
      <c r="CL25" s="139"/>
      <c r="CM25" s="139"/>
      <c r="CN25" s="139">
        <v>1</v>
      </c>
      <c r="CO25" s="140">
        <v>1</v>
      </c>
      <c r="CP25" s="141">
        <v>30000</v>
      </c>
      <c r="CQ25" s="141">
        <v>30000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104</v>
      </c>
      <c r="C26" s="203"/>
      <c r="D26" s="203" t="s">
        <v>105</v>
      </c>
      <c r="E26" s="203" t="s">
        <v>63</v>
      </c>
      <c r="F26" s="203" t="s">
        <v>64</v>
      </c>
      <c r="G26" s="203"/>
      <c r="H26" s="90" t="s">
        <v>93</v>
      </c>
      <c r="I26" s="90"/>
      <c r="J26" s="188"/>
      <c r="K26" s="81">
        <v>0</v>
      </c>
      <c r="L26" s="81">
        <v>0</v>
      </c>
      <c r="M26" s="81">
        <v>0</v>
      </c>
      <c r="N26" s="91">
        <v>3</v>
      </c>
      <c r="O26" s="92">
        <v>0</v>
      </c>
      <c r="P26" s="93">
        <f>N26+O26</f>
        <v>3</v>
      </c>
      <c r="Q26" s="82" t="str">
        <f>IFERROR(P26/M26,"-")</f>
        <v>-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3</v>
      </c>
      <c r="BX26" s="127">
        <f>IF(P26=0,"",IF(BW26=0,"",(BW26/P26)))</f>
        <v>1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106</v>
      </c>
      <c r="C27" s="203"/>
      <c r="D27" s="203" t="s">
        <v>107</v>
      </c>
      <c r="E27" s="203" t="s">
        <v>107</v>
      </c>
      <c r="F27" s="203" t="s">
        <v>69</v>
      </c>
      <c r="G27" s="203"/>
      <c r="H27" s="90"/>
      <c r="I27" s="90"/>
      <c r="J27" s="188"/>
      <c r="K27" s="81">
        <v>33</v>
      </c>
      <c r="L27" s="81">
        <v>24</v>
      </c>
      <c r="M27" s="81">
        <v>11</v>
      </c>
      <c r="N27" s="91">
        <v>5</v>
      </c>
      <c r="O27" s="92">
        <v>0</v>
      </c>
      <c r="P27" s="93">
        <f>N27+O27</f>
        <v>5</v>
      </c>
      <c r="Q27" s="82">
        <f>IFERROR(P27/M27,"-")</f>
        <v>0.45454545454545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3000</v>
      </c>
      <c r="Y27" s="187">
        <f>IFERROR(X27/P27,"-")</f>
        <v>600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0.2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0.4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0.4</v>
      </c>
      <c r="BY27" s="128">
        <v>1</v>
      </c>
      <c r="BZ27" s="129">
        <f>IFERROR(BY27/BW27,"-")</f>
        <v>0.5</v>
      </c>
      <c r="CA27" s="130">
        <v>9000</v>
      </c>
      <c r="CB27" s="131">
        <f>IFERROR(CA27/BW27,"-")</f>
        <v>4500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3000</v>
      </c>
      <c r="CQ27" s="141">
        <v>9000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108</v>
      </c>
      <c r="C28" s="203"/>
      <c r="D28" s="203" t="s">
        <v>109</v>
      </c>
      <c r="E28" s="203" t="s">
        <v>110</v>
      </c>
      <c r="F28" s="203" t="s">
        <v>64</v>
      </c>
      <c r="G28" s="203" t="s">
        <v>111</v>
      </c>
      <c r="H28" s="90" t="s">
        <v>112</v>
      </c>
      <c r="I28" s="90" t="s">
        <v>113</v>
      </c>
      <c r="J28" s="188">
        <v>300000</v>
      </c>
      <c r="K28" s="81">
        <v>0</v>
      </c>
      <c r="L28" s="81">
        <v>0</v>
      </c>
      <c r="M28" s="81">
        <v>1</v>
      </c>
      <c r="N28" s="91">
        <v>3</v>
      </c>
      <c r="O28" s="92">
        <v>0</v>
      </c>
      <c r="P28" s="93">
        <f>N28+O28</f>
        <v>3</v>
      </c>
      <c r="Q28" s="82">
        <f>IFERROR(P28/M28,"-")</f>
        <v>3</v>
      </c>
      <c r="R28" s="81">
        <v>0</v>
      </c>
      <c r="S28" s="81">
        <v>0</v>
      </c>
      <c r="T28" s="82">
        <f>IFERROR(S28/(O28+P28),"-")</f>
        <v>0</v>
      </c>
      <c r="U28" s="182">
        <f>IFERROR(J28/SUM(P28:P32),"-")</f>
        <v>27272.727272727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-300000</v>
      </c>
      <c r="AB28" s="85">
        <f>SUM(X28:X32)/SUM(J28:J32)</f>
        <v>0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3</v>
      </c>
      <c r="BO28" s="120">
        <f>IF(P28=0,"",IF(BN28=0,"",(BN28/P28)))</f>
        <v>1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114</v>
      </c>
      <c r="C29" s="203"/>
      <c r="D29" s="203" t="s">
        <v>115</v>
      </c>
      <c r="E29" s="203" t="s">
        <v>116</v>
      </c>
      <c r="F29" s="203" t="s">
        <v>64</v>
      </c>
      <c r="G29" s="203"/>
      <c r="H29" s="90" t="s">
        <v>112</v>
      </c>
      <c r="I29" s="90"/>
      <c r="J29" s="188"/>
      <c r="K29" s="81">
        <v>0</v>
      </c>
      <c r="L29" s="81">
        <v>0</v>
      </c>
      <c r="M29" s="81">
        <v>0</v>
      </c>
      <c r="N29" s="91">
        <v>1</v>
      </c>
      <c r="O29" s="92">
        <v>0</v>
      </c>
      <c r="P29" s="93">
        <f>N29+O29</f>
        <v>1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117</v>
      </c>
      <c r="C30" s="203"/>
      <c r="D30" s="203" t="s">
        <v>118</v>
      </c>
      <c r="E30" s="203" t="s">
        <v>119</v>
      </c>
      <c r="F30" s="203" t="s">
        <v>64</v>
      </c>
      <c r="G30" s="203"/>
      <c r="H30" s="90" t="s">
        <v>112</v>
      </c>
      <c r="I30" s="90"/>
      <c r="J30" s="188"/>
      <c r="K30" s="81">
        <v>0</v>
      </c>
      <c r="L30" s="81">
        <v>0</v>
      </c>
      <c r="M30" s="81">
        <v>0</v>
      </c>
      <c r="N30" s="91">
        <v>1</v>
      </c>
      <c r="O30" s="92">
        <v>0</v>
      </c>
      <c r="P30" s="93">
        <f>N30+O30</f>
        <v>1</v>
      </c>
      <c r="Q30" s="82" t="str">
        <f>IFERROR(P30/M30,"-")</f>
        <v>-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>
        <v>1</v>
      </c>
      <c r="CG30" s="134">
        <f>IF(P30=0,"",IF(CF30=0,"",(CF30/P30)))</f>
        <v>1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120</v>
      </c>
      <c r="C31" s="203"/>
      <c r="D31" s="203" t="s">
        <v>121</v>
      </c>
      <c r="E31" s="203" t="s">
        <v>122</v>
      </c>
      <c r="F31" s="203" t="s">
        <v>64</v>
      </c>
      <c r="G31" s="203"/>
      <c r="H31" s="90" t="s">
        <v>112</v>
      </c>
      <c r="I31" s="90"/>
      <c r="J31" s="188"/>
      <c r="K31" s="81">
        <v>0</v>
      </c>
      <c r="L31" s="81">
        <v>0</v>
      </c>
      <c r="M31" s="81">
        <v>0</v>
      </c>
      <c r="N31" s="91">
        <v>5</v>
      </c>
      <c r="O31" s="92">
        <v>0</v>
      </c>
      <c r="P31" s="93">
        <f>N31+O31</f>
        <v>5</v>
      </c>
      <c r="Q31" s="82" t="str">
        <f>IFERROR(P31/M31,"-")</f>
        <v>-</v>
      </c>
      <c r="R31" s="81">
        <v>0</v>
      </c>
      <c r="S31" s="81">
        <v>2</v>
      </c>
      <c r="T31" s="82">
        <f>IFERROR(S31/(O31+P31),"-")</f>
        <v>0.4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>
        <v>1</v>
      </c>
      <c r="AE31" s="95">
        <f>IF(P31=0,"",IF(AD31=0,"",(AD31/P31)))</f>
        <v>0.2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0.2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0.4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123</v>
      </c>
      <c r="C32" s="203"/>
      <c r="D32" s="203" t="s">
        <v>107</v>
      </c>
      <c r="E32" s="203" t="s">
        <v>107</v>
      </c>
      <c r="F32" s="203" t="s">
        <v>69</v>
      </c>
      <c r="G32" s="203"/>
      <c r="H32" s="90"/>
      <c r="I32" s="90"/>
      <c r="J32" s="188"/>
      <c r="K32" s="81">
        <v>51</v>
      </c>
      <c r="L32" s="81">
        <v>17</v>
      </c>
      <c r="M32" s="81">
        <v>394</v>
      </c>
      <c r="N32" s="91">
        <v>1</v>
      </c>
      <c r="O32" s="92">
        <v>0</v>
      </c>
      <c r="P32" s="93">
        <f>N32+O32</f>
        <v>1</v>
      </c>
      <c r="Q32" s="82">
        <f>IFERROR(P32/M32,"-")</f>
        <v>0.0025380710659898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1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0.039285714285714</v>
      </c>
      <c r="B33" s="203" t="s">
        <v>124</v>
      </c>
      <c r="C33" s="203"/>
      <c r="D33" s="203" t="s">
        <v>125</v>
      </c>
      <c r="E33" s="203" t="s">
        <v>126</v>
      </c>
      <c r="F33" s="203" t="s">
        <v>64</v>
      </c>
      <c r="G33" s="203" t="s">
        <v>127</v>
      </c>
      <c r="H33" s="90" t="s">
        <v>128</v>
      </c>
      <c r="I33" s="90"/>
      <c r="J33" s="188">
        <v>280000</v>
      </c>
      <c r="K33" s="81">
        <v>0</v>
      </c>
      <c r="L33" s="81">
        <v>0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>
        <f>IFERROR(J33/SUM(P33:P37),"-")</f>
        <v>25454.545454545</v>
      </c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>
        <f>SUM(X33:X37)-SUM(J33:J37)</f>
        <v>-269000</v>
      </c>
      <c r="AB33" s="85">
        <f>SUM(X33:X37)/SUM(J33:J37)</f>
        <v>0.039285714285714</v>
      </c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129</v>
      </c>
      <c r="C34" s="203"/>
      <c r="D34" s="203" t="s">
        <v>96</v>
      </c>
      <c r="E34" s="203" t="s">
        <v>97</v>
      </c>
      <c r="F34" s="203" t="s">
        <v>64</v>
      </c>
      <c r="G34" s="203"/>
      <c r="H34" s="90" t="s">
        <v>128</v>
      </c>
      <c r="I34" s="90"/>
      <c r="J34" s="188"/>
      <c r="K34" s="81">
        <v>0</v>
      </c>
      <c r="L34" s="81">
        <v>0</v>
      </c>
      <c r="M34" s="81">
        <v>0</v>
      </c>
      <c r="N34" s="91">
        <v>3</v>
      </c>
      <c r="O34" s="92">
        <v>0</v>
      </c>
      <c r="P34" s="93">
        <f>N34+O34</f>
        <v>3</v>
      </c>
      <c r="Q34" s="82" t="str">
        <f>IFERROR(P34/M34,"-")</f>
        <v>-</v>
      </c>
      <c r="R34" s="81">
        <v>0</v>
      </c>
      <c r="S34" s="81">
        <v>1</v>
      </c>
      <c r="T34" s="82">
        <f>IFERROR(S34/(O34+P34),"-")</f>
        <v>0.33333333333333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0.33333333333333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130</v>
      </c>
      <c r="C35" s="203"/>
      <c r="D35" s="203" t="s">
        <v>118</v>
      </c>
      <c r="E35" s="203" t="s">
        <v>119</v>
      </c>
      <c r="F35" s="203" t="s">
        <v>64</v>
      </c>
      <c r="G35" s="203"/>
      <c r="H35" s="90" t="s">
        <v>128</v>
      </c>
      <c r="I35" s="90"/>
      <c r="J35" s="188"/>
      <c r="K35" s="81">
        <v>0</v>
      </c>
      <c r="L35" s="81">
        <v>0</v>
      </c>
      <c r="M35" s="81">
        <v>0</v>
      </c>
      <c r="N35" s="91">
        <v>3</v>
      </c>
      <c r="O35" s="92">
        <v>0</v>
      </c>
      <c r="P35" s="93">
        <f>N35+O35</f>
        <v>3</v>
      </c>
      <c r="Q35" s="82" t="str">
        <f>IFERROR(P35/M35,"-")</f>
        <v>-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0.66666666666667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>
        <v>1</v>
      </c>
      <c r="CG35" s="134">
        <f>IF(P35=0,"",IF(CF35=0,"",(CF35/P35)))</f>
        <v>0.33333333333333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131</v>
      </c>
      <c r="C36" s="203"/>
      <c r="D36" s="203" t="s">
        <v>132</v>
      </c>
      <c r="E36" s="203" t="s">
        <v>133</v>
      </c>
      <c r="F36" s="203" t="s">
        <v>64</v>
      </c>
      <c r="G36" s="203"/>
      <c r="H36" s="90" t="s">
        <v>128</v>
      </c>
      <c r="I36" s="90"/>
      <c r="J36" s="188"/>
      <c r="K36" s="81">
        <v>0</v>
      </c>
      <c r="L36" s="81">
        <v>0</v>
      </c>
      <c r="M36" s="81">
        <v>0</v>
      </c>
      <c r="N36" s="91">
        <v>3</v>
      </c>
      <c r="O36" s="92">
        <v>0</v>
      </c>
      <c r="P36" s="93">
        <f>N36+O36</f>
        <v>3</v>
      </c>
      <c r="Q36" s="82" t="str">
        <f>IFERROR(P36/M36,"-")</f>
        <v>-</v>
      </c>
      <c r="R36" s="81">
        <v>0</v>
      </c>
      <c r="S36" s="81">
        <v>1</v>
      </c>
      <c r="T36" s="82">
        <f>IFERROR(S36/(O36+P36),"-")</f>
        <v>0.33333333333333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2</v>
      </c>
      <c r="AN36" s="101">
        <f>IF(P36=0,"",IF(AM36=0,"",(AM36/P36)))</f>
        <v>0.66666666666667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1</v>
      </c>
      <c r="BX36" s="127">
        <f>IF(P36=0,"",IF(BW36=0,"",(BW36/P36)))</f>
        <v>0.33333333333333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134</v>
      </c>
      <c r="C37" s="203"/>
      <c r="D37" s="203" t="s">
        <v>107</v>
      </c>
      <c r="E37" s="203" t="s">
        <v>107</v>
      </c>
      <c r="F37" s="203" t="s">
        <v>69</v>
      </c>
      <c r="G37" s="203"/>
      <c r="H37" s="90"/>
      <c r="I37" s="90"/>
      <c r="J37" s="188"/>
      <c r="K37" s="81">
        <v>30</v>
      </c>
      <c r="L37" s="81">
        <v>17</v>
      </c>
      <c r="M37" s="81">
        <v>11</v>
      </c>
      <c r="N37" s="91">
        <v>2</v>
      </c>
      <c r="O37" s="92">
        <v>0</v>
      </c>
      <c r="P37" s="93">
        <f>N37+O37</f>
        <v>2</v>
      </c>
      <c r="Q37" s="82">
        <f>IFERROR(P37/M37,"-")</f>
        <v>0.18181818181818</v>
      </c>
      <c r="R37" s="81">
        <v>0</v>
      </c>
      <c r="S37" s="81">
        <v>1</v>
      </c>
      <c r="T37" s="82">
        <f>IFERROR(S37/(O37+P37),"-")</f>
        <v>0.5</v>
      </c>
      <c r="U37" s="182"/>
      <c r="V37" s="84">
        <v>1</v>
      </c>
      <c r="W37" s="82">
        <f>IF(P37=0,"-",V37/P37)</f>
        <v>0.5</v>
      </c>
      <c r="X37" s="186">
        <v>11000</v>
      </c>
      <c r="Y37" s="187">
        <f>IFERROR(X37/P37,"-")</f>
        <v>5500</v>
      </c>
      <c r="Z37" s="187">
        <f>IFERROR(X37/V37,"-")</f>
        <v>11000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0.5</v>
      </c>
      <c r="BP37" s="121">
        <v>1</v>
      </c>
      <c r="BQ37" s="122">
        <f>IFERROR(BP37/BN37,"-")</f>
        <v>1</v>
      </c>
      <c r="BR37" s="123">
        <v>11000</v>
      </c>
      <c r="BS37" s="124">
        <f>IFERROR(BR37/BN37,"-")</f>
        <v>11000</v>
      </c>
      <c r="BT37" s="125"/>
      <c r="BU37" s="125"/>
      <c r="BV37" s="125">
        <v>1</v>
      </c>
      <c r="BW37" s="126">
        <v>1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11000</v>
      </c>
      <c r="CQ37" s="141">
        <v>11000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0.0625</v>
      </c>
      <c r="B38" s="203" t="s">
        <v>135</v>
      </c>
      <c r="C38" s="203"/>
      <c r="D38" s="203" t="s">
        <v>115</v>
      </c>
      <c r="E38" s="203" t="s">
        <v>116</v>
      </c>
      <c r="F38" s="203" t="s">
        <v>64</v>
      </c>
      <c r="G38" s="203" t="s">
        <v>136</v>
      </c>
      <c r="H38" s="90" t="s">
        <v>137</v>
      </c>
      <c r="I38" s="90" t="s">
        <v>138</v>
      </c>
      <c r="J38" s="188">
        <v>240000</v>
      </c>
      <c r="K38" s="81">
        <v>0</v>
      </c>
      <c r="L38" s="81">
        <v>0</v>
      </c>
      <c r="M38" s="81">
        <v>0</v>
      </c>
      <c r="N38" s="91">
        <v>2</v>
      </c>
      <c r="O38" s="92">
        <v>0</v>
      </c>
      <c r="P38" s="93">
        <f>N38+O38</f>
        <v>2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IFERROR(J38/SUM(P38:P47),"-")</f>
        <v>10000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SUM(X38:X47)-SUM(J38:J47)</f>
        <v>-225000</v>
      </c>
      <c r="AB38" s="85">
        <f>SUM(X38:X47)/SUM(J38:J47)</f>
        <v>0.0625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139</v>
      </c>
      <c r="C39" s="203"/>
      <c r="D39" s="203" t="s">
        <v>115</v>
      </c>
      <c r="E39" s="203" t="s">
        <v>116</v>
      </c>
      <c r="F39" s="203" t="s">
        <v>64</v>
      </c>
      <c r="G39" s="203" t="s">
        <v>140</v>
      </c>
      <c r="H39" s="90" t="s">
        <v>137</v>
      </c>
      <c r="I39" s="90" t="s">
        <v>141</v>
      </c>
      <c r="J39" s="188"/>
      <c r="K39" s="81">
        <v>0</v>
      </c>
      <c r="L39" s="81">
        <v>0</v>
      </c>
      <c r="M39" s="81">
        <v>0</v>
      </c>
      <c r="N39" s="91">
        <v>5</v>
      </c>
      <c r="O39" s="92">
        <v>0</v>
      </c>
      <c r="P39" s="93">
        <f>N39+O39</f>
        <v>5</v>
      </c>
      <c r="Q39" s="82" t="str">
        <f>IFERROR(P39/M39,"-")</f>
        <v>-</v>
      </c>
      <c r="R39" s="81">
        <v>1</v>
      </c>
      <c r="S39" s="81">
        <v>2</v>
      </c>
      <c r="T39" s="82">
        <f>IFERROR(S39/(O39+P39),"-")</f>
        <v>0.4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0.2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3</v>
      </c>
      <c r="BX39" s="127">
        <f>IF(P39=0,"",IF(BW39=0,"",(BW39/P39)))</f>
        <v>0.6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>
        <v>1</v>
      </c>
      <c r="CG39" s="134">
        <f>IF(P39=0,"",IF(CF39=0,"",(CF39/P39)))</f>
        <v>0.2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142</v>
      </c>
      <c r="C40" s="203"/>
      <c r="D40" s="203" t="s">
        <v>115</v>
      </c>
      <c r="E40" s="203" t="s">
        <v>116</v>
      </c>
      <c r="F40" s="203" t="s">
        <v>64</v>
      </c>
      <c r="G40" s="203" t="s">
        <v>143</v>
      </c>
      <c r="H40" s="90" t="s">
        <v>137</v>
      </c>
      <c r="I40" s="90" t="s">
        <v>138</v>
      </c>
      <c r="J40" s="188"/>
      <c r="K40" s="81">
        <v>0</v>
      </c>
      <c r="L40" s="81">
        <v>0</v>
      </c>
      <c r="M40" s="81">
        <v>0</v>
      </c>
      <c r="N40" s="91">
        <v>1</v>
      </c>
      <c r="O40" s="92">
        <v>0</v>
      </c>
      <c r="P40" s="93">
        <f>N40+O40</f>
        <v>1</v>
      </c>
      <c r="Q40" s="82" t="str">
        <f>IFERROR(P40/M40,"-")</f>
        <v>-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1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144</v>
      </c>
      <c r="C41" s="203"/>
      <c r="D41" s="203" t="s">
        <v>115</v>
      </c>
      <c r="E41" s="203" t="s">
        <v>116</v>
      </c>
      <c r="F41" s="203" t="s">
        <v>64</v>
      </c>
      <c r="G41" s="203" t="s">
        <v>145</v>
      </c>
      <c r="H41" s="90" t="s">
        <v>137</v>
      </c>
      <c r="I41" s="90" t="s">
        <v>146</v>
      </c>
      <c r="J41" s="188"/>
      <c r="K41" s="81">
        <v>0</v>
      </c>
      <c r="L41" s="81">
        <v>0</v>
      </c>
      <c r="M41" s="81">
        <v>0</v>
      </c>
      <c r="N41" s="91">
        <v>7</v>
      </c>
      <c r="O41" s="92">
        <v>0</v>
      </c>
      <c r="P41" s="93">
        <f>N41+O41</f>
        <v>7</v>
      </c>
      <c r="Q41" s="82" t="str">
        <f>IFERROR(P41/M41,"-")</f>
        <v>-</v>
      </c>
      <c r="R41" s="81">
        <v>0</v>
      </c>
      <c r="S41" s="81">
        <v>1</v>
      </c>
      <c r="T41" s="82">
        <f>IFERROR(S41/(O41+P41),"-")</f>
        <v>0.14285714285714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2</v>
      </c>
      <c r="BF41" s="113">
        <f>IF(P41=0,"",IF(BE41=0,"",(BE41/P41)))</f>
        <v>0.28571428571429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2</v>
      </c>
      <c r="BO41" s="120">
        <f>IF(P41=0,"",IF(BN41=0,"",(BN41/P41)))</f>
        <v>0.28571428571429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0.28571428571429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0.14285714285714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147</v>
      </c>
      <c r="C42" s="203"/>
      <c r="D42" s="203" t="s">
        <v>107</v>
      </c>
      <c r="E42" s="203" t="s">
        <v>107</v>
      </c>
      <c r="F42" s="203" t="s">
        <v>69</v>
      </c>
      <c r="G42" s="203" t="s">
        <v>148</v>
      </c>
      <c r="H42" s="90"/>
      <c r="I42" s="90"/>
      <c r="J42" s="188"/>
      <c r="K42" s="81">
        <v>10</v>
      </c>
      <c r="L42" s="81">
        <v>9</v>
      </c>
      <c r="M42" s="81">
        <v>1</v>
      </c>
      <c r="N42" s="91">
        <v>1</v>
      </c>
      <c r="O42" s="92">
        <v>0</v>
      </c>
      <c r="P42" s="93">
        <f>N42+O42</f>
        <v>1</v>
      </c>
      <c r="Q42" s="82">
        <f>IFERROR(P42/M42,"-")</f>
        <v>1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1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149</v>
      </c>
      <c r="C43" s="203"/>
      <c r="D43" s="203" t="s">
        <v>150</v>
      </c>
      <c r="E43" s="203" t="s">
        <v>151</v>
      </c>
      <c r="F43" s="203" t="s">
        <v>64</v>
      </c>
      <c r="G43" s="203" t="s">
        <v>136</v>
      </c>
      <c r="H43" s="90" t="s">
        <v>137</v>
      </c>
      <c r="I43" s="90" t="s">
        <v>152</v>
      </c>
      <c r="J43" s="188"/>
      <c r="K43" s="81">
        <v>0</v>
      </c>
      <c r="L43" s="81">
        <v>0</v>
      </c>
      <c r="M43" s="81">
        <v>0</v>
      </c>
      <c r="N43" s="91">
        <v>2</v>
      </c>
      <c r="O43" s="92">
        <v>0</v>
      </c>
      <c r="P43" s="93">
        <f>N43+O43</f>
        <v>2</v>
      </c>
      <c r="Q43" s="82" t="str">
        <f>IFERROR(P43/M43,"-")</f>
        <v>-</v>
      </c>
      <c r="R43" s="81">
        <v>0</v>
      </c>
      <c r="S43" s="81">
        <v>1</v>
      </c>
      <c r="T43" s="82">
        <f>IFERROR(S43/(O43+P43),"-")</f>
        <v>0.5</v>
      </c>
      <c r="U43" s="182"/>
      <c r="V43" s="84">
        <v>1</v>
      </c>
      <c r="W43" s="82">
        <f>IF(P43=0,"-",V43/P43)</f>
        <v>0.5</v>
      </c>
      <c r="X43" s="186">
        <v>12000</v>
      </c>
      <c r="Y43" s="187">
        <f>IFERROR(X43/P43,"-")</f>
        <v>6000</v>
      </c>
      <c r="Z43" s="187">
        <f>IFERROR(X43/V43,"-")</f>
        <v>12000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0.5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0.5</v>
      </c>
      <c r="BP43" s="121">
        <v>1</v>
      </c>
      <c r="BQ43" s="122">
        <f>IFERROR(BP43/BN43,"-")</f>
        <v>1</v>
      </c>
      <c r="BR43" s="123">
        <v>12000</v>
      </c>
      <c r="BS43" s="124">
        <f>IFERROR(BR43/BN43,"-")</f>
        <v>12000</v>
      </c>
      <c r="BT43" s="125"/>
      <c r="BU43" s="125"/>
      <c r="BV43" s="125">
        <v>1</v>
      </c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12000</v>
      </c>
      <c r="CQ43" s="141">
        <v>12000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153</v>
      </c>
      <c r="C44" s="203"/>
      <c r="D44" s="203" t="s">
        <v>154</v>
      </c>
      <c r="E44" s="203" t="s">
        <v>155</v>
      </c>
      <c r="F44" s="203" t="s">
        <v>64</v>
      </c>
      <c r="G44" s="203" t="s">
        <v>140</v>
      </c>
      <c r="H44" s="90" t="s">
        <v>137</v>
      </c>
      <c r="I44" s="90" t="s">
        <v>152</v>
      </c>
      <c r="J44" s="188"/>
      <c r="K44" s="81">
        <v>0</v>
      </c>
      <c r="L44" s="81">
        <v>0</v>
      </c>
      <c r="M44" s="81">
        <v>0</v>
      </c>
      <c r="N44" s="91">
        <v>1</v>
      </c>
      <c r="O44" s="92">
        <v>0</v>
      </c>
      <c r="P44" s="93">
        <f>N44+O44</f>
        <v>1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>
        <v>1</v>
      </c>
      <c r="CG44" s="134">
        <f>IF(P44=0,"",IF(CF44=0,"",(CF44/P44)))</f>
        <v>1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156</v>
      </c>
      <c r="C45" s="203"/>
      <c r="D45" s="203" t="s">
        <v>150</v>
      </c>
      <c r="E45" s="203" t="s">
        <v>151</v>
      </c>
      <c r="F45" s="203" t="s">
        <v>64</v>
      </c>
      <c r="G45" s="203" t="s">
        <v>143</v>
      </c>
      <c r="H45" s="90" t="s">
        <v>137</v>
      </c>
      <c r="I45" s="90" t="s">
        <v>152</v>
      </c>
      <c r="J45" s="188"/>
      <c r="K45" s="81">
        <v>0</v>
      </c>
      <c r="L45" s="81">
        <v>0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157</v>
      </c>
      <c r="C46" s="203"/>
      <c r="D46" s="203" t="s">
        <v>154</v>
      </c>
      <c r="E46" s="203" t="s">
        <v>155</v>
      </c>
      <c r="F46" s="203" t="s">
        <v>64</v>
      </c>
      <c r="G46" s="203" t="s">
        <v>145</v>
      </c>
      <c r="H46" s="90" t="s">
        <v>137</v>
      </c>
      <c r="I46" s="204" t="s">
        <v>158</v>
      </c>
      <c r="J46" s="188"/>
      <c r="K46" s="81">
        <v>0</v>
      </c>
      <c r="L46" s="81">
        <v>0</v>
      </c>
      <c r="M46" s="81">
        <v>0</v>
      </c>
      <c r="N46" s="91">
        <v>4</v>
      </c>
      <c r="O46" s="92">
        <v>0</v>
      </c>
      <c r="P46" s="93">
        <f>N46+O46</f>
        <v>4</v>
      </c>
      <c r="Q46" s="82" t="str">
        <f>IFERROR(P46/M46,"-")</f>
        <v>-</v>
      </c>
      <c r="R46" s="81">
        <v>0</v>
      </c>
      <c r="S46" s="81">
        <v>1</v>
      </c>
      <c r="T46" s="82">
        <f>IFERROR(S46/(O46+P46),"-")</f>
        <v>0.25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0.5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2</v>
      </c>
      <c r="BX46" s="127">
        <f>IF(P46=0,"",IF(BW46=0,"",(BW46/P46)))</f>
        <v>0.5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159</v>
      </c>
      <c r="C47" s="203"/>
      <c r="D47" s="203" t="s">
        <v>107</v>
      </c>
      <c r="E47" s="203" t="s">
        <v>107</v>
      </c>
      <c r="F47" s="203" t="s">
        <v>69</v>
      </c>
      <c r="G47" s="203" t="s">
        <v>148</v>
      </c>
      <c r="H47" s="90"/>
      <c r="I47" s="90"/>
      <c r="J47" s="188"/>
      <c r="K47" s="81">
        <v>3</v>
      </c>
      <c r="L47" s="81">
        <v>2</v>
      </c>
      <c r="M47" s="81">
        <v>1</v>
      </c>
      <c r="N47" s="91">
        <v>1</v>
      </c>
      <c r="O47" s="92">
        <v>0</v>
      </c>
      <c r="P47" s="93">
        <f>N47+O47</f>
        <v>1</v>
      </c>
      <c r="Q47" s="82">
        <f>IFERROR(P47/M47,"-")</f>
        <v>1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1</v>
      </c>
      <c r="X47" s="186">
        <v>3000</v>
      </c>
      <c r="Y47" s="187">
        <f>IFERROR(X47/P47,"-")</f>
        <v>3000</v>
      </c>
      <c r="Z47" s="187">
        <f>IFERROR(X47/V47,"-")</f>
        <v>3000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>
        <v>1</v>
      </c>
      <c r="BX47" s="127">
        <f>IF(P47=0,"",IF(BW47=0,"",(BW47/P47)))</f>
        <v>1</v>
      </c>
      <c r="BY47" s="128">
        <v>1</v>
      </c>
      <c r="BZ47" s="129">
        <f>IFERROR(BY47/BW47,"-")</f>
        <v>1</v>
      </c>
      <c r="CA47" s="130">
        <v>3000</v>
      </c>
      <c r="CB47" s="131">
        <f>IFERROR(CA47/BW47,"-")</f>
        <v>3000</v>
      </c>
      <c r="CC47" s="132">
        <v>1</v>
      </c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3000</v>
      </c>
      <c r="CQ47" s="141">
        <v>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0.0325</v>
      </c>
      <c r="B48" s="203" t="s">
        <v>160</v>
      </c>
      <c r="C48" s="203"/>
      <c r="D48" s="203" t="s">
        <v>161</v>
      </c>
      <c r="E48" s="203" t="s">
        <v>162</v>
      </c>
      <c r="F48" s="203" t="s">
        <v>64</v>
      </c>
      <c r="G48" s="203" t="s">
        <v>163</v>
      </c>
      <c r="H48" s="90" t="s">
        <v>164</v>
      </c>
      <c r="I48" s="90" t="s">
        <v>113</v>
      </c>
      <c r="J48" s="188">
        <v>400000</v>
      </c>
      <c r="K48" s="81">
        <v>0</v>
      </c>
      <c r="L48" s="81">
        <v>0</v>
      </c>
      <c r="M48" s="81">
        <v>0</v>
      </c>
      <c r="N48" s="91">
        <v>7</v>
      </c>
      <c r="O48" s="92">
        <v>0</v>
      </c>
      <c r="P48" s="93">
        <f>N48+O48</f>
        <v>7</v>
      </c>
      <c r="Q48" s="82" t="str">
        <f>IFERROR(P48/M48,"-")</f>
        <v>-</v>
      </c>
      <c r="R48" s="81">
        <v>0</v>
      </c>
      <c r="S48" s="81">
        <v>1</v>
      </c>
      <c r="T48" s="82">
        <f>IFERROR(S48/(O48+P48),"-")</f>
        <v>0.14285714285714</v>
      </c>
      <c r="U48" s="182">
        <f>IFERROR(J48/SUM(P48:P52),"-")</f>
        <v>14285.714285714</v>
      </c>
      <c r="V48" s="84">
        <v>1</v>
      </c>
      <c r="W48" s="82">
        <f>IF(P48=0,"-",V48/P48)</f>
        <v>0.14285714285714</v>
      </c>
      <c r="X48" s="186">
        <v>8000</v>
      </c>
      <c r="Y48" s="187">
        <f>IFERROR(X48/P48,"-")</f>
        <v>1142.8571428571</v>
      </c>
      <c r="Z48" s="187">
        <f>IFERROR(X48/V48,"-")</f>
        <v>8000</v>
      </c>
      <c r="AA48" s="188">
        <f>SUM(X48:X52)-SUM(J48:J52)</f>
        <v>-387000</v>
      </c>
      <c r="AB48" s="85">
        <f>SUM(X48:X52)/SUM(J48:J52)</f>
        <v>0.0325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2</v>
      </c>
      <c r="BO48" s="120">
        <f>IF(P48=0,"",IF(BN48=0,"",(BN48/P48)))</f>
        <v>0.28571428571429</v>
      </c>
      <c r="BP48" s="121">
        <v>1</v>
      </c>
      <c r="BQ48" s="122">
        <f>IFERROR(BP48/BN48,"-")</f>
        <v>0.5</v>
      </c>
      <c r="BR48" s="123">
        <v>8000</v>
      </c>
      <c r="BS48" s="124">
        <f>IFERROR(BR48/BN48,"-")</f>
        <v>4000</v>
      </c>
      <c r="BT48" s="125"/>
      <c r="BU48" s="125">
        <v>1</v>
      </c>
      <c r="BV48" s="125"/>
      <c r="BW48" s="126">
        <v>5</v>
      </c>
      <c r="BX48" s="127">
        <f>IF(P48=0,"",IF(BW48=0,"",(BW48/P48)))</f>
        <v>0.71428571428571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8000</v>
      </c>
      <c r="CQ48" s="141">
        <v>8000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165</v>
      </c>
      <c r="C49" s="203"/>
      <c r="D49" s="203" t="s">
        <v>99</v>
      </c>
      <c r="E49" s="203" t="s">
        <v>100</v>
      </c>
      <c r="F49" s="203" t="s">
        <v>64</v>
      </c>
      <c r="G49" s="203"/>
      <c r="H49" s="90" t="s">
        <v>164</v>
      </c>
      <c r="I49" s="90"/>
      <c r="J49" s="188"/>
      <c r="K49" s="81">
        <v>0</v>
      </c>
      <c r="L49" s="81">
        <v>0</v>
      </c>
      <c r="M49" s="81">
        <v>0</v>
      </c>
      <c r="N49" s="91">
        <v>10</v>
      </c>
      <c r="O49" s="92">
        <v>0</v>
      </c>
      <c r="P49" s="93">
        <f>N49+O49</f>
        <v>10</v>
      </c>
      <c r="Q49" s="82" t="str">
        <f>IFERROR(P49/M49,"-")</f>
        <v>-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0.1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0.2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6</v>
      </c>
      <c r="BO49" s="120">
        <f>IF(P49=0,"",IF(BN49=0,"",(BN49/P49)))</f>
        <v>0.6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0.1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166</v>
      </c>
      <c r="C50" s="203"/>
      <c r="D50" s="203" t="s">
        <v>62</v>
      </c>
      <c r="E50" s="203" t="s">
        <v>63</v>
      </c>
      <c r="F50" s="203" t="s">
        <v>64</v>
      </c>
      <c r="G50" s="203"/>
      <c r="H50" s="90" t="s">
        <v>164</v>
      </c>
      <c r="I50" s="90"/>
      <c r="J50" s="188"/>
      <c r="K50" s="81">
        <v>0</v>
      </c>
      <c r="L50" s="81">
        <v>0</v>
      </c>
      <c r="M50" s="81">
        <v>0</v>
      </c>
      <c r="N50" s="91">
        <v>8</v>
      </c>
      <c r="O50" s="92">
        <v>0</v>
      </c>
      <c r="P50" s="93">
        <f>N50+O50</f>
        <v>8</v>
      </c>
      <c r="Q50" s="82" t="str">
        <f>IFERROR(P50/M50,"-")</f>
        <v>-</v>
      </c>
      <c r="R50" s="81">
        <v>1</v>
      </c>
      <c r="S50" s="81">
        <v>0</v>
      </c>
      <c r="T50" s="82">
        <f>IFERROR(S50/(O50+P50),"-")</f>
        <v>0</v>
      </c>
      <c r="U50" s="182"/>
      <c r="V50" s="84">
        <v>1</v>
      </c>
      <c r="W50" s="82">
        <f>IF(P50=0,"-",V50/P50)</f>
        <v>0.125</v>
      </c>
      <c r="X50" s="186">
        <v>5000</v>
      </c>
      <c r="Y50" s="187">
        <f>IFERROR(X50/P50,"-")</f>
        <v>625</v>
      </c>
      <c r="Z50" s="187">
        <f>IFERROR(X50/V50,"-")</f>
        <v>5000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2</v>
      </c>
      <c r="BF50" s="113">
        <f>IF(P50=0,"",IF(BE50=0,"",(BE50/P50)))</f>
        <v>0.25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3</v>
      </c>
      <c r="BO50" s="120">
        <f>IF(P50=0,"",IF(BN50=0,"",(BN50/P50)))</f>
        <v>0.375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3</v>
      </c>
      <c r="BX50" s="127">
        <f>IF(P50=0,"",IF(BW50=0,"",(BW50/P50)))</f>
        <v>0.375</v>
      </c>
      <c r="BY50" s="128">
        <v>1</v>
      </c>
      <c r="BZ50" s="129">
        <f>IFERROR(BY50/BW50,"-")</f>
        <v>0.33333333333333</v>
      </c>
      <c r="CA50" s="130">
        <v>5000</v>
      </c>
      <c r="CB50" s="131">
        <f>IFERROR(CA50/BW50,"-")</f>
        <v>1666.6666666667</v>
      </c>
      <c r="CC50" s="132">
        <v>1</v>
      </c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5000</v>
      </c>
      <c r="CQ50" s="141">
        <v>5000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167</v>
      </c>
      <c r="C51" s="203"/>
      <c r="D51" s="203" t="s">
        <v>90</v>
      </c>
      <c r="E51" s="203" t="s">
        <v>91</v>
      </c>
      <c r="F51" s="203" t="s">
        <v>64</v>
      </c>
      <c r="G51" s="203"/>
      <c r="H51" s="90" t="s">
        <v>164</v>
      </c>
      <c r="I51" s="90"/>
      <c r="J51" s="188"/>
      <c r="K51" s="81">
        <v>0</v>
      </c>
      <c r="L51" s="81">
        <v>0</v>
      </c>
      <c r="M51" s="81">
        <v>0</v>
      </c>
      <c r="N51" s="91">
        <v>0</v>
      </c>
      <c r="O51" s="92">
        <v>0</v>
      </c>
      <c r="P51" s="93">
        <f>N51+O51</f>
        <v>0</v>
      </c>
      <c r="Q51" s="82" t="str">
        <f>IFERROR(P51/M51,"-")</f>
        <v>-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168</v>
      </c>
      <c r="C52" s="203"/>
      <c r="D52" s="203" t="s">
        <v>107</v>
      </c>
      <c r="E52" s="203" t="s">
        <v>107</v>
      </c>
      <c r="F52" s="203" t="s">
        <v>69</v>
      </c>
      <c r="G52" s="203"/>
      <c r="H52" s="90"/>
      <c r="I52" s="90"/>
      <c r="J52" s="188"/>
      <c r="K52" s="81">
        <v>45</v>
      </c>
      <c r="L52" s="81">
        <v>26</v>
      </c>
      <c r="M52" s="81">
        <v>14</v>
      </c>
      <c r="N52" s="91">
        <v>3</v>
      </c>
      <c r="O52" s="92">
        <v>0</v>
      </c>
      <c r="P52" s="93">
        <f>N52+O52</f>
        <v>3</v>
      </c>
      <c r="Q52" s="82">
        <f>IFERROR(P52/M52,"-")</f>
        <v>0.21428571428571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0.33333333333333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2</v>
      </c>
      <c r="BX52" s="127">
        <f>IF(P52=0,"",IF(BW52=0,"",(BW52/P52)))</f>
        <v>0.66666666666667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0.12</v>
      </c>
      <c r="B53" s="203" t="s">
        <v>169</v>
      </c>
      <c r="C53" s="203"/>
      <c r="D53" s="203" t="s">
        <v>161</v>
      </c>
      <c r="E53" s="203" t="s">
        <v>162</v>
      </c>
      <c r="F53" s="203" t="s">
        <v>64</v>
      </c>
      <c r="G53" s="203" t="s">
        <v>170</v>
      </c>
      <c r="H53" s="90" t="s">
        <v>164</v>
      </c>
      <c r="I53" s="90" t="s">
        <v>171</v>
      </c>
      <c r="J53" s="188">
        <v>200000</v>
      </c>
      <c r="K53" s="81">
        <v>0</v>
      </c>
      <c r="L53" s="81">
        <v>0</v>
      </c>
      <c r="M53" s="81">
        <v>0</v>
      </c>
      <c r="N53" s="91">
        <v>8</v>
      </c>
      <c r="O53" s="92">
        <v>0</v>
      </c>
      <c r="P53" s="93">
        <f>N53+O53</f>
        <v>8</v>
      </c>
      <c r="Q53" s="82" t="str">
        <f>IFERROR(P53/M53,"-")</f>
        <v>-</v>
      </c>
      <c r="R53" s="81">
        <v>1</v>
      </c>
      <c r="S53" s="81">
        <v>1</v>
      </c>
      <c r="T53" s="82">
        <f>IFERROR(S53/(O53+P53),"-")</f>
        <v>0.125</v>
      </c>
      <c r="U53" s="182">
        <f>IFERROR(J53/SUM(P53:P56),"-")</f>
        <v>8000</v>
      </c>
      <c r="V53" s="84">
        <v>1</v>
      </c>
      <c r="W53" s="82">
        <f>IF(P53=0,"-",V53/P53)</f>
        <v>0.125</v>
      </c>
      <c r="X53" s="186">
        <v>8000</v>
      </c>
      <c r="Y53" s="187">
        <f>IFERROR(X53/P53,"-")</f>
        <v>1000</v>
      </c>
      <c r="Z53" s="187">
        <f>IFERROR(X53/V53,"-")</f>
        <v>8000</v>
      </c>
      <c r="AA53" s="188">
        <f>SUM(X53:X56)-SUM(J53:J56)</f>
        <v>-176000</v>
      </c>
      <c r="AB53" s="85">
        <f>SUM(X53:X56)/SUM(J53:J56)</f>
        <v>0.12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0.125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3</v>
      </c>
      <c r="BO53" s="120">
        <f>IF(P53=0,"",IF(BN53=0,"",(BN53/P53)))</f>
        <v>0.375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4</v>
      </c>
      <c r="BX53" s="127">
        <f>IF(P53=0,"",IF(BW53=0,"",(BW53/P53)))</f>
        <v>0.5</v>
      </c>
      <c r="BY53" s="128">
        <v>1</v>
      </c>
      <c r="BZ53" s="129">
        <f>IFERROR(BY53/BW53,"-")</f>
        <v>0.25</v>
      </c>
      <c r="CA53" s="130">
        <v>8000</v>
      </c>
      <c r="CB53" s="131">
        <f>IFERROR(CA53/BW53,"-")</f>
        <v>2000</v>
      </c>
      <c r="CC53" s="132"/>
      <c r="CD53" s="132">
        <v>1</v>
      </c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8000</v>
      </c>
      <c r="CQ53" s="141">
        <v>8000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172</v>
      </c>
      <c r="C54" s="203"/>
      <c r="D54" s="203" t="s">
        <v>99</v>
      </c>
      <c r="E54" s="203" t="s">
        <v>100</v>
      </c>
      <c r="F54" s="203" t="s">
        <v>64</v>
      </c>
      <c r="G54" s="203"/>
      <c r="H54" s="90" t="s">
        <v>164</v>
      </c>
      <c r="I54" s="90" t="s">
        <v>173</v>
      </c>
      <c r="J54" s="188"/>
      <c r="K54" s="81">
        <v>0</v>
      </c>
      <c r="L54" s="81">
        <v>0</v>
      </c>
      <c r="M54" s="81">
        <v>0</v>
      </c>
      <c r="N54" s="91">
        <v>11</v>
      </c>
      <c r="O54" s="92">
        <v>0</v>
      </c>
      <c r="P54" s="93">
        <f>N54+O54</f>
        <v>11</v>
      </c>
      <c r="Q54" s="82" t="str">
        <f>IFERROR(P54/M54,"-")</f>
        <v>-</v>
      </c>
      <c r="R54" s="81">
        <v>0</v>
      </c>
      <c r="S54" s="81">
        <v>2</v>
      </c>
      <c r="T54" s="82">
        <f>IFERROR(S54/(O54+P54),"-")</f>
        <v>0.18181818181818</v>
      </c>
      <c r="U54" s="182"/>
      <c r="V54" s="84">
        <v>3</v>
      </c>
      <c r="W54" s="82">
        <f>IF(P54=0,"-",V54/P54)</f>
        <v>0.27272727272727</v>
      </c>
      <c r="X54" s="186">
        <v>16000</v>
      </c>
      <c r="Y54" s="187">
        <f>IFERROR(X54/P54,"-")</f>
        <v>1454.5454545455</v>
      </c>
      <c r="Z54" s="187">
        <f>IFERROR(X54/V54,"-")</f>
        <v>5333.3333333333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0.090909090909091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1</v>
      </c>
      <c r="BF54" s="113">
        <f>IF(P54=0,"",IF(BE54=0,"",(BE54/P54)))</f>
        <v>0.090909090909091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4</v>
      </c>
      <c r="BO54" s="120">
        <f>IF(P54=0,"",IF(BN54=0,"",(BN54/P54)))</f>
        <v>0.36363636363636</v>
      </c>
      <c r="BP54" s="121">
        <v>1</v>
      </c>
      <c r="BQ54" s="122">
        <f>IFERROR(BP54/BN54,"-")</f>
        <v>0.25</v>
      </c>
      <c r="BR54" s="123">
        <v>5000</v>
      </c>
      <c r="BS54" s="124">
        <f>IFERROR(BR54/BN54,"-")</f>
        <v>1250</v>
      </c>
      <c r="BT54" s="125">
        <v>1</v>
      </c>
      <c r="BU54" s="125"/>
      <c r="BV54" s="125"/>
      <c r="BW54" s="126">
        <v>5</v>
      </c>
      <c r="BX54" s="127">
        <f>IF(P54=0,"",IF(BW54=0,"",(BW54/P54)))</f>
        <v>0.45454545454545</v>
      </c>
      <c r="BY54" s="128">
        <v>2</v>
      </c>
      <c r="BZ54" s="129">
        <f>IFERROR(BY54/BW54,"-")</f>
        <v>0.4</v>
      </c>
      <c r="CA54" s="130">
        <v>11000</v>
      </c>
      <c r="CB54" s="131">
        <f>IFERROR(CA54/BW54,"-")</f>
        <v>2200</v>
      </c>
      <c r="CC54" s="132">
        <v>1</v>
      </c>
      <c r="CD54" s="132">
        <v>1</v>
      </c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3</v>
      </c>
      <c r="CP54" s="141">
        <v>16000</v>
      </c>
      <c r="CQ54" s="141">
        <v>8000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174</v>
      </c>
      <c r="C55" s="203"/>
      <c r="D55" s="203" t="s">
        <v>132</v>
      </c>
      <c r="E55" s="203" t="s">
        <v>133</v>
      </c>
      <c r="F55" s="203" t="s">
        <v>64</v>
      </c>
      <c r="G55" s="203"/>
      <c r="H55" s="90" t="s">
        <v>164</v>
      </c>
      <c r="I55" s="90" t="s">
        <v>175</v>
      </c>
      <c r="J55" s="188"/>
      <c r="K55" s="81">
        <v>0</v>
      </c>
      <c r="L55" s="81">
        <v>0</v>
      </c>
      <c r="M55" s="81">
        <v>0</v>
      </c>
      <c r="N55" s="91">
        <v>6</v>
      </c>
      <c r="O55" s="92">
        <v>0</v>
      </c>
      <c r="P55" s="93">
        <f>N55+O55</f>
        <v>6</v>
      </c>
      <c r="Q55" s="82" t="str">
        <f>IFERROR(P55/M55,"-")</f>
        <v>-</v>
      </c>
      <c r="R55" s="81">
        <v>0</v>
      </c>
      <c r="S55" s="81">
        <v>2</v>
      </c>
      <c r="T55" s="82">
        <f>IFERROR(S55/(O55+P55),"-")</f>
        <v>0.33333333333333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>
        <v>1</v>
      </c>
      <c r="AN55" s="101">
        <f>IF(P55=0,"",IF(AM55=0,"",(AM55/P55)))</f>
        <v>0.16666666666667</v>
      </c>
      <c r="AO55" s="100"/>
      <c r="AP55" s="102">
        <f>IFERROR(AP55/AM55,"-")</f>
        <v>0</v>
      </c>
      <c r="AQ55" s="103"/>
      <c r="AR55" s="104">
        <f>IFERROR(AQ55/AM55,"-")</f>
        <v>0</v>
      </c>
      <c r="AS55" s="105"/>
      <c r="AT55" s="105"/>
      <c r="AU55" s="105"/>
      <c r="AV55" s="106">
        <v>2</v>
      </c>
      <c r="AW55" s="107">
        <f>IF(P55=0,"",IF(AV55=0,"",(AV55/P55)))</f>
        <v>0.33333333333333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>
        <v>1</v>
      </c>
      <c r="BF55" s="113">
        <f>IF(P55=0,"",IF(BE55=0,"",(BE55/P55)))</f>
        <v>0.16666666666667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2</v>
      </c>
      <c r="BX55" s="127">
        <f>IF(P55=0,"",IF(BW55=0,"",(BW55/P55)))</f>
        <v>0.33333333333333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176</v>
      </c>
      <c r="C56" s="203"/>
      <c r="D56" s="203" t="s">
        <v>107</v>
      </c>
      <c r="E56" s="203" t="s">
        <v>107</v>
      </c>
      <c r="F56" s="203" t="s">
        <v>69</v>
      </c>
      <c r="G56" s="203"/>
      <c r="H56" s="90"/>
      <c r="I56" s="90"/>
      <c r="J56" s="188"/>
      <c r="K56" s="81">
        <v>53</v>
      </c>
      <c r="L56" s="81">
        <v>16</v>
      </c>
      <c r="M56" s="81">
        <v>1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</v>
      </c>
      <c r="B57" s="203" t="s">
        <v>177</v>
      </c>
      <c r="C57" s="203"/>
      <c r="D57" s="203" t="s">
        <v>150</v>
      </c>
      <c r="E57" s="203" t="s">
        <v>151</v>
      </c>
      <c r="F57" s="203" t="s">
        <v>64</v>
      </c>
      <c r="G57" s="203" t="s">
        <v>127</v>
      </c>
      <c r="H57" s="90" t="s">
        <v>137</v>
      </c>
      <c r="I57" s="205" t="s">
        <v>178</v>
      </c>
      <c r="J57" s="188">
        <v>190000</v>
      </c>
      <c r="K57" s="81">
        <v>0</v>
      </c>
      <c r="L57" s="81">
        <v>0</v>
      </c>
      <c r="M57" s="81">
        <v>0</v>
      </c>
      <c r="N57" s="91">
        <v>10</v>
      </c>
      <c r="O57" s="92">
        <v>0</v>
      </c>
      <c r="P57" s="93">
        <f>N57+O57</f>
        <v>10</v>
      </c>
      <c r="Q57" s="82" t="str">
        <f>IFERROR(P57/M57,"-")</f>
        <v>-</v>
      </c>
      <c r="R57" s="81">
        <v>0</v>
      </c>
      <c r="S57" s="81">
        <v>2</v>
      </c>
      <c r="T57" s="82">
        <f>IFERROR(S57/(O57+P57),"-")</f>
        <v>0.2</v>
      </c>
      <c r="U57" s="182">
        <f>IFERROR(J57/SUM(P57:P58),"-")</f>
        <v>19000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-190000</v>
      </c>
      <c r="AB57" s="85">
        <f>SUM(X57:X58)/SUM(J57:J58)</f>
        <v>0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5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3</v>
      </c>
      <c r="BO57" s="120">
        <f>IF(P57=0,"",IF(BN57=0,"",(BN57/P57)))</f>
        <v>0.3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2</v>
      </c>
      <c r="BX57" s="127">
        <f>IF(P57=0,"",IF(BW57=0,"",(BW57/P57)))</f>
        <v>0.2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179</v>
      </c>
      <c r="C58" s="203"/>
      <c r="D58" s="203" t="s">
        <v>150</v>
      </c>
      <c r="E58" s="203" t="s">
        <v>151</v>
      </c>
      <c r="F58" s="203" t="s">
        <v>69</v>
      </c>
      <c r="G58" s="203"/>
      <c r="H58" s="90"/>
      <c r="I58" s="90"/>
      <c r="J58" s="188"/>
      <c r="K58" s="81">
        <v>4</v>
      </c>
      <c r="L58" s="81">
        <v>3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0.41666666666667</v>
      </c>
      <c r="B59" s="203" t="s">
        <v>180</v>
      </c>
      <c r="C59" s="203"/>
      <c r="D59" s="203" t="s">
        <v>121</v>
      </c>
      <c r="E59" s="203" t="s">
        <v>122</v>
      </c>
      <c r="F59" s="203" t="s">
        <v>64</v>
      </c>
      <c r="G59" s="203" t="s">
        <v>163</v>
      </c>
      <c r="H59" s="90" t="s">
        <v>181</v>
      </c>
      <c r="I59" s="204" t="s">
        <v>182</v>
      </c>
      <c r="J59" s="188">
        <v>120000</v>
      </c>
      <c r="K59" s="81">
        <v>0</v>
      </c>
      <c r="L59" s="81">
        <v>0</v>
      </c>
      <c r="M59" s="81">
        <v>0</v>
      </c>
      <c r="N59" s="91">
        <v>6</v>
      </c>
      <c r="O59" s="92">
        <v>0</v>
      </c>
      <c r="P59" s="93">
        <f>N59+O59</f>
        <v>6</v>
      </c>
      <c r="Q59" s="82" t="str">
        <f>IFERROR(P59/M59,"-")</f>
        <v>-</v>
      </c>
      <c r="R59" s="81">
        <v>0</v>
      </c>
      <c r="S59" s="81">
        <v>2</v>
      </c>
      <c r="T59" s="82">
        <f>IFERROR(S59/(O59+P59),"-")</f>
        <v>0.33333333333333</v>
      </c>
      <c r="U59" s="182">
        <f>IFERROR(J59/SUM(P59:P60),"-")</f>
        <v>17142.857142857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-70000</v>
      </c>
      <c r="AB59" s="85">
        <f>SUM(X59:X60)/SUM(J59:J60)</f>
        <v>0.41666666666667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>
        <v>1</v>
      </c>
      <c r="AW59" s="107">
        <f>IF(P59=0,"",IF(AV59=0,"",(AV59/P59)))</f>
        <v>0.16666666666667</v>
      </c>
      <c r="AX59" s="106"/>
      <c r="AY59" s="108">
        <f>IFERROR(AX59/AV59,"-")</f>
        <v>0</v>
      </c>
      <c r="AZ59" s="109"/>
      <c r="BA59" s="110">
        <f>IFERROR(AZ59/AV59,"-")</f>
        <v>0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0.16666666666667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3</v>
      </c>
      <c r="BX59" s="127">
        <f>IF(P59=0,"",IF(BW59=0,"",(BW59/P59)))</f>
        <v>0.5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>
        <v>1</v>
      </c>
      <c r="CG59" s="134">
        <f>IF(P59=0,"",IF(CF59=0,"",(CF59/P59)))</f>
        <v>0.16666666666667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183</v>
      </c>
      <c r="C60" s="203"/>
      <c r="D60" s="203" t="s">
        <v>121</v>
      </c>
      <c r="E60" s="203" t="s">
        <v>122</v>
      </c>
      <c r="F60" s="203" t="s">
        <v>69</v>
      </c>
      <c r="G60" s="203"/>
      <c r="H60" s="90"/>
      <c r="I60" s="90"/>
      <c r="J60" s="188"/>
      <c r="K60" s="81">
        <v>13</v>
      </c>
      <c r="L60" s="81">
        <v>8</v>
      </c>
      <c r="M60" s="81">
        <v>5</v>
      </c>
      <c r="N60" s="91">
        <v>1</v>
      </c>
      <c r="O60" s="92">
        <v>0</v>
      </c>
      <c r="P60" s="93">
        <f>N60+O60</f>
        <v>1</v>
      </c>
      <c r="Q60" s="82">
        <f>IFERROR(P60/M60,"-")</f>
        <v>0.2</v>
      </c>
      <c r="R60" s="81">
        <v>1</v>
      </c>
      <c r="S60" s="81">
        <v>0</v>
      </c>
      <c r="T60" s="82">
        <f>IFERROR(S60/(O60+P60),"-")</f>
        <v>0</v>
      </c>
      <c r="U60" s="182"/>
      <c r="V60" s="84">
        <v>1</v>
      </c>
      <c r="W60" s="82">
        <f>IF(P60=0,"-",V60/P60)</f>
        <v>1</v>
      </c>
      <c r="X60" s="186">
        <v>50000</v>
      </c>
      <c r="Y60" s="187">
        <f>IFERROR(X60/P60,"-")</f>
        <v>50000</v>
      </c>
      <c r="Z60" s="187">
        <f>IFERROR(X60/V60,"-")</f>
        <v>50000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>
        <v>1</v>
      </c>
      <c r="CG60" s="134">
        <f>IF(P60=0,"",IF(CF60=0,"",(CF60/P60)))</f>
        <v>1</v>
      </c>
      <c r="CH60" s="135">
        <v>1</v>
      </c>
      <c r="CI60" s="136">
        <f>IFERROR(CH60/CF60,"-")</f>
        <v>1</v>
      </c>
      <c r="CJ60" s="137">
        <v>50000</v>
      </c>
      <c r="CK60" s="138">
        <f>IFERROR(CJ60/CF60,"-")</f>
        <v>50000</v>
      </c>
      <c r="CL60" s="139"/>
      <c r="CM60" s="139"/>
      <c r="CN60" s="139">
        <v>1</v>
      </c>
      <c r="CO60" s="140">
        <v>1</v>
      </c>
      <c r="CP60" s="141">
        <v>50000</v>
      </c>
      <c r="CQ60" s="141">
        <v>50000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</v>
      </c>
      <c r="B61" s="203" t="s">
        <v>184</v>
      </c>
      <c r="C61" s="203"/>
      <c r="D61" s="203" t="s">
        <v>154</v>
      </c>
      <c r="E61" s="203" t="s">
        <v>155</v>
      </c>
      <c r="F61" s="203" t="s">
        <v>64</v>
      </c>
      <c r="G61" s="203" t="s">
        <v>163</v>
      </c>
      <c r="H61" s="90" t="s">
        <v>181</v>
      </c>
      <c r="I61" s="204" t="s">
        <v>158</v>
      </c>
      <c r="J61" s="188">
        <v>120000</v>
      </c>
      <c r="K61" s="81">
        <v>0</v>
      </c>
      <c r="L61" s="81">
        <v>0</v>
      </c>
      <c r="M61" s="81">
        <v>0</v>
      </c>
      <c r="N61" s="91">
        <v>4</v>
      </c>
      <c r="O61" s="92">
        <v>0</v>
      </c>
      <c r="P61" s="93">
        <f>N61+O61</f>
        <v>4</v>
      </c>
      <c r="Q61" s="82" t="str">
        <f>IFERROR(P61/M61,"-")</f>
        <v>-</v>
      </c>
      <c r="R61" s="81">
        <v>0</v>
      </c>
      <c r="S61" s="81">
        <v>0</v>
      </c>
      <c r="T61" s="82">
        <f>IFERROR(S61/(O61+P61),"-")</f>
        <v>0</v>
      </c>
      <c r="U61" s="182">
        <f>IFERROR(J61/SUM(P61:P62),"-")</f>
        <v>30000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-120000</v>
      </c>
      <c r="AB61" s="85">
        <f>SUM(X61:X62)/SUM(J61:J62)</f>
        <v>0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0.25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3</v>
      </c>
      <c r="BO61" s="120">
        <f>IF(P61=0,"",IF(BN61=0,"",(BN61/P61)))</f>
        <v>0.75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185</v>
      </c>
      <c r="C62" s="203"/>
      <c r="D62" s="203" t="s">
        <v>154</v>
      </c>
      <c r="E62" s="203" t="s">
        <v>155</v>
      </c>
      <c r="F62" s="203" t="s">
        <v>69</v>
      </c>
      <c r="G62" s="203"/>
      <c r="H62" s="90"/>
      <c r="I62" s="90"/>
      <c r="J62" s="188"/>
      <c r="K62" s="81">
        <v>7</v>
      </c>
      <c r="L62" s="81">
        <v>6</v>
      </c>
      <c r="M62" s="81">
        <v>0</v>
      </c>
      <c r="N62" s="91">
        <v>0</v>
      </c>
      <c r="O62" s="92">
        <v>0</v>
      </c>
      <c r="P62" s="93">
        <f>N62+O62</f>
        <v>0</v>
      </c>
      <c r="Q62" s="82" t="str">
        <f>IFERROR(P62/M62,"-")</f>
        <v>-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</v>
      </c>
      <c r="B63" s="203" t="s">
        <v>186</v>
      </c>
      <c r="C63" s="203"/>
      <c r="D63" s="203" t="s">
        <v>150</v>
      </c>
      <c r="E63" s="203" t="s">
        <v>151</v>
      </c>
      <c r="F63" s="203" t="s">
        <v>64</v>
      </c>
      <c r="G63" s="203" t="s">
        <v>65</v>
      </c>
      <c r="H63" s="90" t="s">
        <v>187</v>
      </c>
      <c r="I63" s="204" t="s">
        <v>158</v>
      </c>
      <c r="J63" s="188">
        <v>150000</v>
      </c>
      <c r="K63" s="81">
        <v>0</v>
      </c>
      <c r="L63" s="81">
        <v>0</v>
      </c>
      <c r="M63" s="81">
        <v>0</v>
      </c>
      <c r="N63" s="91">
        <v>5</v>
      </c>
      <c r="O63" s="92">
        <v>0</v>
      </c>
      <c r="P63" s="93">
        <f>N63+O63</f>
        <v>5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>
        <f>IFERROR(J63/SUM(P63:P64),"-")</f>
        <v>25000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-150000</v>
      </c>
      <c r="AB63" s="85">
        <f>SUM(X63:X64)/SUM(J63:J64)</f>
        <v>0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0.2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>
        <v>1</v>
      </c>
      <c r="BF63" s="113">
        <f>IF(P63=0,"",IF(BE63=0,"",(BE63/P63)))</f>
        <v>0.2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0.4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0.2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188</v>
      </c>
      <c r="C64" s="203"/>
      <c r="D64" s="203" t="s">
        <v>150</v>
      </c>
      <c r="E64" s="203" t="s">
        <v>151</v>
      </c>
      <c r="F64" s="203" t="s">
        <v>69</v>
      </c>
      <c r="G64" s="203"/>
      <c r="H64" s="90"/>
      <c r="I64" s="90"/>
      <c r="J64" s="188"/>
      <c r="K64" s="81">
        <v>12</v>
      </c>
      <c r="L64" s="81">
        <v>9</v>
      </c>
      <c r="M64" s="81">
        <v>0</v>
      </c>
      <c r="N64" s="91">
        <v>1</v>
      </c>
      <c r="O64" s="92">
        <v>0</v>
      </c>
      <c r="P64" s="93">
        <f>N64+O64</f>
        <v>1</v>
      </c>
      <c r="Q64" s="82" t="str">
        <f>IFERROR(P64/M64,"-")</f>
        <v>-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1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0.04</v>
      </c>
      <c r="B65" s="203" t="s">
        <v>189</v>
      </c>
      <c r="C65" s="203"/>
      <c r="D65" s="203" t="s">
        <v>62</v>
      </c>
      <c r="E65" s="203" t="s">
        <v>63</v>
      </c>
      <c r="F65" s="203" t="s">
        <v>64</v>
      </c>
      <c r="G65" s="203" t="s">
        <v>65</v>
      </c>
      <c r="H65" s="90" t="s">
        <v>187</v>
      </c>
      <c r="I65" s="204" t="s">
        <v>190</v>
      </c>
      <c r="J65" s="188">
        <v>150000</v>
      </c>
      <c r="K65" s="81">
        <v>0</v>
      </c>
      <c r="L65" s="81">
        <v>0</v>
      </c>
      <c r="M65" s="81">
        <v>0</v>
      </c>
      <c r="N65" s="91">
        <v>10</v>
      </c>
      <c r="O65" s="92">
        <v>0</v>
      </c>
      <c r="P65" s="93">
        <f>N65+O65</f>
        <v>10</v>
      </c>
      <c r="Q65" s="82" t="str">
        <f>IFERROR(P65/M65,"-")</f>
        <v>-</v>
      </c>
      <c r="R65" s="81">
        <v>0</v>
      </c>
      <c r="S65" s="81">
        <v>1</v>
      </c>
      <c r="T65" s="82">
        <f>IFERROR(S65/(O65+P65),"-")</f>
        <v>0.1</v>
      </c>
      <c r="U65" s="182">
        <f>IFERROR(J65/SUM(P65:P66),"-")</f>
        <v>15000</v>
      </c>
      <c r="V65" s="84">
        <v>1</v>
      </c>
      <c r="W65" s="82">
        <f>IF(P65=0,"-",V65/P65)</f>
        <v>0.1</v>
      </c>
      <c r="X65" s="186">
        <v>6000</v>
      </c>
      <c r="Y65" s="187">
        <f>IFERROR(X65/P65,"-")</f>
        <v>600</v>
      </c>
      <c r="Z65" s="187">
        <f>IFERROR(X65/V65,"-")</f>
        <v>6000</v>
      </c>
      <c r="AA65" s="188">
        <f>SUM(X65:X66)-SUM(J65:J66)</f>
        <v>-144000</v>
      </c>
      <c r="AB65" s="85">
        <f>SUM(X65:X66)/SUM(J65:J66)</f>
        <v>0.04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3</v>
      </c>
      <c r="BF65" s="113">
        <f>IF(P65=0,"",IF(BE65=0,"",(BE65/P65)))</f>
        <v>0.3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3</v>
      </c>
      <c r="BO65" s="120">
        <f>IF(P65=0,"",IF(BN65=0,"",(BN65/P65)))</f>
        <v>0.3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3</v>
      </c>
      <c r="BX65" s="127">
        <f>IF(P65=0,"",IF(BW65=0,"",(BW65/P65)))</f>
        <v>0.3</v>
      </c>
      <c r="BY65" s="128">
        <v>1</v>
      </c>
      <c r="BZ65" s="129">
        <f>IFERROR(BY65/BW65,"-")</f>
        <v>0.33333333333333</v>
      </c>
      <c r="CA65" s="130">
        <v>6000</v>
      </c>
      <c r="CB65" s="131">
        <f>IFERROR(CA65/BW65,"-")</f>
        <v>2000</v>
      </c>
      <c r="CC65" s="132"/>
      <c r="CD65" s="132">
        <v>1</v>
      </c>
      <c r="CE65" s="132"/>
      <c r="CF65" s="133">
        <v>1</v>
      </c>
      <c r="CG65" s="134">
        <f>IF(P65=0,"",IF(CF65=0,"",(CF65/P65)))</f>
        <v>0.1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1</v>
      </c>
      <c r="CP65" s="141">
        <v>6000</v>
      </c>
      <c r="CQ65" s="141">
        <v>6000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191</v>
      </c>
      <c r="C66" s="203"/>
      <c r="D66" s="203" t="s">
        <v>62</v>
      </c>
      <c r="E66" s="203" t="s">
        <v>63</v>
      </c>
      <c r="F66" s="203" t="s">
        <v>69</v>
      </c>
      <c r="G66" s="203"/>
      <c r="H66" s="90"/>
      <c r="I66" s="90"/>
      <c r="J66" s="188"/>
      <c r="K66" s="81">
        <v>6</v>
      </c>
      <c r="L66" s="81">
        <v>6</v>
      </c>
      <c r="M66" s="81">
        <v>1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1.25</v>
      </c>
      <c r="B67" s="203" t="s">
        <v>192</v>
      </c>
      <c r="C67" s="203"/>
      <c r="D67" s="203" t="s">
        <v>193</v>
      </c>
      <c r="E67" s="203" t="s">
        <v>194</v>
      </c>
      <c r="F67" s="203" t="s">
        <v>64</v>
      </c>
      <c r="G67" s="203" t="s">
        <v>92</v>
      </c>
      <c r="H67" s="90" t="s">
        <v>195</v>
      </c>
      <c r="I67" s="205" t="s">
        <v>178</v>
      </c>
      <c r="J67" s="188">
        <v>80000</v>
      </c>
      <c r="K67" s="81">
        <v>0</v>
      </c>
      <c r="L67" s="81">
        <v>0</v>
      </c>
      <c r="M67" s="81">
        <v>0</v>
      </c>
      <c r="N67" s="91">
        <v>3</v>
      </c>
      <c r="O67" s="92">
        <v>0</v>
      </c>
      <c r="P67" s="93">
        <f>N67+O67</f>
        <v>3</v>
      </c>
      <c r="Q67" s="82" t="str">
        <f>IFERROR(P67/M67,"-")</f>
        <v>-</v>
      </c>
      <c r="R67" s="81">
        <v>0</v>
      </c>
      <c r="S67" s="81">
        <v>0</v>
      </c>
      <c r="T67" s="82">
        <f>IFERROR(S67/(O67+P67),"-")</f>
        <v>0</v>
      </c>
      <c r="U67" s="182">
        <f>IFERROR(J67/SUM(P67:P71),"-")</f>
        <v>5714.2857142857</v>
      </c>
      <c r="V67" s="84">
        <v>1</v>
      </c>
      <c r="W67" s="82">
        <f>IF(P67=0,"-",V67/P67)</f>
        <v>0.33333333333333</v>
      </c>
      <c r="X67" s="186">
        <v>100000</v>
      </c>
      <c r="Y67" s="187">
        <f>IFERROR(X67/P67,"-")</f>
        <v>33333.333333333</v>
      </c>
      <c r="Z67" s="187">
        <f>IFERROR(X67/V67,"-")</f>
        <v>100000</v>
      </c>
      <c r="AA67" s="188">
        <f>SUM(X67:X71)-SUM(J67:J71)</f>
        <v>20000</v>
      </c>
      <c r="AB67" s="85">
        <f>SUM(X67:X71)/SUM(J67:J71)</f>
        <v>1.25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2</v>
      </c>
      <c r="BO67" s="120">
        <f>IF(P67=0,"",IF(BN67=0,"",(BN67/P67)))</f>
        <v>0.66666666666667</v>
      </c>
      <c r="BP67" s="121">
        <v>1</v>
      </c>
      <c r="BQ67" s="122">
        <f>IFERROR(BP67/BN67,"-")</f>
        <v>0.5</v>
      </c>
      <c r="BR67" s="123">
        <v>100000</v>
      </c>
      <c r="BS67" s="124">
        <f>IFERROR(BR67/BN67,"-")</f>
        <v>50000</v>
      </c>
      <c r="BT67" s="125"/>
      <c r="BU67" s="125"/>
      <c r="BV67" s="125">
        <v>1</v>
      </c>
      <c r="BW67" s="126">
        <v>1</v>
      </c>
      <c r="BX67" s="127">
        <f>IF(P67=0,"",IF(BW67=0,"",(BW67/P67)))</f>
        <v>0.33333333333333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100000</v>
      </c>
      <c r="CQ67" s="141">
        <v>100000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196</v>
      </c>
      <c r="C68" s="203"/>
      <c r="D68" s="203" t="s">
        <v>197</v>
      </c>
      <c r="E68" s="203" t="s">
        <v>198</v>
      </c>
      <c r="F68" s="203" t="s">
        <v>64</v>
      </c>
      <c r="G68" s="203" t="s">
        <v>92</v>
      </c>
      <c r="H68" s="90" t="s">
        <v>195</v>
      </c>
      <c r="I68" s="205" t="s">
        <v>199</v>
      </c>
      <c r="J68" s="188"/>
      <c r="K68" s="81">
        <v>0</v>
      </c>
      <c r="L68" s="81">
        <v>0</v>
      </c>
      <c r="M68" s="81">
        <v>0</v>
      </c>
      <c r="N68" s="91">
        <v>2</v>
      </c>
      <c r="O68" s="92">
        <v>0</v>
      </c>
      <c r="P68" s="93">
        <f>N68+O68</f>
        <v>2</v>
      </c>
      <c r="Q68" s="82" t="str">
        <f>IFERROR(P68/M68,"-")</f>
        <v>-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>
        <v>1</v>
      </c>
      <c r="AN68" s="101">
        <f>IF(P68=0,"",IF(AM68=0,"",(AM68/P68)))</f>
        <v>0.5</v>
      </c>
      <c r="AO68" s="100"/>
      <c r="AP68" s="102">
        <f>IFERROR(AP68/AM68,"-")</f>
        <v>0</v>
      </c>
      <c r="AQ68" s="103"/>
      <c r="AR68" s="104">
        <f>IFERROR(AQ68/AM68,"-")</f>
        <v>0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0.5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200</v>
      </c>
      <c r="C69" s="203"/>
      <c r="D69" s="203" t="s">
        <v>201</v>
      </c>
      <c r="E69" s="203" t="s">
        <v>202</v>
      </c>
      <c r="F69" s="203" t="s">
        <v>64</v>
      </c>
      <c r="G69" s="203" t="s">
        <v>92</v>
      </c>
      <c r="H69" s="90" t="s">
        <v>195</v>
      </c>
      <c r="I69" s="205" t="s">
        <v>203</v>
      </c>
      <c r="J69" s="188"/>
      <c r="K69" s="81">
        <v>0</v>
      </c>
      <c r="L69" s="81">
        <v>0</v>
      </c>
      <c r="M69" s="81">
        <v>0</v>
      </c>
      <c r="N69" s="91">
        <v>1</v>
      </c>
      <c r="O69" s="92">
        <v>0</v>
      </c>
      <c r="P69" s="93">
        <f>N69+O69</f>
        <v>1</v>
      </c>
      <c r="Q69" s="82" t="str">
        <f>IFERROR(P69/M69,"-")</f>
        <v>-</v>
      </c>
      <c r="R69" s="81">
        <v>0</v>
      </c>
      <c r="S69" s="81">
        <v>1</v>
      </c>
      <c r="T69" s="82">
        <f>IFERROR(S69/(O69+P69),"-")</f>
        <v>1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1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204</v>
      </c>
      <c r="C70" s="203"/>
      <c r="D70" s="203" t="s">
        <v>205</v>
      </c>
      <c r="E70" s="203" t="s">
        <v>206</v>
      </c>
      <c r="F70" s="203" t="s">
        <v>64</v>
      </c>
      <c r="G70" s="203" t="s">
        <v>92</v>
      </c>
      <c r="H70" s="90" t="s">
        <v>195</v>
      </c>
      <c r="I70" s="205" t="s">
        <v>207</v>
      </c>
      <c r="J70" s="188"/>
      <c r="K70" s="81">
        <v>0</v>
      </c>
      <c r="L70" s="81">
        <v>0</v>
      </c>
      <c r="M70" s="81">
        <v>0</v>
      </c>
      <c r="N70" s="91">
        <v>6</v>
      </c>
      <c r="O70" s="92">
        <v>0</v>
      </c>
      <c r="P70" s="93">
        <f>N70+O70</f>
        <v>6</v>
      </c>
      <c r="Q70" s="82" t="str">
        <f>IFERROR(P70/M70,"-")</f>
        <v>-</v>
      </c>
      <c r="R70" s="81">
        <v>0</v>
      </c>
      <c r="S70" s="81">
        <v>2</v>
      </c>
      <c r="T70" s="82">
        <f>IFERROR(S70/(O70+P70),"-")</f>
        <v>0.33333333333333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6</v>
      </c>
      <c r="BO70" s="120">
        <f>IF(P70=0,"",IF(BN70=0,"",(BN70/P70)))</f>
        <v>1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208</v>
      </c>
      <c r="C71" s="203"/>
      <c r="D71" s="203" t="s">
        <v>107</v>
      </c>
      <c r="E71" s="203" t="s">
        <v>107</v>
      </c>
      <c r="F71" s="203" t="s">
        <v>69</v>
      </c>
      <c r="G71" s="203" t="s">
        <v>209</v>
      </c>
      <c r="H71" s="90"/>
      <c r="I71" s="90"/>
      <c r="J71" s="188"/>
      <c r="K71" s="81">
        <v>16</v>
      </c>
      <c r="L71" s="81">
        <v>10</v>
      </c>
      <c r="M71" s="81">
        <v>6</v>
      </c>
      <c r="N71" s="91">
        <v>2</v>
      </c>
      <c r="O71" s="92">
        <v>0</v>
      </c>
      <c r="P71" s="93">
        <f>N71+O71</f>
        <v>2</v>
      </c>
      <c r="Q71" s="82">
        <f>IFERROR(P71/M71,"-")</f>
        <v>0.33333333333333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>
        <v>1</v>
      </c>
      <c r="CG71" s="134">
        <f>IF(P71=0,"",IF(CF71=0,"",(CF71/P71)))</f>
        <v>0.5</v>
      </c>
      <c r="CH71" s="135"/>
      <c r="CI71" s="136">
        <f>IFERROR(CH71/CF71,"-")</f>
        <v>0</v>
      </c>
      <c r="CJ71" s="137"/>
      <c r="CK71" s="138">
        <f>IFERROR(CJ71/CF71,"-")</f>
        <v>0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30"/>
      <c r="B72" s="87"/>
      <c r="C72" s="88"/>
      <c r="D72" s="88"/>
      <c r="E72" s="88"/>
      <c r="F72" s="89"/>
      <c r="G72" s="90"/>
      <c r="H72" s="90"/>
      <c r="I72" s="90"/>
      <c r="J72" s="192"/>
      <c r="K72" s="34"/>
      <c r="L72" s="34"/>
      <c r="M72" s="31"/>
      <c r="N72" s="23"/>
      <c r="O72" s="23"/>
      <c r="P72" s="23"/>
      <c r="Q72" s="33"/>
      <c r="R72" s="32"/>
      <c r="S72" s="23"/>
      <c r="T72" s="32"/>
      <c r="U72" s="183"/>
      <c r="V72" s="25"/>
      <c r="W72" s="25"/>
      <c r="X72" s="189"/>
      <c r="Y72" s="189"/>
      <c r="Z72" s="189"/>
      <c r="AA72" s="189"/>
      <c r="AB72" s="33"/>
      <c r="AC72" s="59"/>
      <c r="AD72" s="63"/>
      <c r="AE72" s="64"/>
      <c r="AF72" s="63"/>
      <c r="AG72" s="67"/>
      <c r="AH72" s="68"/>
      <c r="AI72" s="69"/>
      <c r="AJ72" s="70"/>
      <c r="AK72" s="70"/>
      <c r="AL72" s="70"/>
      <c r="AM72" s="63"/>
      <c r="AN72" s="64"/>
      <c r="AO72" s="63"/>
      <c r="AP72" s="67"/>
      <c r="AQ72" s="68"/>
      <c r="AR72" s="69"/>
      <c r="AS72" s="70"/>
      <c r="AT72" s="70"/>
      <c r="AU72" s="70"/>
      <c r="AV72" s="63"/>
      <c r="AW72" s="64"/>
      <c r="AX72" s="63"/>
      <c r="AY72" s="67"/>
      <c r="AZ72" s="68"/>
      <c r="BA72" s="69"/>
      <c r="BB72" s="70"/>
      <c r="BC72" s="70"/>
      <c r="BD72" s="70"/>
      <c r="BE72" s="63"/>
      <c r="BF72" s="64"/>
      <c r="BG72" s="63"/>
      <c r="BH72" s="67"/>
      <c r="BI72" s="68"/>
      <c r="BJ72" s="69"/>
      <c r="BK72" s="70"/>
      <c r="BL72" s="70"/>
      <c r="BM72" s="70"/>
      <c r="BN72" s="65"/>
      <c r="BO72" s="66"/>
      <c r="BP72" s="63"/>
      <c r="BQ72" s="67"/>
      <c r="BR72" s="68"/>
      <c r="BS72" s="69"/>
      <c r="BT72" s="70"/>
      <c r="BU72" s="70"/>
      <c r="BV72" s="70"/>
      <c r="BW72" s="65"/>
      <c r="BX72" s="66"/>
      <c r="BY72" s="63"/>
      <c r="BZ72" s="67"/>
      <c r="CA72" s="68"/>
      <c r="CB72" s="69"/>
      <c r="CC72" s="70"/>
      <c r="CD72" s="70"/>
      <c r="CE72" s="70"/>
      <c r="CF72" s="65"/>
      <c r="CG72" s="66"/>
      <c r="CH72" s="63"/>
      <c r="CI72" s="67"/>
      <c r="CJ72" s="68"/>
      <c r="CK72" s="69"/>
      <c r="CL72" s="70"/>
      <c r="CM72" s="70"/>
      <c r="CN72" s="70"/>
      <c r="CO72" s="71"/>
      <c r="CP72" s="68"/>
      <c r="CQ72" s="68"/>
      <c r="CR72" s="68"/>
      <c r="CS72" s="72"/>
    </row>
    <row r="73" spans="1:98">
      <c r="A73" s="30"/>
      <c r="B73" s="37"/>
      <c r="C73" s="21"/>
      <c r="D73" s="21"/>
      <c r="E73" s="21"/>
      <c r="F73" s="22"/>
      <c r="G73" s="36"/>
      <c r="H73" s="36"/>
      <c r="I73" s="75"/>
      <c r="J73" s="193"/>
      <c r="K73" s="34"/>
      <c r="L73" s="34"/>
      <c r="M73" s="31"/>
      <c r="N73" s="23"/>
      <c r="O73" s="23"/>
      <c r="P73" s="23"/>
      <c r="Q73" s="33"/>
      <c r="R73" s="32"/>
      <c r="S73" s="23"/>
      <c r="T73" s="32"/>
      <c r="U73" s="183"/>
      <c r="V73" s="25"/>
      <c r="W73" s="25"/>
      <c r="X73" s="189"/>
      <c r="Y73" s="189"/>
      <c r="Z73" s="189"/>
      <c r="AA73" s="189"/>
      <c r="AB73" s="33"/>
      <c r="AC73" s="61"/>
      <c r="AD73" s="63"/>
      <c r="AE73" s="64"/>
      <c r="AF73" s="63"/>
      <c r="AG73" s="67"/>
      <c r="AH73" s="68"/>
      <c r="AI73" s="69"/>
      <c r="AJ73" s="70"/>
      <c r="AK73" s="70"/>
      <c r="AL73" s="70"/>
      <c r="AM73" s="63"/>
      <c r="AN73" s="64"/>
      <c r="AO73" s="63"/>
      <c r="AP73" s="67"/>
      <c r="AQ73" s="68"/>
      <c r="AR73" s="69"/>
      <c r="AS73" s="70"/>
      <c r="AT73" s="70"/>
      <c r="AU73" s="70"/>
      <c r="AV73" s="63"/>
      <c r="AW73" s="64"/>
      <c r="AX73" s="63"/>
      <c r="AY73" s="67"/>
      <c r="AZ73" s="68"/>
      <c r="BA73" s="69"/>
      <c r="BB73" s="70"/>
      <c r="BC73" s="70"/>
      <c r="BD73" s="70"/>
      <c r="BE73" s="63"/>
      <c r="BF73" s="64"/>
      <c r="BG73" s="63"/>
      <c r="BH73" s="67"/>
      <c r="BI73" s="68"/>
      <c r="BJ73" s="69"/>
      <c r="BK73" s="70"/>
      <c r="BL73" s="70"/>
      <c r="BM73" s="70"/>
      <c r="BN73" s="65"/>
      <c r="BO73" s="66"/>
      <c r="BP73" s="63"/>
      <c r="BQ73" s="67"/>
      <c r="BR73" s="68"/>
      <c r="BS73" s="69"/>
      <c r="BT73" s="70"/>
      <c r="BU73" s="70"/>
      <c r="BV73" s="70"/>
      <c r="BW73" s="65"/>
      <c r="BX73" s="66"/>
      <c r="BY73" s="63"/>
      <c r="BZ73" s="67"/>
      <c r="CA73" s="68"/>
      <c r="CB73" s="69"/>
      <c r="CC73" s="70"/>
      <c r="CD73" s="70"/>
      <c r="CE73" s="70"/>
      <c r="CF73" s="65"/>
      <c r="CG73" s="66"/>
      <c r="CH73" s="63"/>
      <c r="CI73" s="67"/>
      <c r="CJ73" s="68"/>
      <c r="CK73" s="69"/>
      <c r="CL73" s="70"/>
      <c r="CM73" s="70"/>
      <c r="CN73" s="70"/>
      <c r="CO73" s="71"/>
      <c r="CP73" s="68"/>
      <c r="CQ73" s="68"/>
      <c r="CR73" s="68"/>
      <c r="CS73" s="72"/>
    </row>
    <row r="74" spans="1:98">
      <c r="A74" s="19">
        <f>AB74</f>
        <v>0.53890784982935</v>
      </c>
      <c r="B74" s="39"/>
      <c r="C74" s="39"/>
      <c r="D74" s="39"/>
      <c r="E74" s="39"/>
      <c r="F74" s="39"/>
      <c r="G74" s="40" t="s">
        <v>210</v>
      </c>
      <c r="H74" s="40"/>
      <c r="I74" s="40"/>
      <c r="J74" s="190">
        <f>SUM(J6:J73)</f>
        <v>2930000</v>
      </c>
      <c r="K74" s="41">
        <f>SUM(K6:K73)</f>
        <v>453</v>
      </c>
      <c r="L74" s="41">
        <f>SUM(L6:L73)</f>
        <v>246</v>
      </c>
      <c r="M74" s="41">
        <f>SUM(M6:M73)</f>
        <v>500</v>
      </c>
      <c r="N74" s="41">
        <f>SUM(N6:N73)</f>
        <v>257</v>
      </c>
      <c r="O74" s="41">
        <f>SUM(O6:O73)</f>
        <v>0</v>
      </c>
      <c r="P74" s="41">
        <f>SUM(P6:P73)</f>
        <v>257</v>
      </c>
      <c r="Q74" s="42">
        <f>IFERROR(P74/M74,"-")</f>
        <v>0.514</v>
      </c>
      <c r="R74" s="78">
        <f>SUM(R6:R73)</f>
        <v>21</v>
      </c>
      <c r="S74" s="78">
        <f>SUM(S6:S73)</f>
        <v>34</v>
      </c>
      <c r="T74" s="42">
        <f>IFERROR(R74/P74,"-")</f>
        <v>0.081712062256809</v>
      </c>
      <c r="U74" s="184">
        <f>IFERROR(J74/P74,"-")</f>
        <v>11400.778210117</v>
      </c>
      <c r="V74" s="44">
        <f>SUM(V6:V73)</f>
        <v>25</v>
      </c>
      <c r="W74" s="42">
        <f>IFERROR(V74/P74,"-")</f>
        <v>0.09727626459144</v>
      </c>
      <c r="X74" s="190">
        <f>SUM(X6:X73)</f>
        <v>1579000</v>
      </c>
      <c r="Y74" s="190">
        <f>IFERROR(X74/P74,"-")</f>
        <v>6143.9688715953</v>
      </c>
      <c r="Z74" s="190">
        <f>IFERROR(X74/V74,"-")</f>
        <v>63160</v>
      </c>
      <c r="AA74" s="190">
        <f>X74-J74</f>
        <v>-1351000</v>
      </c>
      <c r="AB74" s="47">
        <f>X74/J74</f>
        <v>0.53890784982935</v>
      </c>
      <c r="AC74" s="60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6"/>
    <mergeCell ref="J53:J56"/>
    <mergeCell ref="U53:U56"/>
    <mergeCell ref="AA53:AA56"/>
    <mergeCell ref="AB53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71"/>
    <mergeCell ref="J67:J71"/>
    <mergeCell ref="U67:U71"/>
    <mergeCell ref="AA67:AA71"/>
    <mergeCell ref="AB67:AB7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0.10540540540541</v>
      </c>
      <c r="B6" s="203" t="s">
        <v>212</v>
      </c>
      <c r="C6" s="203" t="s">
        <v>213</v>
      </c>
      <c r="D6" s="203" t="s">
        <v>214</v>
      </c>
      <c r="E6" s="203" t="s">
        <v>215</v>
      </c>
      <c r="F6" s="203" t="s">
        <v>64</v>
      </c>
      <c r="G6" s="203" t="s">
        <v>216</v>
      </c>
      <c r="H6" s="90" t="s">
        <v>217</v>
      </c>
      <c r="I6" s="90" t="s">
        <v>218</v>
      </c>
      <c r="J6" s="188">
        <v>370000</v>
      </c>
      <c r="K6" s="81">
        <v>0</v>
      </c>
      <c r="L6" s="81">
        <v>0</v>
      </c>
      <c r="M6" s="81">
        <v>0</v>
      </c>
      <c r="N6" s="91">
        <v>49</v>
      </c>
      <c r="O6" s="92">
        <v>0</v>
      </c>
      <c r="P6" s="93">
        <f>N6+O6</f>
        <v>49</v>
      </c>
      <c r="Q6" s="82" t="str">
        <f>IFERROR(P6/M6,"-")</f>
        <v>-</v>
      </c>
      <c r="R6" s="81">
        <v>3</v>
      </c>
      <c r="S6" s="81">
        <v>6</v>
      </c>
      <c r="T6" s="82">
        <f>IFERROR(S6/(O6+P6),"-")</f>
        <v>0.12244897959184</v>
      </c>
      <c r="U6" s="182">
        <f>IFERROR(J6/SUM(P6:P7),"-")</f>
        <v>6981.1320754717</v>
      </c>
      <c r="V6" s="84">
        <v>5</v>
      </c>
      <c r="W6" s="82">
        <f>IF(P6=0,"-",V6/P6)</f>
        <v>0.10204081632653</v>
      </c>
      <c r="X6" s="186">
        <v>39000</v>
      </c>
      <c r="Y6" s="187">
        <f>IFERROR(X6/P6,"-")</f>
        <v>795.91836734694</v>
      </c>
      <c r="Z6" s="187">
        <f>IFERROR(X6/V6,"-")</f>
        <v>7800</v>
      </c>
      <c r="AA6" s="188">
        <f>SUM(X6:X7)-SUM(J6:J7)</f>
        <v>-331000</v>
      </c>
      <c r="AB6" s="85">
        <f>SUM(X6:X7)/SUM(J6:J7)</f>
        <v>0.10540540540541</v>
      </c>
      <c r="AC6" s="79"/>
      <c r="AD6" s="94">
        <v>2</v>
      </c>
      <c r="AE6" s="95">
        <f>IF(P6=0,"",IF(AD6=0,"",(AD6/P6)))</f>
        <v>0.040816326530612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16</v>
      </c>
      <c r="AN6" s="101">
        <f>IF(P6=0,"",IF(AM6=0,"",(AM6/P6)))</f>
        <v>0.3265306122449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0.061224489795918</v>
      </c>
      <c r="AX6" s="106">
        <v>1</v>
      </c>
      <c r="AY6" s="108">
        <f>IFERROR(AX6/AV6,"-")</f>
        <v>0.33333333333333</v>
      </c>
      <c r="AZ6" s="109">
        <v>8000</v>
      </c>
      <c r="BA6" s="110">
        <f>IFERROR(AZ6/AV6,"-")</f>
        <v>2666.6666666667</v>
      </c>
      <c r="BB6" s="111"/>
      <c r="BC6" s="111">
        <v>1</v>
      </c>
      <c r="BD6" s="111"/>
      <c r="BE6" s="112">
        <v>6</v>
      </c>
      <c r="BF6" s="113">
        <f>IF(P6=0,"",IF(BE6=0,"",(BE6/P6)))</f>
        <v>0.12244897959184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16</v>
      </c>
      <c r="BO6" s="120">
        <f>IF(P6=0,"",IF(BN6=0,"",(BN6/P6)))</f>
        <v>0.3265306122449</v>
      </c>
      <c r="BP6" s="121">
        <v>3</v>
      </c>
      <c r="BQ6" s="122">
        <f>IFERROR(BP6/BN6,"-")</f>
        <v>0.1875</v>
      </c>
      <c r="BR6" s="123">
        <v>21000</v>
      </c>
      <c r="BS6" s="124">
        <f>IFERROR(BR6/BN6,"-")</f>
        <v>1312.5</v>
      </c>
      <c r="BT6" s="125">
        <v>1</v>
      </c>
      <c r="BU6" s="125">
        <v>2</v>
      </c>
      <c r="BV6" s="125"/>
      <c r="BW6" s="126">
        <v>6</v>
      </c>
      <c r="BX6" s="127">
        <f>IF(P6=0,"",IF(BW6=0,"",(BW6/P6)))</f>
        <v>0.12244897959184</v>
      </c>
      <c r="BY6" s="128">
        <v>1</v>
      </c>
      <c r="BZ6" s="129">
        <f>IFERROR(BY6/BW6,"-")</f>
        <v>0.16666666666667</v>
      </c>
      <c r="CA6" s="130">
        <v>10000</v>
      </c>
      <c r="CB6" s="131">
        <f>IFERROR(CA6/BW6,"-")</f>
        <v>1666.6666666667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39000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51</v>
      </c>
      <c r="L7" s="81">
        <v>36</v>
      </c>
      <c r="M7" s="81">
        <v>7</v>
      </c>
      <c r="N7" s="91">
        <v>4</v>
      </c>
      <c r="O7" s="92">
        <v>0</v>
      </c>
      <c r="P7" s="93">
        <f>N7+O7</f>
        <v>4</v>
      </c>
      <c r="Q7" s="82">
        <f>IFERROR(P7/M7,"-")</f>
        <v>0.57142857142857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220</v>
      </c>
      <c r="C8" s="203" t="s">
        <v>221</v>
      </c>
      <c r="D8" s="203" t="s">
        <v>222</v>
      </c>
      <c r="E8" s="203" t="s">
        <v>223</v>
      </c>
      <c r="F8" s="203" t="s">
        <v>64</v>
      </c>
      <c r="G8" s="203" t="s">
        <v>224</v>
      </c>
      <c r="H8" s="90" t="s">
        <v>225</v>
      </c>
      <c r="I8" s="90" t="s">
        <v>226</v>
      </c>
      <c r="J8" s="188">
        <v>90000</v>
      </c>
      <c r="K8" s="81">
        <v>0</v>
      </c>
      <c r="L8" s="81">
        <v>0</v>
      </c>
      <c r="M8" s="81">
        <v>0</v>
      </c>
      <c r="N8" s="91">
        <v>1</v>
      </c>
      <c r="O8" s="92">
        <v>0</v>
      </c>
      <c r="P8" s="93">
        <f>N8+O8</f>
        <v>1</v>
      </c>
      <c r="Q8" s="82" t="str">
        <f>IFERROR(P8/M8,"-")</f>
        <v>-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90000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-90000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227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</v>
      </c>
      <c r="L9" s="81">
        <v>3</v>
      </c>
      <c r="M9" s="81">
        <v>7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0.084782608695652</v>
      </c>
      <c r="B12" s="39"/>
      <c r="C12" s="39"/>
      <c r="D12" s="39"/>
      <c r="E12" s="39"/>
      <c r="F12" s="39"/>
      <c r="G12" s="40" t="s">
        <v>228</v>
      </c>
      <c r="H12" s="40"/>
      <c r="I12" s="40"/>
      <c r="J12" s="190">
        <f>SUM(J6:J11)</f>
        <v>460000</v>
      </c>
      <c r="K12" s="41">
        <f>SUM(K6:K11)</f>
        <v>56</v>
      </c>
      <c r="L12" s="41">
        <f>SUM(L6:L11)</f>
        <v>39</v>
      </c>
      <c r="M12" s="41">
        <f>SUM(M6:M11)</f>
        <v>14</v>
      </c>
      <c r="N12" s="41">
        <f>SUM(N6:N11)</f>
        <v>54</v>
      </c>
      <c r="O12" s="41">
        <f>SUM(O6:O11)</f>
        <v>0</v>
      </c>
      <c r="P12" s="41">
        <f>SUM(P6:P11)</f>
        <v>54</v>
      </c>
      <c r="Q12" s="42">
        <f>IFERROR(P12/M12,"-")</f>
        <v>3.8571428571429</v>
      </c>
      <c r="R12" s="78">
        <f>SUM(R6:R11)</f>
        <v>4</v>
      </c>
      <c r="S12" s="78">
        <f>SUM(S6:S11)</f>
        <v>6</v>
      </c>
      <c r="T12" s="42">
        <f>IFERROR(R12/P12,"-")</f>
        <v>0.074074074074074</v>
      </c>
      <c r="U12" s="184">
        <f>IFERROR(J12/P12,"-")</f>
        <v>8518.5185185185</v>
      </c>
      <c r="V12" s="44">
        <f>SUM(V6:V11)</f>
        <v>5</v>
      </c>
      <c r="W12" s="42">
        <f>IFERROR(V12/P12,"-")</f>
        <v>0.092592592592593</v>
      </c>
      <c r="X12" s="190">
        <f>SUM(X6:X11)</f>
        <v>39000</v>
      </c>
      <c r="Y12" s="190">
        <f>IFERROR(X12/P12,"-")</f>
        <v>722.22222222222</v>
      </c>
      <c r="Z12" s="190">
        <f>IFERROR(X12/V12,"-")</f>
        <v>7800</v>
      </c>
      <c r="AA12" s="190">
        <f>X12-J12</f>
        <v>-421000</v>
      </c>
      <c r="AB12" s="47">
        <f>X12/J12</f>
        <v>0.084782608695652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