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<sst xmlns="http://schemas.openxmlformats.org/spreadsheetml/2006/main" uniqueCount="199">
  <si>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</si>
  <si>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</si>
  <si>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</si>
  <si>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</si>
  <si>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</si>
  <si>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</si>
  <si>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</si>
  <si>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</si>
  <si>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</si>
  <si>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</si>
  <si>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</si>
  <si>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</si>
  <si>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</si>
  <si>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</si>
  <si>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</si>
  <si>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</si>
  <si>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</si>
  <si>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</si>
  <si>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</si>
  <si>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</si>
  <si>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</si>
  <si>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</si>
  <si>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</si>
  <si>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</si>
  <si>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08月</t>
  </si>
  <si>
    <t>ヘスティア</t>
  </si>
  <si>
    <t>最終更新日</t>
  </si>
  <si>
    <t>11月06日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</si>
  <si>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</si>
  <si>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</si>
  <si>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</si>
  <si>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</si>
  <si>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</si>
  <si>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</si>
  <si>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</si>
  <si>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</si>
  <si>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</si>
  <si>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</si>
  <si>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</si>
  <si>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</si>
  <si>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</si>
  <si>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</si>
  <si>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</si>
  <si>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</si>
  <si>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</si>
  <si>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</si>
  <si>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</si>
  <si>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</si>
  <si>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</si>
  <si>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</si>
  <si>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</si>
  <si>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</si>
  <si>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</si>
  <si>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</si>
  <si>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</si>
  <si>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</si>
  <si>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</si>
  <si>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</si>
  <si>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</si>
  <si>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</si>
  <si>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ln_ink468</t>
  </si>
  <si>
    <t>右女9版(ヘスティア)(LINEver)（藤井レイラ）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</si>
  <si>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</si>
  <si>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</si>
  <si>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</si>
  <si>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</si>
  <si>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</si>
  <si>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ic3591</t>
  </si>
  <si>
    <t>空電</t>
  </si>
  <si>
    <t>ln_ink469</t>
  </si>
  <si>
    <t>半5段つかみ15段</t>
  </si>
  <si>
    <t>ic3592</t>
  </si>
  <si>
    <t>ln_ink470</t>
  </si>
  <si>
    <t>写メ動画公開版(LINEver)（晶エリー）</t>
  </si>
  <si>
    <t>今の時代はLINEで交換が当たり前！！あなたも素人熟女と大人遊びを楽しめる！！</t>
  </si>
  <si>
    <t>16～31日</t>
  </si>
  <si>
    <t>ic3593</t>
  </si>
  <si>
    <t>ln_ink471</t>
  </si>
  <si>
    <t>ic3594</t>
  </si>
  <si>
    <t>ln_ink472</t>
  </si>
  <si>
    <t>サンスポ関西</t>
  </si>
  <si>
    <t>ic3595</t>
  </si>
  <si>
    <t>ln_ink473</t>
  </si>
  <si>
    <t>ic3596</t>
  </si>
  <si>
    <t>ln_ink474</t>
  </si>
  <si>
    <t>ic3597</t>
  </si>
  <si>
    <t>ln_ink475</t>
  </si>
  <si>
    <t>ic3598</t>
  </si>
  <si>
    <t>ln_ink476</t>
  </si>
  <si>
    <t>雑誌版SPA(LINEver)（高宮菜々子）</t>
  </si>
  <si>
    <t>マカより効果的エロい熟女が誘ってくる魅力的なサイト</t>
  </si>
  <si>
    <t>デイリースポーツ関西</t>
  </si>
  <si>
    <t>全5段・半5段つかみスライド</t>
  </si>
  <si>
    <t>8/1～</t>
  </si>
  <si>
    <t>ln_ink477</t>
  </si>
  <si>
    <t>直接LINE交換版（晶エリー）</t>
  </si>
  <si>
    <t>熟女とLＩＮＥで出会いができる</t>
  </si>
  <si>
    <t>ln_ink478</t>
  </si>
  <si>
    <t>ln_ink479</t>
  </si>
  <si>
    <t>女優大版１(LINEver)（藤井レイラ）</t>
  </si>
  <si>
    <t>出会い探しは</t>
  </si>
  <si>
    <t>ln_ink480</t>
  </si>
  <si>
    <t>ランキング版(LINEver)（複数）</t>
  </si>
  <si>
    <t>月間逆指名ランキング</t>
  </si>
  <si>
    <t>ic3599</t>
  </si>
  <si>
    <t>(空電共通)</t>
  </si>
  <si>
    <t>ln_ink481</t>
  </si>
  <si>
    <t>スポーツ報知関西</t>
  </si>
  <si>
    <t>全5段つかみ4回</t>
  </si>
  <si>
    <t>ln_ink482</t>
  </si>
  <si>
    <t>ln_ink483</t>
  </si>
  <si>
    <t>ln_ink484</t>
  </si>
  <si>
    <t>デリヘル版3(LINEver)（高宮菜々子）</t>
  </si>
  <si>
    <t>LINEで出会いリクルート70歳まで応募可</t>
  </si>
  <si>
    <t>ic3600</t>
  </si>
  <si>
    <t>ln_ink485</t>
  </si>
  <si>
    <t>精力剤版(LINEver)（藤井レイラ）</t>
  </si>
  <si>
    <t>50代でもグイグイ</t>
  </si>
  <si>
    <t>東スポ</t>
  </si>
  <si>
    <t>全2段金土</t>
  </si>
  <si>
    <t>8回セット</t>
  </si>
  <si>
    <t>ln_ink486</t>
  </si>
  <si>
    <t>アンケート版(LINEver)（高宮菜々子）</t>
  </si>
  <si>
    <t>マッチングアプリを利用しない理由</t>
  </si>
  <si>
    <t>ln_ink487</t>
  </si>
  <si>
    <t>雑誌版SPA(LINEver)（晶エリー）</t>
  </si>
  <si>
    <t>え?LINEでこんなに出会えんのダメ元で始めたはずが</t>
  </si>
  <si>
    <t>ln_ink488</t>
  </si>
  <si>
    <t>ic3601</t>
  </si>
  <si>
    <t>ln_ink489</t>
  </si>
  <si>
    <t>スポニチ関西</t>
  </si>
  <si>
    <t>半2段つかみ20段保証</t>
  </si>
  <si>
    <t>20段保証</t>
  </si>
  <si>
    <t>ln_ink490</t>
  </si>
  <si>
    <t>再婚&amp;理解者版(LINEver)（高宮菜々子）</t>
  </si>
  <si>
    <t>再婚&amp;理解者(LINEver)</t>
  </si>
  <si>
    <t>ln_ink491</t>
  </si>
  <si>
    <t>ln_ink492</t>
  </si>
  <si>
    <t>ic3602</t>
  </si>
  <si>
    <t>ln_ink493</t>
  </si>
  <si>
    <t>スポニチ西部</t>
  </si>
  <si>
    <t>半2段つかみ30段保証</t>
  </si>
  <si>
    <t>30段保証</t>
  </si>
  <si>
    <t>ln_ink494</t>
  </si>
  <si>
    <t>ln_ink495</t>
  </si>
  <si>
    <t>老人ホーム版(LINEver)（--）</t>
  </si>
  <si>
    <t>お相手待ちの女性が出ました(LINEver)</t>
  </si>
  <si>
    <t>ln_ink496</t>
  </si>
  <si>
    <t>グラフ版(LINEver)（高宮菜々子）</t>
  </si>
  <si>
    <t>LINE交換の成功率が高い</t>
  </si>
  <si>
    <t>ln_ink497</t>
  </si>
  <si>
    <t>ln_ink498</t>
  </si>
  <si>
    <t>ic3603</t>
  </si>
  <si>
    <t>ln_ink499</t>
  </si>
  <si>
    <t>ニッカン関西</t>
  </si>
  <si>
    <t>半2段つかみ10段保証</t>
  </si>
  <si>
    <t>1～10日</t>
  </si>
  <si>
    <t>ln_ink500</t>
  </si>
  <si>
    <t>11～20日</t>
  </si>
  <si>
    <t>ln_ink501</t>
  </si>
  <si>
    <t>21～31日</t>
  </si>
  <si>
    <t>ic3604</t>
  </si>
  <si>
    <t>ln_ink502</t>
  </si>
  <si>
    <t>老人ホーム版(LINEver)（藤井レイラ）</t>
  </si>
  <si>
    <t>スポニチ関東</t>
  </si>
  <si>
    <t>全5段</t>
  </si>
  <si>
    <t>8月06日(日)</t>
  </si>
  <si>
    <t>ic3605</t>
  </si>
  <si>
    <t>ln_ink503</t>
  </si>
  <si>
    <t>8月19日(土)</t>
  </si>
  <si>
    <t>ic3606</t>
  </si>
  <si>
    <t>ln_ink504</t>
  </si>
  <si>
    <t>1C終面全5段</t>
  </si>
  <si>
    <t>8月27日(日)</t>
  </si>
  <si>
    <t>ic3607</t>
  </si>
  <si>
    <t>ln_ink505</t>
  </si>
  <si>
    <t>ic3608</t>
  </si>
  <si>
    <t>ln_ink506</t>
  </si>
  <si>
    <t>4C終面全5段</t>
  </si>
  <si>
    <t>8月05日(土)</t>
  </si>
  <si>
    <t>ic3609</t>
  </si>
  <si>
    <t>ln_ink507</t>
  </si>
  <si>
    <t>記事(ノーマル)(LINEver)（）</t>
  </si>
  <si>
    <t>デイリー37「美熟女が逆ピストンしてくれる気持ちいいサイト」</t>
  </si>
  <si>
    <t>4C記事枠</t>
  </si>
  <si>
    <t>ln_ink508</t>
  </si>
  <si>
    <t>記事(黄)(LINEver)（）</t>
  </si>
  <si>
    <t>デイリー38「心配してください、履いていませんよ」となにも履かずに電車で会いに来る熟女！」</t>
  </si>
  <si>
    <t>8月13日(日)</t>
  </si>
  <si>
    <t>ln_ink509</t>
  </si>
  <si>
    <t>記事(赤)(LINEver)（）</t>
  </si>
  <si>
    <t>238「出会いはLINEで。中年男女が交わるサイト」</t>
  </si>
  <si>
    <t>8月20日(日)</t>
  </si>
  <si>
    <t>ln_ink510</t>
  </si>
  <si>
    <t>記事(青)(LINEver)（）</t>
  </si>
  <si>
    <t>239「メールで出会えない私(62歳)でもLINEで簡単に出会えました。」</t>
  </si>
  <si>
    <t>ic3610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</si>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</sst>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63</v>
      </c>
      <c r="D6" s="195">
        <v>3370000</v>
      </c>
      <c r="E6" s="81">
        <v>416</v>
      </c>
      <c r="F6" s="81">
        <v>230</v>
      </c>
      <c r="G6" s="81">
        <v>109</v>
      </c>
      <c r="H6" s="91">
        <v>266</v>
      </c>
      <c r="I6" s="92">
        <v>0</v>
      </c>
      <c r="J6" s="145">
        <f>H6+I6</f>
        <v>266</v>
      </c>
      <c r="K6" s="82">
        <f>IFERROR(J6/G6,"-")</f>
        <v>2.4403669724771</v>
      </c>
      <c r="L6" s="81">
        <v>21</v>
      </c>
      <c r="M6" s="81">
        <v>36</v>
      </c>
      <c r="N6" s="82">
        <f>IFERROR(L6/J6,"-")</f>
        <v>0.078947368421053</v>
      </c>
      <c r="O6" s="83">
        <f>IFERROR(D6/J6,"-")</f>
        <v>12669.172932331</v>
      </c>
      <c r="P6" s="84">
        <v>29</v>
      </c>
      <c r="Q6" s="82">
        <f>IFERROR(P6/J6,"-")</f>
        <v>0.10902255639098</v>
      </c>
      <c r="R6" s="200">
        <v>1795100</v>
      </c>
      <c r="S6" s="201">
        <f>IFERROR(R6/J6,"-")</f>
        <v>6748.4962406015</v>
      </c>
      <c r="T6" s="201">
        <f>IFERROR(R6/P6,"-")</f>
        <v>61900</v>
      </c>
      <c r="U6" s="195">
        <f>IFERROR(R6-D6,"-")</f>
        <v>-1574900</v>
      </c>
      <c r="V6" s="85">
        <f>R6/D6</f>
        <v>0.5326706231454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3370000</v>
      </c>
      <c r="E9" s="41">
        <f>SUM(E6:E7)</f>
        <v>416</v>
      </c>
      <c r="F9" s="41">
        <f>SUM(F6:F7)</f>
        <v>230</v>
      </c>
      <c r="G9" s="41">
        <f>SUM(G6:G7)</f>
        <v>109</v>
      </c>
      <c r="H9" s="41">
        <f>SUM(H6:H7)</f>
        <v>266</v>
      </c>
      <c r="I9" s="41">
        <f>SUM(I6:I7)</f>
        <v>0</v>
      </c>
      <c r="J9" s="41">
        <f>SUM(J6:J7)</f>
        <v>266</v>
      </c>
      <c r="K9" s="42">
        <f>IFERROR(J9/G9,"-")</f>
        <v>2.4403669724771</v>
      </c>
      <c r="L9" s="78">
        <f>SUM(L6:L7)</f>
        <v>21</v>
      </c>
      <c r="M9" s="78">
        <f>SUM(M6:M7)</f>
        <v>36</v>
      </c>
      <c r="N9" s="42">
        <f>IFERROR(L9/J9,"-")</f>
        <v>0.078947368421053</v>
      </c>
      <c r="O9" s="43">
        <f>IFERROR(D9/J9,"-")</f>
        <v>12669.172932331</v>
      </c>
      <c r="P9" s="44">
        <f>SUM(P6:P7)</f>
        <v>29</v>
      </c>
      <c r="Q9" s="42">
        <f>IFERROR(P9/J9,"-")</f>
        <v>0.10902255639098</v>
      </c>
      <c r="R9" s="45">
        <f>SUM(R6:R7)</f>
        <v>1795100</v>
      </c>
      <c r="S9" s="45">
        <f>IFERROR(R9/J9,"-")</f>
        <v>6748.4962406015</v>
      </c>
      <c r="T9" s="45">
        <f>IFERROR(R9/P9,"-")</f>
        <v>61900</v>
      </c>
      <c r="U9" s="46">
        <f>SUM(U6:U7)</f>
        <v>-1574900</v>
      </c>
      <c r="V9" s="47">
        <f>IFERROR(R9/D9,"-")</f>
        <v>0.5326706231454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0.73823529411765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340000</v>
      </c>
      <c r="K6" s="81">
        <v>0</v>
      </c>
      <c r="L6" s="81">
        <v>0</v>
      </c>
      <c r="M6" s="81">
        <v>0</v>
      </c>
      <c r="N6" s="91">
        <v>13</v>
      </c>
      <c r="O6" s="92">
        <v>0</v>
      </c>
      <c r="P6" s="93">
        <f>N6+O6</f>
        <v>13</v>
      </c>
      <c r="Q6" s="82" t="str">
        <f>IFERROR(P6/M6,"-")</f>
        <v>-</v>
      </c>
      <c r="R6" s="81">
        <v>1</v>
      </c>
      <c r="S6" s="81">
        <v>1</v>
      </c>
      <c r="T6" s="82">
        <f>IFERROR(S6/(O6+P6),"-")</f>
        <v>0.076923076923077</v>
      </c>
      <c r="U6" s="182">
        <f>IFERROR(J6/SUM(P6:P21),"-")</f>
        <v>7391.3043478261</v>
      </c>
      <c r="V6" s="84">
        <v>2</v>
      </c>
      <c r="W6" s="82">
        <f>IF(P6=0,"-",V6/P6)</f>
        <v>0.15384615384615</v>
      </c>
      <c r="X6" s="186">
        <v>240000</v>
      </c>
      <c r="Y6" s="187">
        <f>IFERROR(X6/P6,"-")</f>
        <v>18461.538461538</v>
      </c>
      <c r="Z6" s="187">
        <f>IFERROR(X6/V6,"-")</f>
        <v>120000</v>
      </c>
      <c r="AA6" s="188">
        <f>SUM(X6:X21)-SUM(J6:J21)</f>
        <v>-89000</v>
      </c>
      <c r="AB6" s="85">
        <f>SUM(X6:X21)/SUM(J6:J21)</f>
        <v>0.73823529411765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0.076923076923077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0.076923076923077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0.23076923076923</v>
      </c>
      <c r="BP6" s="121">
        <v>1</v>
      </c>
      <c r="BQ6" s="122">
        <f>IFERROR(BP6/BN6,"-")</f>
        <v>0.33333333333333</v>
      </c>
      <c r="BR6" s="123">
        <v>210000</v>
      </c>
      <c r="BS6" s="124">
        <f>IFERROR(BR6/BN6,"-")</f>
        <v>70000</v>
      </c>
      <c r="BT6" s="125"/>
      <c r="BU6" s="125"/>
      <c r="BV6" s="125">
        <v>1</v>
      </c>
      <c r="BW6" s="126">
        <v>7</v>
      </c>
      <c r="BX6" s="127">
        <f>IF(P6=0,"",IF(BW6=0,"",(BW6/P6)))</f>
        <v>0.53846153846154</v>
      </c>
      <c r="BY6" s="128">
        <v>1</v>
      </c>
      <c r="BZ6" s="129">
        <f>IFERROR(BY6/BW6,"-")</f>
        <v>0.14285714285714</v>
      </c>
      <c r="CA6" s="130">
        <v>30000</v>
      </c>
      <c r="CB6" s="131">
        <f>IFERROR(CA6/BW6,"-")</f>
        <v>4285.7142857143</v>
      </c>
      <c r="CC6" s="132"/>
      <c r="CD6" s="132">
        <v>1</v>
      </c>
      <c r="CE6" s="132"/>
      <c r="CF6" s="133">
        <v>1</v>
      </c>
      <c r="CG6" s="134">
        <f>IF(P6=0,"",IF(CF6=0,"",(CF6/P6)))</f>
        <v>0.076923076923077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240000</v>
      </c>
      <c r="CQ6" s="141">
        <v>210000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22</v>
      </c>
      <c r="L7" s="81">
        <v>10</v>
      </c>
      <c r="M7" s="81">
        <v>1</v>
      </c>
      <c r="N7" s="91">
        <v>1</v>
      </c>
      <c r="O7" s="92">
        <v>0</v>
      </c>
      <c r="P7" s="93">
        <f>N7+O7</f>
        <v>1</v>
      </c>
      <c r="Q7" s="82">
        <f>IFERROR(P7/M7,"-")</f>
        <v>1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64</v>
      </c>
      <c r="H8" s="90" t="s">
        <v>70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63</v>
      </c>
      <c r="G10" s="203" t="s">
        <v>64</v>
      </c>
      <c r="H10" s="90" t="s">
        <v>65</v>
      </c>
      <c r="I10" s="90" t="s">
        <v>75</v>
      </c>
      <c r="J10" s="188"/>
      <c r="K10" s="81">
        <v>0</v>
      </c>
      <c r="L10" s="81">
        <v>0</v>
      </c>
      <c r="M10" s="81">
        <v>0</v>
      </c>
      <c r="N10" s="91">
        <v>3</v>
      </c>
      <c r="O10" s="92">
        <v>0</v>
      </c>
      <c r="P10" s="93">
        <f>N10+O10</f>
        <v>3</v>
      </c>
      <c r="Q10" s="82" t="str">
        <f>IFERROR(P10/M10,"-")</f>
        <v>-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0.33333333333333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0.33333333333333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76</v>
      </c>
      <c r="C11" s="203"/>
      <c r="D11" s="203" t="s">
        <v>73</v>
      </c>
      <c r="E11" s="203" t="s">
        <v>74</v>
      </c>
      <c r="F11" s="203" t="s">
        <v>68</v>
      </c>
      <c r="G11" s="203"/>
      <c r="H11" s="90"/>
      <c r="I11" s="90"/>
      <c r="J11" s="188"/>
      <c r="K11" s="81">
        <v>5</v>
      </c>
      <c r="L11" s="81">
        <v>5</v>
      </c>
      <c r="M11" s="81">
        <v>3</v>
      </c>
      <c r="N11" s="91">
        <v>1</v>
      </c>
      <c r="O11" s="92">
        <v>0</v>
      </c>
      <c r="P11" s="93">
        <f>N11+O11</f>
        <v>1</v>
      </c>
      <c r="Q11" s="82">
        <f>IFERROR(P11/M11,"-")</f>
        <v>0.33333333333333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1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77</v>
      </c>
      <c r="C12" s="203"/>
      <c r="D12" s="203" t="s">
        <v>73</v>
      </c>
      <c r="E12" s="203" t="s">
        <v>74</v>
      </c>
      <c r="F12" s="203" t="s">
        <v>63</v>
      </c>
      <c r="G12" s="203" t="s">
        <v>64</v>
      </c>
      <c r="H12" s="90" t="s">
        <v>70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78</v>
      </c>
      <c r="C13" s="203"/>
      <c r="D13" s="203" t="s">
        <v>73</v>
      </c>
      <c r="E13" s="203" t="s">
        <v>74</v>
      </c>
      <c r="F13" s="203" t="s">
        <v>68</v>
      </c>
      <c r="G13" s="203"/>
      <c r="H13" s="90"/>
      <c r="I13" s="90"/>
      <c r="J13" s="188"/>
      <c r="K13" s="81">
        <v>0</v>
      </c>
      <c r="L13" s="81">
        <v>0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79</v>
      </c>
      <c r="C14" s="203"/>
      <c r="D14" s="203" t="s">
        <v>61</v>
      </c>
      <c r="E14" s="203" t="s">
        <v>62</v>
      </c>
      <c r="F14" s="203" t="s">
        <v>63</v>
      </c>
      <c r="G14" s="203" t="s">
        <v>80</v>
      </c>
      <c r="H14" s="90" t="s">
        <v>65</v>
      </c>
      <c r="I14" s="90" t="s">
        <v>66</v>
      </c>
      <c r="J14" s="188"/>
      <c r="K14" s="81">
        <v>0</v>
      </c>
      <c r="L14" s="81">
        <v>0</v>
      </c>
      <c r="M14" s="81">
        <v>0</v>
      </c>
      <c r="N14" s="91">
        <v>0</v>
      </c>
      <c r="O14" s="92">
        <v>0</v>
      </c>
      <c r="P14" s="93">
        <f>N14+O14</f>
        <v>0</v>
      </c>
      <c r="Q14" s="82" t="str">
        <f>IFERROR(P14/M14,"-")</f>
        <v>-</v>
      </c>
      <c r="R14" s="81">
        <v>0</v>
      </c>
      <c r="S14" s="81">
        <v>0</v>
      </c>
      <c r="T14" s="82" t="str">
        <f>IFERROR(S14/(O14+P14),"-")</f>
        <v>-</v>
      </c>
      <c r="U14" s="182"/>
      <c r="V14" s="84">
        <v>0</v>
      </c>
      <c r="W14" s="82" t="str">
        <f>IF(P14=0,"-",V14/P14)</f>
        <v>-</v>
      </c>
      <c r="X14" s="186">
        <v>0</v>
      </c>
      <c r="Y14" s="187" t="str">
        <f>IFERROR(X14/P14,"-")</f>
        <v>-</v>
      </c>
      <c r="Z14" s="187" t="str">
        <f>IFERROR(X14/V14,"-")</f>
        <v>-</v>
      </c>
      <c r="AA14" s="188"/>
      <c r="AB14" s="85"/>
      <c r="AC14" s="79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81</v>
      </c>
      <c r="C15" s="203"/>
      <c r="D15" s="203" t="s">
        <v>61</v>
      </c>
      <c r="E15" s="203" t="s">
        <v>62</v>
      </c>
      <c r="F15" s="203" t="s">
        <v>68</v>
      </c>
      <c r="G15" s="203"/>
      <c r="H15" s="90"/>
      <c r="I15" s="90"/>
      <c r="J15" s="188"/>
      <c r="K15" s="81">
        <v>0</v>
      </c>
      <c r="L15" s="81">
        <v>0</v>
      </c>
      <c r="M15" s="81">
        <v>0</v>
      </c>
      <c r="N15" s="91">
        <v>0</v>
      </c>
      <c r="O15" s="92">
        <v>0</v>
      </c>
      <c r="P15" s="93">
        <f>N15+O15</f>
        <v>0</v>
      </c>
      <c r="Q15" s="82" t="str">
        <f>IFERROR(P15/M15,"-")</f>
        <v>-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82</v>
      </c>
      <c r="C16" s="203"/>
      <c r="D16" s="203" t="s">
        <v>61</v>
      </c>
      <c r="E16" s="203" t="s">
        <v>62</v>
      </c>
      <c r="F16" s="203" t="s">
        <v>63</v>
      </c>
      <c r="G16" s="203" t="s">
        <v>80</v>
      </c>
      <c r="H16" s="90" t="s">
        <v>70</v>
      </c>
      <c r="I16" s="90"/>
      <c r="J16" s="188"/>
      <c r="K16" s="81">
        <v>0</v>
      </c>
      <c r="L16" s="81">
        <v>0</v>
      </c>
      <c r="M16" s="81">
        <v>0</v>
      </c>
      <c r="N16" s="91">
        <v>18</v>
      </c>
      <c r="O16" s="92">
        <v>0</v>
      </c>
      <c r="P16" s="93">
        <f>N16+O16</f>
        <v>18</v>
      </c>
      <c r="Q16" s="82" t="str">
        <f>IFERROR(P16/M16,"-")</f>
        <v>-</v>
      </c>
      <c r="R16" s="81">
        <v>0</v>
      </c>
      <c r="S16" s="81">
        <v>3</v>
      </c>
      <c r="T16" s="82">
        <f>IFERROR(S16/(O16+P16),"-")</f>
        <v>0.16666666666667</v>
      </c>
      <c r="U16" s="182"/>
      <c r="V16" s="84">
        <v>2</v>
      </c>
      <c r="W16" s="82">
        <f>IF(P16=0,"-",V16/P16)</f>
        <v>0.11111111111111</v>
      </c>
      <c r="X16" s="186">
        <v>11000</v>
      </c>
      <c r="Y16" s="187">
        <f>IFERROR(X16/P16,"-")</f>
        <v>611.11111111111</v>
      </c>
      <c r="Z16" s="187">
        <f>IFERROR(X16/V16,"-")</f>
        <v>5500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2</v>
      </c>
      <c r="AN16" s="101">
        <f>IF(P16=0,"",IF(AM16=0,"",(AM16/P16)))</f>
        <v>0.11111111111111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>
        <v>1</v>
      </c>
      <c r="AW16" s="107">
        <f>IF(P16=0,"",IF(AV16=0,"",(AV16/P16)))</f>
        <v>0.055555555555556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3</v>
      </c>
      <c r="BF16" s="113">
        <f>IF(P16=0,"",IF(BE16=0,"",(BE16/P16)))</f>
        <v>0.16666666666667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6</v>
      </c>
      <c r="BO16" s="120">
        <f>IF(P16=0,"",IF(BN16=0,"",(BN16/P16)))</f>
        <v>0.33333333333333</v>
      </c>
      <c r="BP16" s="121">
        <v>2</v>
      </c>
      <c r="BQ16" s="122">
        <f>IFERROR(BP16/BN16,"-")</f>
        <v>0.33333333333333</v>
      </c>
      <c r="BR16" s="123">
        <v>11000</v>
      </c>
      <c r="BS16" s="124">
        <f>IFERROR(BR16/BN16,"-")</f>
        <v>1833.3333333333</v>
      </c>
      <c r="BT16" s="125">
        <v>1</v>
      </c>
      <c r="BU16" s="125">
        <v>1</v>
      </c>
      <c r="BV16" s="125"/>
      <c r="BW16" s="126">
        <v>4</v>
      </c>
      <c r="BX16" s="127">
        <f>IF(P16=0,"",IF(BW16=0,"",(BW16/P16)))</f>
        <v>0.22222222222222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2</v>
      </c>
      <c r="CG16" s="134">
        <f>IF(P16=0,"",IF(CF16=0,"",(CF16/P16)))</f>
        <v>0.11111111111111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2</v>
      </c>
      <c r="CP16" s="141">
        <v>11000</v>
      </c>
      <c r="CQ16" s="141">
        <v>8000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83</v>
      </c>
      <c r="C17" s="203"/>
      <c r="D17" s="203" t="s">
        <v>61</v>
      </c>
      <c r="E17" s="203" t="s">
        <v>62</v>
      </c>
      <c r="F17" s="203" t="s">
        <v>68</v>
      </c>
      <c r="G17" s="203"/>
      <c r="H17" s="90"/>
      <c r="I17" s="90"/>
      <c r="J17" s="188"/>
      <c r="K17" s="81">
        <v>23</v>
      </c>
      <c r="L17" s="81">
        <v>19</v>
      </c>
      <c r="M17" s="81">
        <v>1</v>
      </c>
      <c r="N17" s="91">
        <v>1</v>
      </c>
      <c r="O17" s="92">
        <v>0</v>
      </c>
      <c r="P17" s="93">
        <f>N17+O17</f>
        <v>1</v>
      </c>
      <c r="Q17" s="82">
        <f>IFERROR(P17/M17,"-")</f>
        <v>1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1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84</v>
      </c>
      <c r="C18" s="203"/>
      <c r="D18" s="203" t="s">
        <v>73</v>
      </c>
      <c r="E18" s="203" t="s">
        <v>74</v>
      </c>
      <c r="F18" s="203" t="s">
        <v>63</v>
      </c>
      <c r="G18" s="203" t="s">
        <v>80</v>
      </c>
      <c r="H18" s="90" t="s">
        <v>65</v>
      </c>
      <c r="I18" s="90" t="s">
        <v>75</v>
      </c>
      <c r="J18" s="188"/>
      <c r="K18" s="81">
        <v>0</v>
      </c>
      <c r="L18" s="81">
        <v>0</v>
      </c>
      <c r="M18" s="81">
        <v>0</v>
      </c>
      <c r="N18" s="91">
        <v>5</v>
      </c>
      <c r="O18" s="92">
        <v>0</v>
      </c>
      <c r="P18" s="93">
        <f>N18+O18</f>
        <v>5</v>
      </c>
      <c r="Q18" s="82" t="str">
        <f>IFERROR(P18/M18,"-")</f>
        <v>-</v>
      </c>
      <c r="R18" s="81">
        <v>2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3</v>
      </c>
      <c r="BX18" s="127">
        <f>IF(P18=0,"",IF(BW18=0,"",(BW18/P18)))</f>
        <v>0.6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2</v>
      </c>
      <c r="CG18" s="134">
        <f>IF(P18=0,"",IF(CF18=0,"",(CF18/P18)))</f>
        <v>0.4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85</v>
      </c>
      <c r="C19" s="203"/>
      <c r="D19" s="203" t="s">
        <v>73</v>
      </c>
      <c r="E19" s="203" t="s">
        <v>74</v>
      </c>
      <c r="F19" s="203" t="s">
        <v>68</v>
      </c>
      <c r="G19" s="203"/>
      <c r="H19" s="90"/>
      <c r="I19" s="90"/>
      <c r="J19" s="188"/>
      <c r="K19" s="81">
        <v>7</v>
      </c>
      <c r="L19" s="81">
        <v>7</v>
      </c>
      <c r="M19" s="81">
        <v>6</v>
      </c>
      <c r="N19" s="91">
        <v>1</v>
      </c>
      <c r="O19" s="92">
        <v>0</v>
      </c>
      <c r="P19" s="93">
        <f>N19+O19</f>
        <v>1</v>
      </c>
      <c r="Q19" s="82">
        <f>IFERROR(P19/M19,"-")</f>
        <v>0.16666666666667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1</v>
      </c>
      <c r="CG19" s="134">
        <f>IF(P19=0,"",IF(CF19=0,"",(CF19/P19)))</f>
        <v>1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86</v>
      </c>
      <c r="C20" s="203"/>
      <c r="D20" s="203" t="s">
        <v>73</v>
      </c>
      <c r="E20" s="203" t="s">
        <v>74</v>
      </c>
      <c r="F20" s="203" t="s">
        <v>63</v>
      </c>
      <c r="G20" s="203" t="s">
        <v>80</v>
      </c>
      <c r="H20" s="90" t="s">
        <v>70</v>
      </c>
      <c r="I20" s="90"/>
      <c r="J20" s="188"/>
      <c r="K20" s="81">
        <v>0</v>
      </c>
      <c r="L20" s="81">
        <v>0</v>
      </c>
      <c r="M20" s="81">
        <v>0</v>
      </c>
      <c r="N20" s="91">
        <v>2</v>
      </c>
      <c r="O20" s="92">
        <v>0</v>
      </c>
      <c r="P20" s="93">
        <f>N20+O20</f>
        <v>2</v>
      </c>
      <c r="Q20" s="82" t="str">
        <f>IFERROR(P20/M20,"-")</f>
        <v>-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>
        <v>1</v>
      </c>
      <c r="CG20" s="134">
        <f>IF(P20=0,"",IF(CF20=0,"",(CF20/P20)))</f>
        <v>0.5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87</v>
      </c>
      <c r="C21" s="203"/>
      <c r="D21" s="203" t="s">
        <v>73</v>
      </c>
      <c r="E21" s="203" t="s">
        <v>74</v>
      </c>
      <c r="F21" s="203" t="s">
        <v>68</v>
      </c>
      <c r="G21" s="203"/>
      <c r="H21" s="90"/>
      <c r="I21" s="90"/>
      <c r="J21" s="188"/>
      <c r="K21" s="81">
        <v>4</v>
      </c>
      <c r="L21" s="81">
        <v>4</v>
      </c>
      <c r="M21" s="81">
        <v>1</v>
      </c>
      <c r="N21" s="91">
        <v>1</v>
      </c>
      <c r="O21" s="92">
        <v>0</v>
      </c>
      <c r="P21" s="93">
        <f>N21+O21</f>
        <v>1</v>
      </c>
      <c r="Q21" s="82">
        <f>IFERROR(P21/M21,"-")</f>
        <v>1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1</v>
      </c>
      <c r="BX21" s="127">
        <f>IF(P21=0,"",IF(BW21=0,"",(BW21/P21)))</f>
        <v>1</v>
      </c>
      <c r="BY21" s="128">
        <v>1</v>
      </c>
      <c r="BZ21" s="129">
        <f>IFERROR(BY21/BW21,"-")</f>
        <v>1</v>
      </c>
      <c r="CA21" s="130">
        <v>5000</v>
      </c>
      <c r="CB21" s="131">
        <f>IFERROR(CA21/BW21,"-")</f>
        <v>5000</v>
      </c>
      <c r="CC21" s="132">
        <v>1</v>
      </c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>
        <v>5000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1.0628571428571</v>
      </c>
      <c r="B22" s="203" t="s">
        <v>88</v>
      </c>
      <c r="C22" s="203"/>
      <c r="D22" s="203" t="s">
        <v>89</v>
      </c>
      <c r="E22" s="203" t="s">
        <v>90</v>
      </c>
      <c r="F22" s="203" t="s">
        <v>63</v>
      </c>
      <c r="G22" s="203" t="s">
        <v>91</v>
      </c>
      <c r="H22" s="90" t="s">
        <v>92</v>
      </c>
      <c r="I22" s="90" t="s">
        <v>93</v>
      </c>
      <c r="J22" s="188">
        <v>350000</v>
      </c>
      <c r="K22" s="81">
        <v>0</v>
      </c>
      <c r="L22" s="81">
        <v>0</v>
      </c>
      <c r="M22" s="81">
        <v>0</v>
      </c>
      <c r="N22" s="91">
        <v>4</v>
      </c>
      <c r="O22" s="92">
        <v>0</v>
      </c>
      <c r="P22" s="93">
        <f>N22+O22</f>
        <v>4</v>
      </c>
      <c r="Q22" s="82" t="str">
        <f>IFERROR(P22/M22,"-")</f>
        <v>-</v>
      </c>
      <c r="R22" s="81">
        <v>1</v>
      </c>
      <c r="S22" s="81">
        <v>1</v>
      </c>
      <c r="T22" s="82">
        <f>IFERROR(S22/(O22+P22),"-")</f>
        <v>0.25</v>
      </c>
      <c r="U22" s="182">
        <f>IFERROR(J22/SUM(P22:P27),"-")</f>
        <v>10606.060606061</v>
      </c>
      <c r="V22" s="84">
        <v>1</v>
      </c>
      <c r="W22" s="82">
        <f>IF(P22=0,"-",V22/P22)</f>
        <v>0.25</v>
      </c>
      <c r="X22" s="186">
        <v>6000</v>
      </c>
      <c r="Y22" s="187">
        <f>IFERROR(X22/P22,"-")</f>
        <v>1500</v>
      </c>
      <c r="Z22" s="187">
        <f>IFERROR(X22/V22,"-")</f>
        <v>6000</v>
      </c>
      <c r="AA22" s="188">
        <f>SUM(X22:X27)-SUM(J22:J27)</f>
        <v>22000</v>
      </c>
      <c r="AB22" s="85">
        <f>SUM(X22:X27)/SUM(J22:J27)</f>
        <v>1.0628571428571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0.25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0.25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0.25</v>
      </c>
      <c r="BY22" s="128">
        <v>1</v>
      </c>
      <c r="BZ22" s="129">
        <f>IFERROR(BY22/BW22,"-")</f>
        <v>1</v>
      </c>
      <c r="CA22" s="130">
        <v>6000</v>
      </c>
      <c r="CB22" s="131">
        <f>IFERROR(CA22/BW22,"-")</f>
        <v>6000</v>
      </c>
      <c r="CC22" s="132"/>
      <c r="CD22" s="132">
        <v>1</v>
      </c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6000</v>
      </c>
      <c r="CQ22" s="141">
        <v>6000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94</v>
      </c>
      <c r="C23" s="203"/>
      <c r="D23" s="203" t="s">
        <v>95</v>
      </c>
      <c r="E23" s="203" t="s">
        <v>96</v>
      </c>
      <c r="F23" s="203" t="s">
        <v>63</v>
      </c>
      <c r="G23" s="203"/>
      <c r="H23" s="90" t="s">
        <v>92</v>
      </c>
      <c r="I23" s="90"/>
      <c r="J23" s="188"/>
      <c r="K23" s="81">
        <v>0</v>
      </c>
      <c r="L23" s="81">
        <v>0</v>
      </c>
      <c r="M23" s="81">
        <v>0</v>
      </c>
      <c r="N23" s="91">
        <v>7</v>
      </c>
      <c r="O23" s="92">
        <v>0</v>
      </c>
      <c r="P23" s="93">
        <f>N23+O23</f>
        <v>7</v>
      </c>
      <c r="Q23" s="82" t="str">
        <f>IFERROR(P23/M23,"-")</f>
        <v>-</v>
      </c>
      <c r="R23" s="81">
        <v>0</v>
      </c>
      <c r="S23" s="81">
        <v>1</v>
      </c>
      <c r="T23" s="82">
        <f>IFERROR(S23/(O23+P23),"-")</f>
        <v>0.14285714285714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0.14285714285714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1</v>
      </c>
      <c r="AW23" s="107">
        <f>IF(P23=0,"",IF(AV23=0,"",(AV23/P23)))</f>
        <v>0.14285714285714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2</v>
      </c>
      <c r="BF23" s="113">
        <f>IF(P23=0,"",IF(BE23=0,"",(BE23/P23)))</f>
        <v>0.28571428571429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0.14285714285714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2</v>
      </c>
      <c r="BX23" s="127">
        <f>IF(P23=0,"",IF(BW23=0,"",(BW23/P23)))</f>
        <v>0.28571428571429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97</v>
      </c>
      <c r="C24" s="203"/>
      <c r="D24" s="203" t="s">
        <v>61</v>
      </c>
      <c r="E24" s="203" t="s">
        <v>62</v>
      </c>
      <c r="F24" s="203" t="s">
        <v>63</v>
      </c>
      <c r="G24" s="203"/>
      <c r="H24" s="90" t="s">
        <v>92</v>
      </c>
      <c r="I24" s="90"/>
      <c r="J24" s="188"/>
      <c r="K24" s="81">
        <v>0</v>
      </c>
      <c r="L24" s="81">
        <v>0</v>
      </c>
      <c r="M24" s="81">
        <v>0</v>
      </c>
      <c r="N24" s="91">
        <v>3</v>
      </c>
      <c r="O24" s="92">
        <v>0</v>
      </c>
      <c r="P24" s="93">
        <f>N24+O24</f>
        <v>3</v>
      </c>
      <c r="Q24" s="82" t="str">
        <f>IFERROR(P24/M24,"-")</f>
        <v>-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0.33333333333333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2</v>
      </c>
      <c r="BO24" s="120">
        <f>IF(P24=0,"",IF(BN24=0,"",(BN24/P24)))</f>
        <v>0.66666666666667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98</v>
      </c>
      <c r="C25" s="203"/>
      <c r="D25" s="203" t="s">
        <v>99</v>
      </c>
      <c r="E25" s="203" t="s">
        <v>100</v>
      </c>
      <c r="F25" s="203" t="s">
        <v>63</v>
      </c>
      <c r="G25" s="203"/>
      <c r="H25" s="90" t="s">
        <v>92</v>
      </c>
      <c r="I25" s="90"/>
      <c r="J25" s="188"/>
      <c r="K25" s="81">
        <v>0</v>
      </c>
      <c r="L25" s="81">
        <v>0</v>
      </c>
      <c r="M25" s="81">
        <v>0</v>
      </c>
      <c r="N25" s="91">
        <v>3</v>
      </c>
      <c r="O25" s="92">
        <v>0</v>
      </c>
      <c r="P25" s="93">
        <f>N25+O25</f>
        <v>3</v>
      </c>
      <c r="Q25" s="82" t="str">
        <f>IFERROR(P25/M25,"-")</f>
        <v>-</v>
      </c>
      <c r="R25" s="81">
        <v>0</v>
      </c>
      <c r="S25" s="81">
        <v>1</v>
      </c>
      <c r="T25" s="82">
        <f>IFERROR(S25/(O25+P25),"-")</f>
        <v>0.33333333333333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0.33333333333333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0.66666666666667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101</v>
      </c>
      <c r="C26" s="203"/>
      <c r="D26" s="203" t="s">
        <v>102</v>
      </c>
      <c r="E26" s="203" t="s">
        <v>103</v>
      </c>
      <c r="F26" s="203" t="s">
        <v>63</v>
      </c>
      <c r="G26" s="203"/>
      <c r="H26" s="90" t="s">
        <v>92</v>
      </c>
      <c r="I26" s="90"/>
      <c r="J26" s="188"/>
      <c r="K26" s="81">
        <v>0</v>
      </c>
      <c r="L26" s="81">
        <v>0</v>
      </c>
      <c r="M26" s="81">
        <v>0</v>
      </c>
      <c r="N26" s="91">
        <v>9</v>
      </c>
      <c r="O26" s="92">
        <v>0</v>
      </c>
      <c r="P26" s="93">
        <f>N26+O26</f>
        <v>9</v>
      </c>
      <c r="Q26" s="82" t="str">
        <f>IFERROR(P26/M26,"-")</f>
        <v>-</v>
      </c>
      <c r="R26" s="81">
        <v>1</v>
      </c>
      <c r="S26" s="81">
        <v>2</v>
      </c>
      <c r="T26" s="82">
        <f>IFERROR(S26/(O26+P26),"-")</f>
        <v>0.22222222222222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0.11111111111111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5</v>
      </c>
      <c r="BO26" s="120">
        <f>IF(P26=0,"",IF(BN26=0,"",(BN26/P26)))</f>
        <v>0.55555555555556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3</v>
      </c>
      <c r="BX26" s="127">
        <f>IF(P26=0,"",IF(BW26=0,"",(BW26/P26)))</f>
        <v>0.33333333333333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104</v>
      </c>
      <c r="C27" s="203"/>
      <c r="D27" s="203" t="s">
        <v>105</v>
      </c>
      <c r="E27" s="203" t="s">
        <v>105</v>
      </c>
      <c r="F27" s="203" t="s">
        <v>68</v>
      </c>
      <c r="G27" s="203"/>
      <c r="H27" s="90"/>
      <c r="I27" s="90"/>
      <c r="J27" s="188"/>
      <c r="K27" s="81">
        <v>97</v>
      </c>
      <c r="L27" s="81">
        <v>30</v>
      </c>
      <c r="M27" s="81">
        <v>20</v>
      </c>
      <c r="N27" s="91">
        <v>7</v>
      </c>
      <c r="O27" s="92">
        <v>0</v>
      </c>
      <c r="P27" s="93">
        <f>N27+O27</f>
        <v>7</v>
      </c>
      <c r="Q27" s="82">
        <f>IFERROR(P27/M27,"-")</f>
        <v>0.35</v>
      </c>
      <c r="R27" s="81">
        <v>2</v>
      </c>
      <c r="S27" s="81">
        <v>1</v>
      </c>
      <c r="T27" s="82">
        <f>IFERROR(S27/(O27+P27),"-")</f>
        <v>0.14285714285714</v>
      </c>
      <c r="U27" s="182"/>
      <c r="V27" s="84">
        <v>3</v>
      </c>
      <c r="W27" s="82">
        <f>IF(P27=0,"-",V27/P27)</f>
        <v>0.42857142857143</v>
      </c>
      <c r="X27" s="186">
        <v>366000</v>
      </c>
      <c r="Y27" s="187">
        <f>IFERROR(X27/P27,"-")</f>
        <v>52285.714285714</v>
      </c>
      <c r="Z27" s="187">
        <f>IFERROR(X27/V27,"-")</f>
        <v>122000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2</v>
      </c>
      <c r="BF27" s="113">
        <f>IF(P27=0,"",IF(BE27=0,"",(BE27/P27)))</f>
        <v>0.28571428571429</v>
      </c>
      <c r="BG27" s="112">
        <v>1</v>
      </c>
      <c r="BH27" s="114">
        <f>IFERROR(BG27/BE27,"-")</f>
        <v>0.5</v>
      </c>
      <c r="BI27" s="115">
        <v>3000</v>
      </c>
      <c r="BJ27" s="116">
        <f>IFERROR(BI27/BE27,"-")</f>
        <v>1500</v>
      </c>
      <c r="BK27" s="117">
        <v>1</v>
      </c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3</v>
      </c>
      <c r="BX27" s="127">
        <f>IF(P27=0,"",IF(BW27=0,"",(BW27/P27)))</f>
        <v>0.42857142857143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2</v>
      </c>
      <c r="CG27" s="134">
        <f>IF(P27=0,"",IF(CF27=0,"",(CF27/P27)))</f>
        <v>0.28571428571429</v>
      </c>
      <c r="CH27" s="135">
        <v>2</v>
      </c>
      <c r="CI27" s="136">
        <f>IFERROR(CH27/CF27,"-")</f>
        <v>1</v>
      </c>
      <c r="CJ27" s="137">
        <v>363000</v>
      </c>
      <c r="CK27" s="138">
        <f>IFERROR(CJ27/CF27,"-")</f>
        <v>181500</v>
      </c>
      <c r="CL27" s="139"/>
      <c r="CM27" s="139"/>
      <c r="CN27" s="139">
        <v>2</v>
      </c>
      <c r="CO27" s="140">
        <v>3</v>
      </c>
      <c r="CP27" s="141">
        <v>366000</v>
      </c>
      <c r="CQ27" s="141">
        <v>188000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</v>
      </c>
      <c r="B28" s="203" t="s">
        <v>106</v>
      </c>
      <c r="C28" s="203"/>
      <c r="D28" s="203" t="s">
        <v>99</v>
      </c>
      <c r="E28" s="203" t="s">
        <v>100</v>
      </c>
      <c r="F28" s="203" t="s">
        <v>63</v>
      </c>
      <c r="G28" s="203" t="s">
        <v>107</v>
      </c>
      <c r="H28" s="90" t="s">
        <v>108</v>
      </c>
      <c r="I28" s="90"/>
      <c r="J28" s="188">
        <v>280000</v>
      </c>
      <c r="K28" s="81">
        <v>0</v>
      </c>
      <c r="L28" s="81">
        <v>0</v>
      </c>
      <c r="M28" s="81">
        <v>0</v>
      </c>
      <c r="N28" s="91">
        <v>2</v>
      </c>
      <c r="O28" s="92">
        <v>0</v>
      </c>
      <c r="P28" s="93">
        <f>N28+O28</f>
        <v>2</v>
      </c>
      <c r="Q28" s="82" t="str">
        <f>IFERROR(P28/M28,"-")</f>
        <v>-</v>
      </c>
      <c r="R28" s="81">
        <v>0</v>
      </c>
      <c r="S28" s="81">
        <v>0</v>
      </c>
      <c r="T28" s="82">
        <f>IFERROR(S28/(O28+P28),"-")</f>
        <v>0</v>
      </c>
      <c r="U28" s="182">
        <f>IFERROR(J28/SUM(P28:P32),"-")</f>
        <v>16470.588235294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SUM(X28:X32)-SUM(J28:J32)</f>
        <v>-280000</v>
      </c>
      <c r="AB28" s="85">
        <f>SUM(X28:X32)/SUM(J28:J32)</f>
        <v>0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1</v>
      </c>
      <c r="BX28" s="127">
        <f>IF(P28=0,"",IF(BW28=0,"",(BW28/P28)))</f>
        <v>0.5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1</v>
      </c>
      <c r="CG28" s="134">
        <f>IF(P28=0,"",IF(CF28=0,"",(CF28/P28)))</f>
        <v>0.5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109</v>
      </c>
      <c r="C29" s="203"/>
      <c r="D29" s="203" t="s">
        <v>61</v>
      </c>
      <c r="E29" s="203" t="s">
        <v>62</v>
      </c>
      <c r="F29" s="203" t="s">
        <v>63</v>
      </c>
      <c r="G29" s="203"/>
      <c r="H29" s="90" t="s">
        <v>108</v>
      </c>
      <c r="I29" s="90"/>
      <c r="J29" s="188"/>
      <c r="K29" s="81">
        <v>0</v>
      </c>
      <c r="L29" s="81">
        <v>0</v>
      </c>
      <c r="M29" s="81">
        <v>0</v>
      </c>
      <c r="N29" s="91">
        <v>7</v>
      </c>
      <c r="O29" s="92">
        <v>0</v>
      </c>
      <c r="P29" s="93">
        <f>N29+O29</f>
        <v>7</v>
      </c>
      <c r="Q29" s="82" t="str">
        <f>IFERROR(P29/M29,"-")</f>
        <v>-</v>
      </c>
      <c r="R29" s="81">
        <v>0</v>
      </c>
      <c r="S29" s="81">
        <v>2</v>
      </c>
      <c r="T29" s="82">
        <f>IFERROR(S29/(O29+P29),"-")</f>
        <v>0.28571428571429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0.14285714285714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4</v>
      </c>
      <c r="BO29" s="120">
        <f>IF(P29=0,"",IF(BN29=0,"",(BN29/P29)))</f>
        <v>0.57142857142857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2</v>
      </c>
      <c r="BX29" s="127">
        <f>IF(P29=0,"",IF(BW29=0,"",(BW29/P29)))</f>
        <v>0.28571428571429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110</v>
      </c>
      <c r="C30" s="203"/>
      <c r="D30" s="203" t="s">
        <v>95</v>
      </c>
      <c r="E30" s="203" t="s">
        <v>96</v>
      </c>
      <c r="F30" s="203" t="s">
        <v>63</v>
      </c>
      <c r="G30" s="203"/>
      <c r="H30" s="90" t="s">
        <v>108</v>
      </c>
      <c r="I30" s="90"/>
      <c r="J30" s="188"/>
      <c r="K30" s="81">
        <v>0</v>
      </c>
      <c r="L30" s="81">
        <v>0</v>
      </c>
      <c r="M30" s="81">
        <v>0</v>
      </c>
      <c r="N30" s="91">
        <v>3</v>
      </c>
      <c r="O30" s="92">
        <v>0</v>
      </c>
      <c r="P30" s="93">
        <f>N30+O30</f>
        <v>3</v>
      </c>
      <c r="Q30" s="82" t="str">
        <f>IFERROR(P30/M30,"-")</f>
        <v>-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0.33333333333333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>
        <v>2</v>
      </c>
      <c r="BX30" s="127">
        <f>IF(P30=0,"",IF(BW30=0,"",(BW30/P30)))</f>
        <v>0.66666666666667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111</v>
      </c>
      <c r="C31" s="203"/>
      <c r="D31" s="203" t="s">
        <v>112</v>
      </c>
      <c r="E31" s="203" t="s">
        <v>113</v>
      </c>
      <c r="F31" s="203" t="s">
        <v>63</v>
      </c>
      <c r="G31" s="203"/>
      <c r="H31" s="90" t="s">
        <v>108</v>
      </c>
      <c r="I31" s="90"/>
      <c r="J31" s="188"/>
      <c r="K31" s="81">
        <v>0</v>
      </c>
      <c r="L31" s="81">
        <v>0</v>
      </c>
      <c r="M31" s="81">
        <v>0</v>
      </c>
      <c r="N31" s="91">
        <v>1</v>
      </c>
      <c r="O31" s="92">
        <v>0</v>
      </c>
      <c r="P31" s="93">
        <f>N31+O31</f>
        <v>1</v>
      </c>
      <c r="Q31" s="82" t="str">
        <f>IFERROR(P31/M31,"-")</f>
        <v>-</v>
      </c>
      <c r="R31" s="81">
        <v>0</v>
      </c>
      <c r="S31" s="81">
        <v>1</v>
      </c>
      <c r="T31" s="82">
        <f>IFERROR(S31/(O31+P31),"-")</f>
        <v>1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1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114</v>
      </c>
      <c r="C32" s="203"/>
      <c r="D32" s="203" t="s">
        <v>105</v>
      </c>
      <c r="E32" s="203" t="s">
        <v>105</v>
      </c>
      <c r="F32" s="203" t="s">
        <v>68</v>
      </c>
      <c r="G32" s="203"/>
      <c r="H32" s="90"/>
      <c r="I32" s="90"/>
      <c r="J32" s="188"/>
      <c r="K32" s="81">
        <v>25</v>
      </c>
      <c r="L32" s="81">
        <v>16</v>
      </c>
      <c r="M32" s="81">
        <v>6</v>
      </c>
      <c r="N32" s="91">
        <v>4</v>
      </c>
      <c r="O32" s="92">
        <v>0</v>
      </c>
      <c r="P32" s="93">
        <f>N32+O32</f>
        <v>4</v>
      </c>
      <c r="Q32" s="82">
        <f>IFERROR(P32/M32,"-")</f>
        <v>0.66666666666667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0.25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0.25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>
        <v>2</v>
      </c>
      <c r="CG32" s="134">
        <f>IF(P32=0,"",IF(CF32=0,"",(CF32/P32)))</f>
        <v>0.5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0.34</v>
      </c>
      <c r="B33" s="203" t="s">
        <v>115</v>
      </c>
      <c r="C33" s="203"/>
      <c r="D33" s="203" t="s">
        <v>116</v>
      </c>
      <c r="E33" s="203" t="s">
        <v>117</v>
      </c>
      <c r="F33" s="203" t="s">
        <v>63</v>
      </c>
      <c r="G33" s="203" t="s">
        <v>118</v>
      </c>
      <c r="H33" s="90" t="s">
        <v>119</v>
      </c>
      <c r="I33" s="90" t="s">
        <v>120</v>
      </c>
      <c r="J33" s="188">
        <v>500000</v>
      </c>
      <c r="K33" s="81">
        <v>0</v>
      </c>
      <c r="L33" s="81">
        <v>0</v>
      </c>
      <c r="M33" s="81">
        <v>0</v>
      </c>
      <c r="N33" s="91">
        <v>2</v>
      </c>
      <c r="O33" s="92">
        <v>0</v>
      </c>
      <c r="P33" s="93">
        <f>N33+O33</f>
        <v>2</v>
      </c>
      <c r="Q33" s="82" t="str">
        <f>IFERROR(P33/M33,"-")</f>
        <v>-</v>
      </c>
      <c r="R33" s="81">
        <v>1</v>
      </c>
      <c r="S33" s="81">
        <v>1</v>
      </c>
      <c r="T33" s="82">
        <f>IFERROR(S33/(O33+P33),"-")</f>
        <v>0.5</v>
      </c>
      <c r="U33" s="182">
        <f>IFERROR(J33/SUM(P33:P37),"-")</f>
        <v>29411.764705882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SUM(X33:X37)-SUM(J33:J37)</f>
        <v>-330000</v>
      </c>
      <c r="AB33" s="85">
        <f>SUM(X33:X37)/SUM(J33:J37)</f>
        <v>0.34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1</v>
      </c>
      <c r="BO33" s="120">
        <f>IF(P33=0,"",IF(BN33=0,"",(BN33/P33)))</f>
        <v>0.5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121</v>
      </c>
      <c r="C34" s="203"/>
      <c r="D34" s="203" t="s">
        <v>122</v>
      </c>
      <c r="E34" s="203" t="s">
        <v>123</v>
      </c>
      <c r="F34" s="203" t="s">
        <v>63</v>
      </c>
      <c r="G34" s="203"/>
      <c r="H34" s="90" t="s">
        <v>119</v>
      </c>
      <c r="I34" s="90"/>
      <c r="J34" s="188"/>
      <c r="K34" s="81">
        <v>0</v>
      </c>
      <c r="L34" s="81">
        <v>0</v>
      </c>
      <c r="M34" s="81">
        <v>0</v>
      </c>
      <c r="N34" s="91">
        <v>1</v>
      </c>
      <c r="O34" s="92">
        <v>0</v>
      </c>
      <c r="P34" s="93">
        <f>N34+O34</f>
        <v>1</v>
      </c>
      <c r="Q34" s="82" t="str">
        <f>IFERROR(P34/M34,"-")</f>
        <v>-</v>
      </c>
      <c r="R34" s="81">
        <v>1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1</v>
      </c>
      <c r="BX34" s="127">
        <f>IF(P34=0,"",IF(BW34=0,"",(BW34/P34)))</f>
        <v>1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124</v>
      </c>
      <c r="C35" s="203"/>
      <c r="D35" s="203" t="s">
        <v>125</v>
      </c>
      <c r="E35" s="203" t="s">
        <v>126</v>
      </c>
      <c r="F35" s="203" t="s">
        <v>63</v>
      </c>
      <c r="G35" s="203"/>
      <c r="H35" s="90" t="s">
        <v>119</v>
      </c>
      <c r="I35" s="90"/>
      <c r="J35" s="188"/>
      <c r="K35" s="81">
        <v>0</v>
      </c>
      <c r="L35" s="81">
        <v>0</v>
      </c>
      <c r="M35" s="81">
        <v>0</v>
      </c>
      <c r="N35" s="91">
        <v>8</v>
      </c>
      <c r="O35" s="92">
        <v>0</v>
      </c>
      <c r="P35" s="93">
        <f>N35+O35</f>
        <v>8</v>
      </c>
      <c r="Q35" s="82" t="str">
        <f>IFERROR(P35/M35,"-")</f>
        <v>-</v>
      </c>
      <c r="R35" s="81">
        <v>2</v>
      </c>
      <c r="S35" s="81">
        <v>0</v>
      </c>
      <c r="T35" s="82">
        <f>IFERROR(S35/(O35+P35),"-")</f>
        <v>0</v>
      </c>
      <c r="U35" s="182"/>
      <c r="V35" s="84">
        <v>2</v>
      </c>
      <c r="W35" s="82">
        <f>IF(P35=0,"-",V35/P35)</f>
        <v>0.25</v>
      </c>
      <c r="X35" s="186">
        <v>141000</v>
      </c>
      <c r="Y35" s="187">
        <f>IFERROR(X35/P35,"-")</f>
        <v>17625</v>
      </c>
      <c r="Z35" s="187">
        <f>IFERROR(X35/V35,"-")</f>
        <v>70500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4</v>
      </c>
      <c r="BO35" s="120">
        <f>IF(P35=0,"",IF(BN35=0,"",(BN35/P35)))</f>
        <v>0.5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3</v>
      </c>
      <c r="BX35" s="127">
        <f>IF(P35=0,"",IF(BW35=0,"",(BW35/P35)))</f>
        <v>0.375</v>
      </c>
      <c r="BY35" s="128">
        <v>1</v>
      </c>
      <c r="BZ35" s="129">
        <f>IFERROR(BY35/BW35,"-")</f>
        <v>0.33333333333333</v>
      </c>
      <c r="CA35" s="130">
        <v>20000</v>
      </c>
      <c r="CB35" s="131">
        <f>IFERROR(CA35/BW35,"-")</f>
        <v>6666.6666666667</v>
      </c>
      <c r="CC35" s="132"/>
      <c r="CD35" s="132"/>
      <c r="CE35" s="132">
        <v>1</v>
      </c>
      <c r="CF35" s="133">
        <v>1</v>
      </c>
      <c r="CG35" s="134">
        <f>IF(P35=0,"",IF(CF35=0,"",(CF35/P35)))</f>
        <v>0.125</v>
      </c>
      <c r="CH35" s="135">
        <v>1</v>
      </c>
      <c r="CI35" s="136">
        <f>IFERROR(CH35/CF35,"-")</f>
        <v>1</v>
      </c>
      <c r="CJ35" s="137">
        <v>121000</v>
      </c>
      <c r="CK35" s="138">
        <f>IFERROR(CJ35/CF35,"-")</f>
        <v>121000</v>
      </c>
      <c r="CL35" s="139"/>
      <c r="CM35" s="139"/>
      <c r="CN35" s="139">
        <v>1</v>
      </c>
      <c r="CO35" s="140">
        <v>2</v>
      </c>
      <c r="CP35" s="141">
        <v>141000</v>
      </c>
      <c r="CQ35" s="141">
        <v>121000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/>
      <c r="B36" s="203" t="s">
        <v>127</v>
      </c>
      <c r="C36" s="203"/>
      <c r="D36" s="203" t="s">
        <v>61</v>
      </c>
      <c r="E36" s="203" t="s">
        <v>62</v>
      </c>
      <c r="F36" s="203" t="s">
        <v>63</v>
      </c>
      <c r="G36" s="203"/>
      <c r="H36" s="90" t="s">
        <v>119</v>
      </c>
      <c r="I36" s="90"/>
      <c r="J36" s="188"/>
      <c r="K36" s="81">
        <v>0</v>
      </c>
      <c r="L36" s="81">
        <v>0</v>
      </c>
      <c r="M36" s="81">
        <v>0</v>
      </c>
      <c r="N36" s="91">
        <v>4</v>
      </c>
      <c r="O36" s="92">
        <v>0</v>
      </c>
      <c r="P36" s="93">
        <f>N36+O36</f>
        <v>4</v>
      </c>
      <c r="Q36" s="82" t="str">
        <f>IFERROR(P36/M36,"-")</f>
        <v>-</v>
      </c>
      <c r="R36" s="81">
        <v>0</v>
      </c>
      <c r="S36" s="81">
        <v>1</v>
      </c>
      <c r="T36" s="82">
        <f>IFERROR(S36/(O36+P36),"-")</f>
        <v>0.25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3</v>
      </c>
      <c r="BO36" s="120">
        <f>IF(P36=0,"",IF(BN36=0,"",(BN36/P36)))</f>
        <v>0.75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1</v>
      </c>
      <c r="BX36" s="127">
        <f>IF(P36=0,"",IF(BW36=0,"",(BW36/P36)))</f>
        <v>0.25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128</v>
      </c>
      <c r="C37" s="203"/>
      <c r="D37" s="203" t="s">
        <v>105</v>
      </c>
      <c r="E37" s="203" t="s">
        <v>105</v>
      </c>
      <c r="F37" s="203" t="s">
        <v>68</v>
      </c>
      <c r="G37" s="203"/>
      <c r="H37" s="90"/>
      <c r="I37" s="90"/>
      <c r="J37" s="188"/>
      <c r="K37" s="81">
        <v>20</v>
      </c>
      <c r="L37" s="81">
        <v>11</v>
      </c>
      <c r="M37" s="81">
        <v>3</v>
      </c>
      <c r="N37" s="91">
        <v>2</v>
      </c>
      <c r="O37" s="92">
        <v>0</v>
      </c>
      <c r="P37" s="93">
        <f>N37+O37</f>
        <v>2</v>
      </c>
      <c r="Q37" s="82">
        <f>IFERROR(P37/M37,"-")</f>
        <v>0.66666666666667</v>
      </c>
      <c r="R37" s="81">
        <v>1</v>
      </c>
      <c r="S37" s="81">
        <v>0</v>
      </c>
      <c r="T37" s="82">
        <f>IFERROR(S37/(O37+P37),"-")</f>
        <v>0</v>
      </c>
      <c r="U37" s="182"/>
      <c r="V37" s="84">
        <v>1</v>
      </c>
      <c r="W37" s="82">
        <f>IF(P37=0,"-",V37/P37)</f>
        <v>0.5</v>
      </c>
      <c r="X37" s="186">
        <v>29000</v>
      </c>
      <c r="Y37" s="187">
        <f>IFERROR(X37/P37,"-")</f>
        <v>14500</v>
      </c>
      <c r="Z37" s="187">
        <f>IFERROR(X37/V37,"-")</f>
        <v>29000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0.5</v>
      </c>
      <c r="BY37" s="128">
        <v>1</v>
      </c>
      <c r="BZ37" s="129">
        <f>IFERROR(BY37/BW37,"-")</f>
        <v>1</v>
      </c>
      <c r="CA37" s="130">
        <v>29000</v>
      </c>
      <c r="CB37" s="131">
        <f>IFERROR(CA37/BW37,"-")</f>
        <v>29000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29000</v>
      </c>
      <c r="CQ37" s="141">
        <v>29000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0.025</v>
      </c>
      <c r="B38" s="203" t="s">
        <v>129</v>
      </c>
      <c r="C38" s="203"/>
      <c r="D38" s="203" t="s">
        <v>116</v>
      </c>
      <c r="E38" s="203" t="s">
        <v>117</v>
      </c>
      <c r="F38" s="203" t="s">
        <v>63</v>
      </c>
      <c r="G38" s="203" t="s">
        <v>130</v>
      </c>
      <c r="H38" s="90" t="s">
        <v>131</v>
      </c>
      <c r="I38" s="90" t="s">
        <v>132</v>
      </c>
      <c r="J38" s="188">
        <v>400000</v>
      </c>
      <c r="K38" s="81">
        <v>0</v>
      </c>
      <c r="L38" s="81">
        <v>0</v>
      </c>
      <c r="M38" s="81">
        <v>0</v>
      </c>
      <c r="N38" s="91">
        <v>2</v>
      </c>
      <c r="O38" s="92">
        <v>0</v>
      </c>
      <c r="P38" s="93">
        <f>N38+O38</f>
        <v>2</v>
      </c>
      <c r="Q38" s="82" t="str">
        <f>IFERROR(P38/M38,"-")</f>
        <v>-</v>
      </c>
      <c r="R38" s="81">
        <v>0</v>
      </c>
      <c r="S38" s="81">
        <v>0</v>
      </c>
      <c r="T38" s="82">
        <f>IFERROR(S38/(O38+P38),"-")</f>
        <v>0</v>
      </c>
      <c r="U38" s="182">
        <f>IFERROR(J38/SUM(P38:P42),"-")</f>
        <v>16000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SUM(X38:X42)-SUM(J38:J42)</f>
        <v>-390000</v>
      </c>
      <c r="AB38" s="85">
        <f>SUM(X38:X42)/SUM(J38:J42)</f>
        <v>0.025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0.5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1</v>
      </c>
      <c r="BX38" s="127">
        <f>IF(P38=0,"",IF(BW38=0,"",(BW38/P38)))</f>
        <v>0.5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133</v>
      </c>
      <c r="C39" s="203"/>
      <c r="D39" s="203" t="s">
        <v>134</v>
      </c>
      <c r="E39" s="203" t="s">
        <v>135</v>
      </c>
      <c r="F39" s="203" t="s">
        <v>63</v>
      </c>
      <c r="G39" s="203"/>
      <c r="H39" s="90" t="s">
        <v>131</v>
      </c>
      <c r="I39" s="90"/>
      <c r="J39" s="188"/>
      <c r="K39" s="81">
        <v>0</v>
      </c>
      <c r="L39" s="81">
        <v>0</v>
      </c>
      <c r="M39" s="81">
        <v>0</v>
      </c>
      <c r="N39" s="91">
        <v>8</v>
      </c>
      <c r="O39" s="92">
        <v>0</v>
      </c>
      <c r="P39" s="93">
        <f>N39+O39</f>
        <v>8</v>
      </c>
      <c r="Q39" s="82" t="str">
        <f>IFERROR(P39/M39,"-")</f>
        <v>-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1</v>
      </c>
      <c r="W39" s="82">
        <f>IF(P39=0,"-",V39/P39)</f>
        <v>0.125</v>
      </c>
      <c r="X39" s="186">
        <v>10000</v>
      </c>
      <c r="Y39" s="187">
        <f>IFERROR(X39/P39,"-")</f>
        <v>1250</v>
      </c>
      <c r="Z39" s="187">
        <f>IFERROR(X39/V39,"-")</f>
        <v>10000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2</v>
      </c>
      <c r="BF39" s="113">
        <f>IF(P39=0,"",IF(BE39=0,"",(BE39/P39)))</f>
        <v>0.25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3</v>
      </c>
      <c r="BO39" s="120">
        <f>IF(P39=0,"",IF(BN39=0,"",(BN39/P39)))</f>
        <v>0.375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3</v>
      </c>
      <c r="BX39" s="127">
        <f>IF(P39=0,"",IF(BW39=0,"",(BW39/P39)))</f>
        <v>0.375</v>
      </c>
      <c r="BY39" s="128">
        <v>1</v>
      </c>
      <c r="BZ39" s="129">
        <f>IFERROR(BY39/BW39,"-")</f>
        <v>0.33333333333333</v>
      </c>
      <c r="CA39" s="130">
        <v>10000</v>
      </c>
      <c r="CB39" s="131">
        <f>IFERROR(CA39/BW39,"-")</f>
        <v>3333.3333333333</v>
      </c>
      <c r="CC39" s="132">
        <v>1</v>
      </c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10000</v>
      </c>
      <c r="CQ39" s="141">
        <v>10000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136</v>
      </c>
      <c r="C40" s="203"/>
      <c r="D40" s="203" t="s">
        <v>125</v>
      </c>
      <c r="E40" s="203" t="s">
        <v>126</v>
      </c>
      <c r="F40" s="203" t="s">
        <v>63</v>
      </c>
      <c r="G40" s="203"/>
      <c r="H40" s="90" t="s">
        <v>131</v>
      </c>
      <c r="I40" s="90"/>
      <c r="J40" s="188"/>
      <c r="K40" s="81">
        <v>0</v>
      </c>
      <c r="L40" s="81">
        <v>0</v>
      </c>
      <c r="M40" s="81">
        <v>0</v>
      </c>
      <c r="N40" s="91">
        <v>12</v>
      </c>
      <c r="O40" s="92">
        <v>0</v>
      </c>
      <c r="P40" s="93">
        <f>N40+O40</f>
        <v>12</v>
      </c>
      <c r="Q40" s="82" t="str">
        <f>IFERROR(P40/M40,"-")</f>
        <v>-</v>
      </c>
      <c r="R40" s="81">
        <v>2</v>
      </c>
      <c r="S40" s="81">
        <v>1</v>
      </c>
      <c r="T40" s="82">
        <f>IFERROR(S40/(O40+P40),"-")</f>
        <v>0.083333333333333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>
        <v>1</v>
      </c>
      <c r="AN40" s="101">
        <f>IF(P40=0,"",IF(AM40=0,"",(AM40/P40)))</f>
        <v>0.083333333333333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0.083333333333333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7</v>
      </c>
      <c r="BO40" s="120">
        <f>IF(P40=0,"",IF(BN40=0,"",(BN40/P40)))</f>
        <v>0.58333333333333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1</v>
      </c>
      <c r="BX40" s="127">
        <f>IF(P40=0,"",IF(BW40=0,"",(BW40/P40)))</f>
        <v>0.083333333333333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>
        <v>2</v>
      </c>
      <c r="CG40" s="134">
        <f>IF(P40=0,"",IF(CF40=0,"",(CF40/P40)))</f>
        <v>0.16666666666667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137</v>
      </c>
      <c r="C41" s="203"/>
      <c r="D41" s="203" t="s">
        <v>122</v>
      </c>
      <c r="E41" s="203" t="s">
        <v>123</v>
      </c>
      <c r="F41" s="203" t="s">
        <v>63</v>
      </c>
      <c r="G41" s="203"/>
      <c r="H41" s="90" t="s">
        <v>131</v>
      </c>
      <c r="I41" s="90"/>
      <c r="J41" s="188"/>
      <c r="K41" s="81">
        <v>0</v>
      </c>
      <c r="L41" s="81">
        <v>0</v>
      </c>
      <c r="M41" s="81">
        <v>0</v>
      </c>
      <c r="N41" s="91">
        <v>3</v>
      </c>
      <c r="O41" s="92">
        <v>0</v>
      </c>
      <c r="P41" s="93">
        <f>N41+O41</f>
        <v>3</v>
      </c>
      <c r="Q41" s="82" t="str">
        <f>IFERROR(P41/M41,"-")</f>
        <v>-</v>
      </c>
      <c r="R41" s="81">
        <v>0</v>
      </c>
      <c r="S41" s="81">
        <v>1</v>
      </c>
      <c r="T41" s="82">
        <f>IFERROR(S41/(O41+P41),"-")</f>
        <v>0.33333333333333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3</v>
      </c>
      <c r="BO41" s="120">
        <f>IF(P41=0,"",IF(BN41=0,"",(BN41/P41)))</f>
        <v>1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138</v>
      </c>
      <c r="C42" s="203"/>
      <c r="D42" s="203" t="s">
        <v>105</v>
      </c>
      <c r="E42" s="203" t="s">
        <v>105</v>
      </c>
      <c r="F42" s="203" t="s">
        <v>68</v>
      </c>
      <c r="G42" s="203"/>
      <c r="H42" s="90"/>
      <c r="I42" s="90"/>
      <c r="J42" s="188"/>
      <c r="K42" s="81">
        <v>43</v>
      </c>
      <c r="L42" s="81">
        <v>17</v>
      </c>
      <c r="M42" s="81">
        <v>0</v>
      </c>
      <c r="N42" s="91">
        <v>0</v>
      </c>
      <c r="O42" s="92">
        <v>0</v>
      </c>
      <c r="P42" s="93">
        <f>N42+O42</f>
        <v>0</v>
      </c>
      <c r="Q42" s="82" t="str">
        <f>IFERROR(P42/M42,"-")</f>
        <v>-</v>
      </c>
      <c r="R42" s="81">
        <v>0</v>
      </c>
      <c r="S42" s="81">
        <v>0</v>
      </c>
      <c r="T42" s="82" t="str">
        <f>IFERROR(S42/(O42+P42),"-")</f>
        <v>-</v>
      </c>
      <c r="U42" s="182"/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/>
      <c r="AB42" s="85"/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0.17525</v>
      </c>
      <c r="B43" s="203" t="s">
        <v>139</v>
      </c>
      <c r="C43" s="203"/>
      <c r="D43" s="203" t="s">
        <v>116</v>
      </c>
      <c r="E43" s="203" t="s">
        <v>117</v>
      </c>
      <c r="F43" s="203" t="s">
        <v>63</v>
      </c>
      <c r="G43" s="203" t="s">
        <v>140</v>
      </c>
      <c r="H43" s="90" t="s">
        <v>141</v>
      </c>
      <c r="I43" s="90" t="s">
        <v>142</v>
      </c>
      <c r="J43" s="188">
        <v>400000</v>
      </c>
      <c r="K43" s="81">
        <v>0</v>
      </c>
      <c r="L43" s="81">
        <v>0</v>
      </c>
      <c r="M43" s="81">
        <v>0</v>
      </c>
      <c r="N43" s="91">
        <v>5</v>
      </c>
      <c r="O43" s="92">
        <v>0</v>
      </c>
      <c r="P43" s="93">
        <f>N43+O43</f>
        <v>5</v>
      </c>
      <c r="Q43" s="82" t="str">
        <f>IFERROR(P43/M43,"-")</f>
        <v>-</v>
      </c>
      <c r="R43" s="81">
        <v>0</v>
      </c>
      <c r="S43" s="81">
        <v>1</v>
      </c>
      <c r="T43" s="82">
        <f>IFERROR(S43/(O43+P43),"-")</f>
        <v>0.2</v>
      </c>
      <c r="U43" s="182">
        <f>IFERROR(J43/SUM(P43:P49),"-")</f>
        <v>11111.111111111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SUM(X43:X49)-SUM(J43:J49)</f>
        <v>-329900</v>
      </c>
      <c r="AB43" s="85">
        <f>SUM(X43:X49)/SUM(J43:J49)</f>
        <v>0.17525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0.2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3</v>
      </c>
      <c r="BO43" s="120">
        <f>IF(P43=0,"",IF(BN43=0,"",(BN43/P43)))</f>
        <v>0.6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1</v>
      </c>
      <c r="BX43" s="127">
        <f>IF(P43=0,"",IF(BW43=0,"",(BW43/P43)))</f>
        <v>0.2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143</v>
      </c>
      <c r="C44" s="203"/>
      <c r="D44" s="203" t="s">
        <v>125</v>
      </c>
      <c r="E44" s="203" t="s">
        <v>126</v>
      </c>
      <c r="F44" s="203" t="s">
        <v>63</v>
      </c>
      <c r="G44" s="203"/>
      <c r="H44" s="90" t="s">
        <v>141</v>
      </c>
      <c r="I44" s="90"/>
      <c r="J44" s="188"/>
      <c r="K44" s="81">
        <v>0</v>
      </c>
      <c r="L44" s="81">
        <v>0</v>
      </c>
      <c r="M44" s="81">
        <v>0</v>
      </c>
      <c r="N44" s="91">
        <v>3</v>
      </c>
      <c r="O44" s="92">
        <v>0</v>
      </c>
      <c r="P44" s="93">
        <f>N44+O44</f>
        <v>3</v>
      </c>
      <c r="Q44" s="82" t="str">
        <f>IFERROR(P44/M44,"-")</f>
        <v>-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2</v>
      </c>
      <c r="BO44" s="120">
        <f>IF(P44=0,"",IF(BN44=0,"",(BN44/P44)))</f>
        <v>0.66666666666667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>
        <v>1</v>
      </c>
      <c r="CG44" s="134">
        <f>IF(P44=0,"",IF(CF44=0,"",(CF44/P44)))</f>
        <v>0.33333333333333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144</v>
      </c>
      <c r="C45" s="203"/>
      <c r="D45" s="203" t="s">
        <v>145</v>
      </c>
      <c r="E45" s="203" t="s">
        <v>146</v>
      </c>
      <c r="F45" s="203" t="s">
        <v>63</v>
      </c>
      <c r="G45" s="203"/>
      <c r="H45" s="90" t="s">
        <v>141</v>
      </c>
      <c r="I45" s="90"/>
      <c r="J45" s="188"/>
      <c r="K45" s="81">
        <v>0</v>
      </c>
      <c r="L45" s="81">
        <v>0</v>
      </c>
      <c r="M45" s="81">
        <v>0</v>
      </c>
      <c r="N45" s="91">
        <v>5</v>
      </c>
      <c r="O45" s="92">
        <v>0</v>
      </c>
      <c r="P45" s="93">
        <f>N45+O45</f>
        <v>5</v>
      </c>
      <c r="Q45" s="82" t="str">
        <f>IFERROR(P45/M45,"-")</f>
        <v>-</v>
      </c>
      <c r="R45" s="81">
        <v>0</v>
      </c>
      <c r="S45" s="81">
        <v>2</v>
      </c>
      <c r="T45" s="82">
        <f>IFERROR(S45/(O45+P45),"-")</f>
        <v>0.4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1</v>
      </c>
      <c r="AN45" s="101">
        <f>IF(P45=0,"",IF(AM45=0,"",(AM45/P45)))</f>
        <v>0.2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4</v>
      </c>
      <c r="BX45" s="127">
        <f>IF(P45=0,"",IF(BW45=0,"",(BW45/P45)))</f>
        <v>0.8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147</v>
      </c>
      <c r="C46" s="203"/>
      <c r="D46" s="203" t="s">
        <v>148</v>
      </c>
      <c r="E46" s="203" t="s">
        <v>149</v>
      </c>
      <c r="F46" s="203" t="s">
        <v>63</v>
      </c>
      <c r="G46" s="203"/>
      <c r="H46" s="90" t="s">
        <v>141</v>
      </c>
      <c r="I46" s="90"/>
      <c r="J46" s="188"/>
      <c r="K46" s="81">
        <v>0</v>
      </c>
      <c r="L46" s="81">
        <v>0</v>
      </c>
      <c r="M46" s="81">
        <v>0</v>
      </c>
      <c r="N46" s="91">
        <v>3</v>
      </c>
      <c r="O46" s="92">
        <v>0</v>
      </c>
      <c r="P46" s="93">
        <f>N46+O46</f>
        <v>3</v>
      </c>
      <c r="Q46" s="82" t="str">
        <f>IFERROR(P46/M46,"-")</f>
        <v>-</v>
      </c>
      <c r="R46" s="81">
        <v>0</v>
      </c>
      <c r="S46" s="81">
        <v>2</v>
      </c>
      <c r="T46" s="82">
        <f>IFERROR(S46/(O46+P46),"-")</f>
        <v>0.66666666666667</v>
      </c>
      <c r="U46" s="182"/>
      <c r="V46" s="84">
        <v>1</v>
      </c>
      <c r="W46" s="82">
        <f>IF(P46=0,"-",V46/P46)</f>
        <v>0.33333333333333</v>
      </c>
      <c r="X46" s="186">
        <v>20000</v>
      </c>
      <c r="Y46" s="187">
        <f>IFERROR(X46/P46,"-")</f>
        <v>6666.6666666667</v>
      </c>
      <c r="Z46" s="187">
        <f>IFERROR(X46/V46,"-")</f>
        <v>20000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0.33333333333333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1</v>
      </c>
      <c r="BO46" s="120">
        <f>IF(P46=0,"",IF(BN46=0,"",(BN46/P46)))</f>
        <v>0.33333333333333</v>
      </c>
      <c r="BP46" s="121">
        <v>1</v>
      </c>
      <c r="BQ46" s="122">
        <f>IFERROR(BP46/BN46,"-")</f>
        <v>1</v>
      </c>
      <c r="BR46" s="123">
        <v>20000</v>
      </c>
      <c r="BS46" s="124">
        <f>IFERROR(BR46/BN46,"-")</f>
        <v>20000</v>
      </c>
      <c r="BT46" s="125"/>
      <c r="BU46" s="125">
        <v>1</v>
      </c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>
        <v>1</v>
      </c>
      <c r="CG46" s="134">
        <f>IF(P46=0,"",IF(CF46=0,"",(CF46/P46)))</f>
        <v>0.33333333333333</v>
      </c>
      <c r="CH46" s="135"/>
      <c r="CI46" s="136">
        <f>IFERROR(CH46/CF46,"-")</f>
        <v>0</v>
      </c>
      <c r="CJ46" s="137"/>
      <c r="CK46" s="138">
        <f>IFERROR(CJ46/CF46,"-")</f>
        <v>0</v>
      </c>
      <c r="CL46" s="139"/>
      <c r="CM46" s="139"/>
      <c r="CN46" s="139"/>
      <c r="CO46" s="140">
        <v>1</v>
      </c>
      <c r="CP46" s="141">
        <v>20000</v>
      </c>
      <c r="CQ46" s="141">
        <v>20000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150</v>
      </c>
      <c r="C47" s="203"/>
      <c r="D47" s="203" t="s">
        <v>112</v>
      </c>
      <c r="E47" s="203" t="s">
        <v>113</v>
      </c>
      <c r="F47" s="203" t="s">
        <v>63</v>
      </c>
      <c r="G47" s="203"/>
      <c r="H47" s="90" t="s">
        <v>141</v>
      </c>
      <c r="I47" s="90"/>
      <c r="J47" s="188"/>
      <c r="K47" s="81">
        <v>0</v>
      </c>
      <c r="L47" s="81">
        <v>0</v>
      </c>
      <c r="M47" s="81">
        <v>0</v>
      </c>
      <c r="N47" s="91">
        <v>7</v>
      </c>
      <c r="O47" s="92">
        <v>0</v>
      </c>
      <c r="P47" s="93">
        <f>N47+O47</f>
        <v>7</v>
      </c>
      <c r="Q47" s="82" t="str">
        <f>IFERROR(P47/M47,"-")</f>
        <v>-</v>
      </c>
      <c r="R47" s="81">
        <v>0</v>
      </c>
      <c r="S47" s="81">
        <v>2</v>
      </c>
      <c r="T47" s="82">
        <f>IFERROR(S47/(O47+P47),"-")</f>
        <v>0.28571428571429</v>
      </c>
      <c r="U47" s="182"/>
      <c r="V47" s="84">
        <v>1</v>
      </c>
      <c r="W47" s="82">
        <f>IF(P47=0,"-",V47/P47)</f>
        <v>0.14285714285714</v>
      </c>
      <c r="X47" s="186">
        <v>3000</v>
      </c>
      <c r="Y47" s="187">
        <f>IFERROR(X47/P47,"-")</f>
        <v>428.57142857143</v>
      </c>
      <c r="Z47" s="187">
        <f>IFERROR(X47/V47,"-")</f>
        <v>3000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2</v>
      </c>
      <c r="BF47" s="113">
        <f>IF(P47=0,"",IF(BE47=0,"",(BE47/P47)))</f>
        <v>0.28571428571429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2</v>
      </c>
      <c r="BO47" s="120">
        <f>IF(P47=0,"",IF(BN47=0,"",(BN47/P47)))</f>
        <v>0.28571428571429</v>
      </c>
      <c r="BP47" s="121">
        <v>1</v>
      </c>
      <c r="BQ47" s="122">
        <f>IFERROR(BP47/BN47,"-")</f>
        <v>0.5</v>
      </c>
      <c r="BR47" s="123">
        <v>3000</v>
      </c>
      <c r="BS47" s="124">
        <f>IFERROR(BR47/BN47,"-")</f>
        <v>1500</v>
      </c>
      <c r="BT47" s="125">
        <v>1</v>
      </c>
      <c r="BU47" s="125"/>
      <c r="BV47" s="125"/>
      <c r="BW47" s="126">
        <v>3</v>
      </c>
      <c r="BX47" s="127">
        <f>IF(P47=0,"",IF(BW47=0,"",(BW47/P47)))</f>
        <v>0.42857142857143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3000</v>
      </c>
      <c r="CQ47" s="141">
        <v>3000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151</v>
      </c>
      <c r="C48" s="203"/>
      <c r="D48" s="203" t="s">
        <v>99</v>
      </c>
      <c r="E48" s="203" t="s">
        <v>100</v>
      </c>
      <c r="F48" s="203" t="s">
        <v>63</v>
      </c>
      <c r="G48" s="203"/>
      <c r="H48" s="90" t="s">
        <v>141</v>
      </c>
      <c r="I48" s="90"/>
      <c r="J48" s="188"/>
      <c r="K48" s="81">
        <v>0</v>
      </c>
      <c r="L48" s="81">
        <v>0</v>
      </c>
      <c r="M48" s="81">
        <v>0</v>
      </c>
      <c r="N48" s="91">
        <v>6</v>
      </c>
      <c r="O48" s="92">
        <v>0</v>
      </c>
      <c r="P48" s="93">
        <f>N48+O48</f>
        <v>6</v>
      </c>
      <c r="Q48" s="82" t="str">
        <f>IFERROR(P48/M48,"-")</f>
        <v>-</v>
      </c>
      <c r="R48" s="81">
        <v>1</v>
      </c>
      <c r="S48" s="81">
        <v>1</v>
      </c>
      <c r="T48" s="82">
        <f>IFERROR(S48/(O48+P48),"-")</f>
        <v>0.16666666666667</v>
      </c>
      <c r="U48" s="182"/>
      <c r="V48" s="84">
        <v>1</v>
      </c>
      <c r="W48" s="82">
        <f>IF(P48=0,"-",V48/P48)</f>
        <v>0.16666666666667</v>
      </c>
      <c r="X48" s="186">
        <v>6000</v>
      </c>
      <c r="Y48" s="187">
        <f>IFERROR(X48/P48,"-")</f>
        <v>1000</v>
      </c>
      <c r="Z48" s="187">
        <f>IFERROR(X48/V48,"-")</f>
        <v>6000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2</v>
      </c>
      <c r="BO48" s="120">
        <f>IF(P48=0,"",IF(BN48=0,"",(BN48/P48)))</f>
        <v>0.33333333333333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4</v>
      </c>
      <c r="BX48" s="127">
        <f>IF(P48=0,"",IF(BW48=0,"",(BW48/P48)))</f>
        <v>0.66666666666667</v>
      </c>
      <c r="BY48" s="128">
        <v>1</v>
      </c>
      <c r="BZ48" s="129">
        <f>IFERROR(BY48/BW48,"-")</f>
        <v>0.25</v>
      </c>
      <c r="CA48" s="130">
        <v>6000</v>
      </c>
      <c r="CB48" s="131">
        <f>IFERROR(CA48/BW48,"-")</f>
        <v>1500</v>
      </c>
      <c r="CC48" s="132"/>
      <c r="CD48" s="132">
        <v>1</v>
      </c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6000</v>
      </c>
      <c r="CQ48" s="141">
        <v>6000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152</v>
      </c>
      <c r="C49" s="203"/>
      <c r="D49" s="203" t="s">
        <v>105</v>
      </c>
      <c r="E49" s="203" t="s">
        <v>105</v>
      </c>
      <c r="F49" s="203" t="s">
        <v>68</v>
      </c>
      <c r="G49" s="203"/>
      <c r="H49" s="90"/>
      <c r="I49" s="90"/>
      <c r="J49" s="188"/>
      <c r="K49" s="81">
        <v>43</v>
      </c>
      <c r="L49" s="81">
        <v>34</v>
      </c>
      <c r="M49" s="81">
        <v>24</v>
      </c>
      <c r="N49" s="91">
        <v>7</v>
      </c>
      <c r="O49" s="92">
        <v>0</v>
      </c>
      <c r="P49" s="93">
        <f>N49+O49</f>
        <v>7</v>
      </c>
      <c r="Q49" s="82">
        <f>IFERROR(P49/M49,"-")</f>
        <v>0.29166666666667</v>
      </c>
      <c r="R49" s="81">
        <v>3</v>
      </c>
      <c r="S49" s="81">
        <v>2</v>
      </c>
      <c r="T49" s="82">
        <f>IFERROR(S49/(O49+P49),"-")</f>
        <v>0.28571428571429</v>
      </c>
      <c r="U49" s="182"/>
      <c r="V49" s="84">
        <v>5</v>
      </c>
      <c r="W49" s="82">
        <f>IF(P49=0,"-",V49/P49)</f>
        <v>0.71428571428571</v>
      </c>
      <c r="X49" s="186">
        <v>41100</v>
      </c>
      <c r="Y49" s="187">
        <f>IFERROR(X49/P49,"-")</f>
        <v>5871.4285714286</v>
      </c>
      <c r="Z49" s="187">
        <f>IFERROR(X49/V49,"-")</f>
        <v>8220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1</v>
      </c>
      <c r="BO49" s="120">
        <f>IF(P49=0,"",IF(BN49=0,"",(BN49/P49)))</f>
        <v>0.14285714285714</v>
      </c>
      <c r="BP49" s="121">
        <v>1</v>
      </c>
      <c r="BQ49" s="122">
        <f>IFERROR(BP49/BN49,"-")</f>
        <v>1</v>
      </c>
      <c r="BR49" s="123">
        <v>2500</v>
      </c>
      <c r="BS49" s="124">
        <f>IFERROR(BR49/BN49,"-")</f>
        <v>2500</v>
      </c>
      <c r="BT49" s="125">
        <v>1</v>
      </c>
      <c r="BU49" s="125"/>
      <c r="BV49" s="125"/>
      <c r="BW49" s="126">
        <v>5</v>
      </c>
      <c r="BX49" s="127">
        <f>IF(P49=0,"",IF(BW49=0,"",(BW49/P49)))</f>
        <v>0.71428571428571</v>
      </c>
      <c r="BY49" s="128">
        <v>3</v>
      </c>
      <c r="BZ49" s="129">
        <f>IFERROR(BY49/BW49,"-")</f>
        <v>0.6</v>
      </c>
      <c r="CA49" s="130">
        <v>35600</v>
      </c>
      <c r="CB49" s="131">
        <f>IFERROR(CA49/BW49,"-")</f>
        <v>7120</v>
      </c>
      <c r="CC49" s="132">
        <v>1</v>
      </c>
      <c r="CD49" s="132">
        <v>1</v>
      </c>
      <c r="CE49" s="132">
        <v>1</v>
      </c>
      <c r="CF49" s="133">
        <v>1</v>
      </c>
      <c r="CG49" s="134">
        <f>IF(P49=0,"",IF(CF49=0,"",(CF49/P49)))</f>
        <v>0.14285714285714</v>
      </c>
      <c r="CH49" s="135">
        <v>1</v>
      </c>
      <c r="CI49" s="136">
        <f>IFERROR(CH49/CF49,"-")</f>
        <v>1</v>
      </c>
      <c r="CJ49" s="137">
        <v>3000</v>
      </c>
      <c r="CK49" s="138">
        <f>IFERROR(CJ49/CF49,"-")</f>
        <v>3000</v>
      </c>
      <c r="CL49" s="139">
        <v>1</v>
      </c>
      <c r="CM49" s="139"/>
      <c r="CN49" s="139"/>
      <c r="CO49" s="140">
        <v>5</v>
      </c>
      <c r="CP49" s="141">
        <v>41100</v>
      </c>
      <c r="CQ49" s="141">
        <v>20000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0.63846153846154</v>
      </c>
      <c r="B50" s="203" t="s">
        <v>153</v>
      </c>
      <c r="C50" s="203"/>
      <c r="D50" s="203" t="s">
        <v>116</v>
      </c>
      <c r="E50" s="203" t="s">
        <v>117</v>
      </c>
      <c r="F50" s="203" t="s">
        <v>63</v>
      </c>
      <c r="G50" s="203" t="s">
        <v>154</v>
      </c>
      <c r="H50" s="90" t="s">
        <v>155</v>
      </c>
      <c r="I50" s="90" t="s">
        <v>156</v>
      </c>
      <c r="J50" s="188">
        <v>260000</v>
      </c>
      <c r="K50" s="81">
        <v>0</v>
      </c>
      <c r="L50" s="81">
        <v>0</v>
      </c>
      <c r="M50" s="81">
        <v>0</v>
      </c>
      <c r="N50" s="91">
        <v>3</v>
      </c>
      <c r="O50" s="92">
        <v>0</v>
      </c>
      <c r="P50" s="93">
        <f>N50+O50</f>
        <v>3</v>
      </c>
      <c r="Q50" s="82" t="str">
        <f>IFERROR(P50/M50,"-")</f>
        <v>-</v>
      </c>
      <c r="R50" s="81">
        <v>1</v>
      </c>
      <c r="S50" s="81">
        <v>0</v>
      </c>
      <c r="T50" s="82">
        <f>IFERROR(S50/(O50+P50),"-")</f>
        <v>0</v>
      </c>
      <c r="U50" s="182">
        <f>IFERROR(J50/SUM(P50:P53),"-")</f>
        <v>11818.181818182</v>
      </c>
      <c r="V50" s="84">
        <v>2</v>
      </c>
      <c r="W50" s="82">
        <f>IF(P50=0,"-",V50/P50)</f>
        <v>0.66666666666667</v>
      </c>
      <c r="X50" s="186">
        <v>161000</v>
      </c>
      <c r="Y50" s="187">
        <f>IFERROR(X50/P50,"-")</f>
        <v>53666.666666667</v>
      </c>
      <c r="Z50" s="187">
        <f>IFERROR(X50/V50,"-")</f>
        <v>80500</v>
      </c>
      <c r="AA50" s="188">
        <f>SUM(X50:X53)-SUM(J50:J53)</f>
        <v>-94000</v>
      </c>
      <c r="AB50" s="85">
        <f>SUM(X50:X53)/SUM(J50:J53)</f>
        <v>0.63846153846154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2</v>
      </c>
      <c r="BO50" s="120">
        <f>IF(P50=0,"",IF(BN50=0,"",(BN50/P50)))</f>
        <v>0.66666666666667</v>
      </c>
      <c r="BP50" s="121">
        <v>2</v>
      </c>
      <c r="BQ50" s="122">
        <f>IFERROR(BP50/BN50,"-")</f>
        <v>1</v>
      </c>
      <c r="BR50" s="123">
        <v>161000</v>
      </c>
      <c r="BS50" s="124">
        <f>IFERROR(BR50/BN50,"-")</f>
        <v>80500</v>
      </c>
      <c r="BT50" s="125"/>
      <c r="BU50" s="125"/>
      <c r="BV50" s="125">
        <v>2</v>
      </c>
      <c r="BW50" s="126">
        <v>1</v>
      </c>
      <c r="BX50" s="127">
        <f>IF(P50=0,"",IF(BW50=0,"",(BW50/P50)))</f>
        <v>0.33333333333333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2</v>
      </c>
      <c r="CP50" s="141">
        <v>161000</v>
      </c>
      <c r="CQ50" s="141">
        <v>142000</v>
      </c>
      <c r="CR50" s="141"/>
      <c r="CS50" s="142" t="str">
        <f>IF(AND(CQ50=0,CR50=0),"",IF(AND(CQ50&lt;=100000,CR50&lt;=100000),"",IF(CQ50/CP50&gt;0.7,"男高",IF(CR50/CP50&gt;0.7,"女高",""))))</f>
        <v>男高</v>
      </c>
    </row>
    <row r="51" spans="1:98">
      <c r="A51" s="80"/>
      <c r="B51" s="203" t="s">
        <v>157</v>
      </c>
      <c r="C51" s="203"/>
      <c r="D51" s="203" t="s">
        <v>125</v>
      </c>
      <c r="E51" s="203" t="s">
        <v>126</v>
      </c>
      <c r="F51" s="203" t="s">
        <v>63</v>
      </c>
      <c r="G51" s="203"/>
      <c r="H51" s="90" t="s">
        <v>155</v>
      </c>
      <c r="I51" s="90" t="s">
        <v>158</v>
      </c>
      <c r="J51" s="188"/>
      <c r="K51" s="81">
        <v>0</v>
      </c>
      <c r="L51" s="81">
        <v>0</v>
      </c>
      <c r="M51" s="81">
        <v>0</v>
      </c>
      <c r="N51" s="91">
        <v>7</v>
      </c>
      <c r="O51" s="92">
        <v>0</v>
      </c>
      <c r="P51" s="93">
        <f>N51+O51</f>
        <v>7</v>
      </c>
      <c r="Q51" s="82" t="str">
        <f>IFERROR(P51/M51,"-")</f>
        <v>-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1</v>
      </c>
      <c r="AN51" s="101">
        <f>IF(P51=0,"",IF(AM51=0,"",(AM51/P51)))</f>
        <v>0.14285714285714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>
        <v>1</v>
      </c>
      <c r="AW51" s="107">
        <f>IF(P51=0,"",IF(AV51=0,"",(AV51/P51)))</f>
        <v>0.14285714285714</v>
      </c>
      <c r="AX51" s="106"/>
      <c r="AY51" s="108">
        <f>IFERROR(AX51/AV51,"-")</f>
        <v>0</v>
      </c>
      <c r="AZ51" s="109"/>
      <c r="BA51" s="110">
        <f>IFERROR(AZ51/AV51,"-")</f>
        <v>0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4</v>
      </c>
      <c r="BO51" s="120">
        <f>IF(P51=0,"",IF(BN51=0,"",(BN51/P51)))</f>
        <v>0.57142857142857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1</v>
      </c>
      <c r="BX51" s="127">
        <f>IF(P51=0,"",IF(BW51=0,"",(BW51/P51)))</f>
        <v>0.14285714285714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159</v>
      </c>
      <c r="C52" s="203"/>
      <c r="D52" s="203" t="s">
        <v>134</v>
      </c>
      <c r="E52" s="203" t="s">
        <v>135</v>
      </c>
      <c r="F52" s="203" t="s">
        <v>63</v>
      </c>
      <c r="G52" s="203"/>
      <c r="H52" s="90" t="s">
        <v>155</v>
      </c>
      <c r="I52" s="90" t="s">
        <v>160</v>
      </c>
      <c r="J52" s="188"/>
      <c r="K52" s="81">
        <v>0</v>
      </c>
      <c r="L52" s="81">
        <v>0</v>
      </c>
      <c r="M52" s="81">
        <v>0</v>
      </c>
      <c r="N52" s="91">
        <v>10</v>
      </c>
      <c r="O52" s="92">
        <v>0</v>
      </c>
      <c r="P52" s="93">
        <f>N52+O52</f>
        <v>10</v>
      </c>
      <c r="Q52" s="82" t="str">
        <f>IFERROR(P52/M52,"-")</f>
        <v>-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1</v>
      </c>
      <c r="W52" s="82">
        <f>IF(P52=0,"-",V52/P52)</f>
        <v>0.1</v>
      </c>
      <c r="X52" s="186">
        <v>5000</v>
      </c>
      <c r="Y52" s="187">
        <f>IFERROR(X52/P52,"-")</f>
        <v>500</v>
      </c>
      <c r="Z52" s="187">
        <f>IFERROR(X52/V52,"-")</f>
        <v>5000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>
        <v>1</v>
      </c>
      <c r="AW52" s="107">
        <f>IF(P52=0,"",IF(AV52=0,"",(AV52/P52)))</f>
        <v>0.1</v>
      </c>
      <c r="AX52" s="106"/>
      <c r="AY52" s="108">
        <f>IFERROR(AX52/AV52,"-")</f>
        <v>0</v>
      </c>
      <c r="AZ52" s="109"/>
      <c r="BA52" s="110">
        <f>IFERROR(AZ52/AV52,"-")</f>
        <v>0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4</v>
      </c>
      <c r="BO52" s="120">
        <f>IF(P52=0,"",IF(BN52=0,"",(BN52/P52)))</f>
        <v>0.4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4</v>
      </c>
      <c r="BX52" s="127">
        <f>IF(P52=0,"",IF(BW52=0,"",(BW52/P52)))</f>
        <v>0.4</v>
      </c>
      <c r="BY52" s="128">
        <v>1</v>
      </c>
      <c r="BZ52" s="129">
        <f>IFERROR(BY52/BW52,"-")</f>
        <v>0.25</v>
      </c>
      <c r="CA52" s="130">
        <v>5000</v>
      </c>
      <c r="CB52" s="131">
        <f>IFERROR(CA52/BW52,"-")</f>
        <v>1250</v>
      </c>
      <c r="CC52" s="132">
        <v>1</v>
      </c>
      <c r="CD52" s="132"/>
      <c r="CE52" s="132"/>
      <c r="CF52" s="133">
        <v>1</v>
      </c>
      <c r="CG52" s="134">
        <f>IF(P52=0,"",IF(CF52=0,"",(CF52/P52)))</f>
        <v>0.1</v>
      </c>
      <c r="CH52" s="135"/>
      <c r="CI52" s="136">
        <f>IFERROR(CH52/CF52,"-")</f>
        <v>0</v>
      </c>
      <c r="CJ52" s="137"/>
      <c r="CK52" s="138">
        <f>IFERROR(CJ52/CF52,"-")</f>
        <v>0</v>
      </c>
      <c r="CL52" s="139"/>
      <c r="CM52" s="139"/>
      <c r="CN52" s="139"/>
      <c r="CO52" s="140">
        <v>1</v>
      </c>
      <c r="CP52" s="141">
        <v>5000</v>
      </c>
      <c r="CQ52" s="141">
        <v>5000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161</v>
      </c>
      <c r="C53" s="203"/>
      <c r="D53" s="203" t="s">
        <v>105</v>
      </c>
      <c r="E53" s="203" t="s">
        <v>105</v>
      </c>
      <c r="F53" s="203" t="s">
        <v>68</v>
      </c>
      <c r="G53" s="203"/>
      <c r="H53" s="90"/>
      <c r="I53" s="90"/>
      <c r="J53" s="188"/>
      <c r="K53" s="81">
        <v>34</v>
      </c>
      <c r="L53" s="81">
        <v>20</v>
      </c>
      <c r="M53" s="81">
        <v>7</v>
      </c>
      <c r="N53" s="91">
        <v>2</v>
      </c>
      <c r="O53" s="92">
        <v>0</v>
      </c>
      <c r="P53" s="93">
        <f>N53+O53</f>
        <v>2</v>
      </c>
      <c r="Q53" s="82">
        <f>IFERROR(P53/M53,"-")</f>
        <v>0.28571428571429</v>
      </c>
      <c r="R53" s="81">
        <v>0</v>
      </c>
      <c r="S53" s="81">
        <v>0</v>
      </c>
      <c r="T53" s="82">
        <f>IFERROR(S53/(O53+P53),"-")</f>
        <v>0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2</v>
      </c>
      <c r="BX53" s="127">
        <f>IF(P53=0,"",IF(BW53=0,"",(BW53/P53)))</f>
        <v>1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</v>
      </c>
      <c r="B54" s="203" t="s">
        <v>162</v>
      </c>
      <c r="C54" s="203"/>
      <c r="D54" s="203" t="s">
        <v>163</v>
      </c>
      <c r="E54" s="203" t="s">
        <v>146</v>
      </c>
      <c r="F54" s="203" t="s">
        <v>63</v>
      </c>
      <c r="G54" s="203" t="s">
        <v>164</v>
      </c>
      <c r="H54" s="90" t="s">
        <v>165</v>
      </c>
      <c r="I54" s="204" t="s">
        <v>166</v>
      </c>
      <c r="J54" s="188">
        <v>120000</v>
      </c>
      <c r="K54" s="81">
        <v>0</v>
      </c>
      <c r="L54" s="81">
        <v>0</v>
      </c>
      <c r="M54" s="81">
        <v>0</v>
      </c>
      <c r="N54" s="91">
        <v>10</v>
      </c>
      <c r="O54" s="92">
        <v>0</v>
      </c>
      <c r="P54" s="93">
        <f>N54+O54</f>
        <v>10</v>
      </c>
      <c r="Q54" s="82" t="str">
        <f>IFERROR(P54/M54,"-")</f>
        <v>-</v>
      </c>
      <c r="R54" s="81">
        <v>1</v>
      </c>
      <c r="S54" s="81">
        <v>0</v>
      </c>
      <c r="T54" s="82">
        <f>IFERROR(S54/(O54+P54),"-")</f>
        <v>0</v>
      </c>
      <c r="U54" s="182">
        <f>IFERROR(J54/SUM(P54:P55),"-")</f>
        <v>10909.090909091</v>
      </c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>
        <f>SUM(X54:X55)-SUM(J54:J55)</f>
        <v>-120000</v>
      </c>
      <c r="AB54" s="85">
        <f>SUM(X54:X55)/SUM(J54:J55)</f>
        <v>0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3</v>
      </c>
      <c r="BF54" s="113">
        <f>IF(P54=0,"",IF(BE54=0,"",(BE54/P54)))</f>
        <v>0.3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5</v>
      </c>
      <c r="BO54" s="120">
        <f>IF(P54=0,"",IF(BN54=0,"",(BN54/P54)))</f>
        <v>0.5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1</v>
      </c>
      <c r="BX54" s="127">
        <f>IF(P54=0,"",IF(BW54=0,"",(BW54/P54)))</f>
        <v>0.1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>
        <v>1</v>
      </c>
      <c r="CG54" s="134">
        <f>IF(P54=0,"",IF(CF54=0,"",(CF54/P54)))</f>
        <v>0.1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167</v>
      </c>
      <c r="C55" s="203"/>
      <c r="D55" s="203" t="s">
        <v>163</v>
      </c>
      <c r="E55" s="203" t="s">
        <v>146</v>
      </c>
      <c r="F55" s="203" t="s">
        <v>68</v>
      </c>
      <c r="G55" s="203"/>
      <c r="H55" s="90"/>
      <c r="I55" s="90"/>
      <c r="J55" s="188"/>
      <c r="K55" s="81">
        <v>16</v>
      </c>
      <c r="L55" s="81">
        <v>12</v>
      </c>
      <c r="M55" s="81">
        <v>9</v>
      </c>
      <c r="N55" s="91">
        <v>1</v>
      </c>
      <c r="O55" s="92">
        <v>0</v>
      </c>
      <c r="P55" s="93">
        <f>N55+O55</f>
        <v>1</v>
      </c>
      <c r="Q55" s="82">
        <f>IFERROR(P55/M55,"-")</f>
        <v>0.11111111111111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1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4.6866666666667</v>
      </c>
      <c r="B56" s="203" t="s">
        <v>168</v>
      </c>
      <c r="C56" s="203"/>
      <c r="D56" s="203" t="s">
        <v>102</v>
      </c>
      <c r="E56" s="203" t="s">
        <v>103</v>
      </c>
      <c r="F56" s="203" t="s">
        <v>63</v>
      </c>
      <c r="G56" s="203" t="s">
        <v>130</v>
      </c>
      <c r="H56" s="90" t="s">
        <v>165</v>
      </c>
      <c r="I56" s="205" t="s">
        <v>169</v>
      </c>
      <c r="J56" s="188">
        <v>150000</v>
      </c>
      <c r="K56" s="81">
        <v>0</v>
      </c>
      <c r="L56" s="81">
        <v>0</v>
      </c>
      <c r="M56" s="81">
        <v>0</v>
      </c>
      <c r="N56" s="91">
        <v>13</v>
      </c>
      <c r="O56" s="92">
        <v>0</v>
      </c>
      <c r="P56" s="93">
        <f>N56+O56</f>
        <v>13</v>
      </c>
      <c r="Q56" s="82" t="str">
        <f>IFERROR(P56/M56,"-")</f>
        <v>-</v>
      </c>
      <c r="R56" s="81">
        <v>1</v>
      </c>
      <c r="S56" s="81">
        <v>2</v>
      </c>
      <c r="T56" s="82">
        <f>IFERROR(S56/(O56+P56),"-")</f>
        <v>0.15384615384615</v>
      </c>
      <c r="U56" s="182">
        <f>IFERROR(J56/SUM(P56:P57),"-")</f>
        <v>10714.285714286</v>
      </c>
      <c r="V56" s="84">
        <v>3</v>
      </c>
      <c r="W56" s="82">
        <f>IF(P56=0,"-",V56/P56)</f>
        <v>0.23076923076923</v>
      </c>
      <c r="X56" s="186">
        <v>703000</v>
      </c>
      <c r="Y56" s="187">
        <f>IFERROR(X56/P56,"-")</f>
        <v>54076.923076923</v>
      </c>
      <c r="Z56" s="187">
        <f>IFERROR(X56/V56,"-")</f>
        <v>234333.33333333</v>
      </c>
      <c r="AA56" s="188">
        <f>SUM(X56:X57)-SUM(J56:J57)</f>
        <v>553000</v>
      </c>
      <c r="AB56" s="85">
        <f>SUM(X56:X57)/SUM(J56:J57)</f>
        <v>4.6866666666667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3</v>
      </c>
      <c r="BF56" s="113">
        <f>IF(P56=0,"",IF(BE56=0,"",(BE56/P56)))</f>
        <v>0.23076923076923</v>
      </c>
      <c r="BG56" s="112">
        <v>1</v>
      </c>
      <c r="BH56" s="114">
        <f>IFERROR(BG56/BE56,"-")</f>
        <v>0.33333333333333</v>
      </c>
      <c r="BI56" s="115">
        <v>11000</v>
      </c>
      <c r="BJ56" s="116">
        <f>IFERROR(BI56/BE56,"-")</f>
        <v>3666.6666666667</v>
      </c>
      <c r="BK56" s="117"/>
      <c r="BL56" s="117"/>
      <c r="BM56" s="117">
        <v>1</v>
      </c>
      <c r="BN56" s="119">
        <v>6</v>
      </c>
      <c r="BO56" s="120">
        <f>IF(P56=0,"",IF(BN56=0,"",(BN56/P56)))</f>
        <v>0.46153846153846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2</v>
      </c>
      <c r="BX56" s="127">
        <f>IF(P56=0,"",IF(BW56=0,"",(BW56/P56)))</f>
        <v>0.15384615384615</v>
      </c>
      <c r="BY56" s="128">
        <v>1</v>
      </c>
      <c r="BZ56" s="129">
        <f>IFERROR(BY56/BW56,"-")</f>
        <v>0.5</v>
      </c>
      <c r="CA56" s="130">
        <v>687000</v>
      </c>
      <c r="CB56" s="131">
        <f>IFERROR(CA56/BW56,"-")</f>
        <v>343500</v>
      </c>
      <c r="CC56" s="132"/>
      <c r="CD56" s="132"/>
      <c r="CE56" s="132">
        <v>1</v>
      </c>
      <c r="CF56" s="133">
        <v>2</v>
      </c>
      <c r="CG56" s="134">
        <f>IF(P56=0,"",IF(CF56=0,"",(CF56/P56)))</f>
        <v>0.15384615384615</v>
      </c>
      <c r="CH56" s="135">
        <v>1</v>
      </c>
      <c r="CI56" s="136">
        <f>IFERROR(CH56/CF56,"-")</f>
        <v>0.5</v>
      </c>
      <c r="CJ56" s="137">
        <v>5000</v>
      </c>
      <c r="CK56" s="138">
        <f>IFERROR(CJ56/CF56,"-")</f>
        <v>2500</v>
      </c>
      <c r="CL56" s="139">
        <v>1</v>
      </c>
      <c r="CM56" s="139"/>
      <c r="CN56" s="139"/>
      <c r="CO56" s="140">
        <v>3</v>
      </c>
      <c r="CP56" s="141">
        <v>703000</v>
      </c>
      <c r="CQ56" s="141">
        <v>687000</v>
      </c>
      <c r="CR56" s="141"/>
      <c r="CS56" s="142" t="str">
        <f>IF(AND(CQ56=0,CR56=0),"",IF(AND(CQ56&lt;=100000,CR56&lt;=100000),"",IF(CQ56/CP56&gt;0.7,"男高",IF(CR56/CP56&gt;0.7,"女高",""))))</f>
        <v>男高</v>
      </c>
    </row>
    <row r="57" spans="1:98">
      <c r="A57" s="80"/>
      <c r="B57" s="203" t="s">
        <v>170</v>
      </c>
      <c r="C57" s="203"/>
      <c r="D57" s="203" t="s">
        <v>102</v>
      </c>
      <c r="E57" s="203" t="s">
        <v>103</v>
      </c>
      <c r="F57" s="203" t="s">
        <v>68</v>
      </c>
      <c r="G57" s="203"/>
      <c r="H57" s="90"/>
      <c r="I57" s="90"/>
      <c r="J57" s="188"/>
      <c r="K57" s="81">
        <v>22</v>
      </c>
      <c r="L57" s="81">
        <v>12</v>
      </c>
      <c r="M57" s="81">
        <v>8</v>
      </c>
      <c r="N57" s="91">
        <v>1</v>
      </c>
      <c r="O57" s="92">
        <v>0</v>
      </c>
      <c r="P57" s="93">
        <f>N57+O57</f>
        <v>1</v>
      </c>
      <c r="Q57" s="82">
        <f>IFERROR(P57/M57,"-")</f>
        <v>0.125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>
        <v>1</v>
      </c>
      <c r="BX57" s="127">
        <f>IF(P57=0,"",IF(BW57=0,"",(BW57/P57)))</f>
        <v>1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0.02</v>
      </c>
      <c r="B58" s="203" t="s">
        <v>171</v>
      </c>
      <c r="C58" s="203"/>
      <c r="D58" s="203" t="s">
        <v>99</v>
      </c>
      <c r="E58" s="203" t="s">
        <v>100</v>
      </c>
      <c r="F58" s="203" t="s">
        <v>63</v>
      </c>
      <c r="G58" s="203" t="s">
        <v>64</v>
      </c>
      <c r="H58" s="90" t="s">
        <v>172</v>
      </c>
      <c r="I58" s="204" t="s">
        <v>173</v>
      </c>
      <c r="J58" s="188">
        <v>150000</v>
      </c>
      <c r="K58" s="81">
        <v>0</v>
      </c>
      <c r="L58" s="81">
        <v>0</v>
      </c>
      <c r="M58" s="81">
        <v>0</v>
      </c>
      <c r="N58" s="91">
        <v>15</v>
      </c>
      <c r="O58" s="92">
        <v>0</v>
      </c>
      <c r="P58" s="93">
        <f>N58+O58</f>
        <v>15</v>
      </c>
      <c r="Q58" s="82" t="str">
        <f>IFERROR(P58/M58,"-")</f>
        <v>-</v>
      </c>
      <c r="R58" s="81">
        <v>0</v>
      </c>
      <c r="S58" s="81">
        <v>1</v>
      </c>
      <c r="T58" s="82">
        <f>IFERROR(S58/(O58+P58),"-")</f>
        <v>0.066666666666667</v>
      </c>
      <c r="U58" s="182">
        <f>IFERROR(J58/SUM(P58:P59),"-")</f>
        <v>7894.7368421053</v>
      </c>
      <c r="V58" s="84">
        <v>1</v>
      </c>
      <c r="W58" s="82">
        <f>IF(P58=0,"-",V58/P58)</f>
        <v>0.066666666666667</v>
      </c>
      <c r="X58" s="186">
        <v>3000</v>
      </c>
      <c r="Y58" s="187">
        <f>IFERROR(X58/P58,"-")</f>
        <v>200</v>
      </c>
      <c r="Z58" s="187">
        <f>IFERROR(X58/V58,"-")</f>
        <v>3000</v>
      </c>
      <c r="AA58" s="188">
        <f>SUM(X58:X59)-SUM(J58:J59)</f>
        <v>-147000</v>
      </c>
      <c r="AB58" s="85">
        <f>SUM(X58:X59)/SUM(J58:J59)</f>
        <v>0.02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3</v>
      </c>
      <c r="AN58" s="101">
        <f>IF(P58=0,"",IF(AM58=0,"",(AM58/P58)))</f>
        <v>0.2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4</v>
      </c>
      <c r="BF58" s="113">
        <f>IF(P58=0,"",IF(BE58=0,"",(BE58/P58)))</f>
        <v>0.26666666666667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5</v>
      </c>
      <c r="BO58" s="120">
        <f>IF(P58=0,"",IF(BN58=0,"",(BN58/P58)))</f>
        <v>0.33333333333333</v>
      </c>
      <c r="BP58" s="121">
        <v>1</v>
      </c>
      <c r="BQ58" s="122">
        <f>IFERROR(BP58/BN58,"-")</f>
        <v>0.2</v>
      </c>
      <c r="BR58" s="123">
        <v>3000</v>
      </c>
      <c r="BS58" s="124">
        <f>IFERROR(BR58/BN58,"-")</f>
        <v>600</v>
      </c>
      <c r="BT58" s="125">
        <v>1</v>
      </c>
      <c r="BU58" s="125"/>
      <c r="BV58" s="125"/>
      <c r="BW58" s="126">
        <v>1</v>
      </c>
      <c r="BX58" s="127">
        <f>IF(P58=0,"",IF(BW58=0,"",(BW58/P58)))</f>
        <v>0.066666666666667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>
        <v>2</v>
      </c>
      <c r="CG58" s="134">
        <f>IF(P58=0,"",IF(CF58=0,"",(CF58/P58)))</f>
        <v>0.13333333333333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1</v>
      </c>
      <c r="CP58" s="141">
        <v>3000</v>
      </c>
      <c r="CQ58" s="141">
        <v>3000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174</v>
      </c>
      <c r="C59" s="203"/>
      <c r="D59" s="203" t="s">
        <v>99</v>
      </c>
      <c r="E59" s="203" t="s">
        <v>100</v>
      </c>
      <c r="F59" s="203" t="s">
        <v>68</v>
      </c>
      <c r="G59" s="203"/>
      <c r="H59" s="90"/>
      <c r="I59" s="90"/>
      <c r="J59" s="188"/>
      <c r="K59" s="81">
        <v>23</v>
      </c>
      <c r="L59" s="81">
        <v>17</v>
      </c>
      <c r="M59" s="81">
        <v>19</v>
      </c>
      <c r="N59" s="91">
        <v>4</v>
      </c>
      <c r="O59" s="92">
        <v>0</v>
      </c>
      <c r="P59" s="93">
        <f>N59+O59</f>
        <v>4</v>
      </c>
      <c r="Q59" s="82">
        <f>IFERROR(P59/M59,"-")</f>
        <v>0.21052631578947</v>
      </c>
      <c r="R59" s="81">
        <v>0</v>
      </c>
      <c r="S59" s="81">
        <v>1</v>
      </c>
      <c r="T59" s="82">
        <f>IFERROR(S59/(O59+P59),"-")</f>
        <v>0.25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1</v>
      </c>
      <c r="BF59" s="113">
        <f>IF(P59=0,"",IF(BE59=0,"",(BE59/P59)))</f>
        <v>0.25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>
        <v>3</v>
      </c>
      <c r="CG59" s="134">
        <f>IF(P59=0,"",IF(CF59=0,"",(CF59/P59)))</f>
        <v>0.75</v>
      </c>
      <c r="CH59" s="135"/>
      <c r="CI59" s="136">
        <f>IFERROR(CH59/CF59,"-")</f>
        <v>0</v>
      </c>
      <c r="CJ59" s="137"/>
      <c r="CK59" s="138">
        <f>IFERROR(CJ59/CF59,"-")</f>
        <v>0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0.29333333333333</v>
      </c>
      <c r="B60" s="203" t="s">
        <v>175</v>
      </c>
      <c r="C60" s="203"/>
      <c r="D60" s="203" t="s">
        <v>125</v>
      </c>
      <c r="E60" s="203" t="s">
        <v>126</v>
      </c>
      <c r="F60" s="203" t="s">
        <v>63</v>
      </c>
      <c r="G60" s="203" t="s">
        <v>64</v>
      </c>
      <c r="H60" s="90" t="s">
        <v>172</v>
      </c>
      <c r="I60" s="205" t="s">
        <v>169</v>
      </c>
      <c r="J60" s="188">
        <v>150000</v>
      </c>
      <c r="K60" s="81">
        <v>0</v>
      </c>
      <c r="L60" s="81">
        <v>0</v>
      </c>
      <c r="M60" s="81">
        <v>0</v>
      </c>
      <c r="N60" s="91">
        <v>7</v>
      </c>
      <c r="O60" s="92">
        <v>0</v>
      </c>
      <c r="P60" s="93">
        <f>N60+O60</f>
        <v>7</v>
      </c>
      <c r="Q60" s="82" t="str">
        <f>IFERROR(P60/M60,"-")</f>
        <v>-</v>
      </c>
      <c r="R60" s="81">
        <v>0</v>
      </c>
      <c r="S60" s="81">
        <v>1</v>
      </c>
      <c r="T60" s="82">
        <f>IFERROR(S60/(O60+P60),"-")</f>
        <v>0.14285714285714</v>
      </c>
      <c r="U60" s="182">
        <f>IFERROR(J60/SUM(P60:P61),"-")</f>
        <v>21428.571428571</v>
      </c>
      <c r="V60" s="84">
        <v>1</v>
      </c>
      <c r="W60" s="82">
        <f>IF(P60=0,"-",V60/P60)</f>
        <v>0.14285714285714</v>
      </c>
      <c r="X60" s="186">
        <v>44000</v>
      </c>
      <c r="Y60" s="187">
        <f>IFERROR(X60/P60,"-")</f>
        <v>6285.7142857143</v>
      </c>
      <c r="Z60" s="187">
        <f>IFERROR(X60/V60,"-")</f>
        <v>44000</v>
      </c>
      <c r="AA60" s="188">
        <f>SUM(X60:X61)-SUM(J60:J61)</f>
        <v>-106000</v>
      </c>
      <c r="AB60" s="85">
        <f>SUM(X60:X61)/SUM(J60:J61)</f>
        <v>0.29333333333333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2</v>
      </c>
      <c r="BF60" s="113">
        <f>IF(P60=0,"",IF(BE60=0,"",(BE60/P60)))</f>
        <v>0.28571428571429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3</v>
      </c>
      <c r="BO60" s="120">
        <f>IF(P60=0,"",IF(BN60=0,"",(BN60/P60)))</f>
        <v>0.42857142857143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2</v>
      </c>
      <c r="BX60" s="127">
        <f>IF(P60=0,"",IF(BW60=0,"",(BW60/P60)))</f>
        <v>0.28571428571429</v>
      </c>
      <c r="BY60" s="128">
        <v>1</v>
      </c>
      <c r="BZ60" s="129">
        <f>IFERROR(BY60/BW60,"-")</f>
        <v>0.5</v>
      </c>
      <c r="CA60" s="130">
        <v>44000</v>
      </c>
      <c r="CB60" s="131">
        <f>IFERROR(CA60/BW60,"-")</f>
        <v>22000</v>
      </c>
      <c r="CC60" s="132"/>
      <c r="CD60" s="132"/>
      <c r="CE60" s="132">
        <v>1</v>
      </c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1</v>
      </c>
      <c r="CP60" s="141">
        <v>44000</v>
      </c>
      <c r="CQ60" s="141">
        <v>44000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176</v>
      </c>
      <c r="C61" s="203"/>
      <c r="D61" s="203" t="s">
        <v>125</v>
      </c>
      <c r="E61" s="203" t="s">
        <v>126</v>
      </c>
      <c r="F61" s="203" t="s">
        <v>68</v>
      </c>
      <c r="G61" s="203"/>
      <c r="H61" s="90"/>
      <c r="I61" s="90"/>
      <c r="J61" s="188"/>
      <c r="K61" s="81">
        <v>4</v>
      </c>
      <c r="L61" s="81">
        <v>3</v>
      </c>
      <c r="M61" s="81">
        <v>0</v>
      </c>
      <c r="N61" s="91">
        <v>0</v>
      </c>
      <c r="O61" s="92">
        <v>0</v>
      </c>
      <c r="P61" s="93">
        <f>N61+O61</f>
        <v>0</v>
      </c>
      <c r="Q61" s="82" t="str">
        <f>IFERROR(P61/M61,"-")</f>
        <v>-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</v>
      </c>
      <c r="B62" s="203" t="s">
        <v>177</v>
      </c>
      <c r="C62" s="203"/>
      <c r="D62" s="203" t="s">
        <v>99</v>
      </c>
      <c r="E62" s="203" t="s">
        <v>100</v>
      </c>
      <c r="F62" s="203" t="s">
        <v>63</v>
      </c>
      <c r="G62" s="203" t="s">
        <v>107</v>
      </c>
      <c r="H62" s="90" t="s">
        <v>178</v>
      </c>
      <c r="I62" s="205" t="s">
        <v>179</v>
      </c>
      <c r="J62" s="188">
        <v>190000</v>
      </c>
      <c r="K62" s="81">
        <v>0</v>
      </c>
      <c r="L62" s="81">
        <v>0</v>
      </c>
      <c r="M62" s="81">
        <v>0</v>
      </c>
      <c r="N62" s="91">
        <v>8</v>
      </c>
      <c r="O62" s="92">
        <v>0</v>
      </c>
      <c r="P62" s="93">
        <f>N62+O62</f>
        <v>8</v>
      </c>
      <c r="Q62" s="82" t="str">
        <f>IFERROR(P62/M62,"-")</f>
        <v>-</v>
      </c>
      <c r="R62" s="81">
        <v>0</v>
      </c>
      <c r="S62" s="81">
        <v>2</v>
      </c>
      <c r="T62" s="82">
        <f>IFERROR(S62/(O62+P62),"-")</f>
        <v>0.25</v>
      </c>
      <c r="U62" s="182">
        <f>IFERROR(J62/SUM(P62:P63),"-")</f>
        <v>21111.111111111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-190000</v>
      </c>
      <c r="AB62" s="85">
        <f>SUM(X62:X63)/SUM(J62:J63)</f>
        <v>0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3</v>
      </c>
      <c r="BF62" s="113">
        <f>IF(P62=0,"",IF(BE62=0,"",(BE62/P62)))</f>
        <v>0.375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4</v>
      </c>
      <c r="BO62" s="120">
        <f>IF(P62=0,"",IF(BN62=0,"",(BN62/P62)))</f>
        <v>0.5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>
        <v>1</v>
      </c>
      <c r="CG62" s="134">
        <f>IF(P62=0,"",IF(CF62=0,"",(CF62/P62)))</f>
        <v>0.125</v>
      </c>
      <c r="CH62" s="135"/>
      <c r="CI62" s="136">
        <f>IFERROR(CH62/CF62,"-")</f>
        <v>0</v>
      </c>
      <c r="CJ62" s="137"/>
      <c r="CK62" s="138">
        <f>IFERROR(CJ62/CF62,"-")</f>
        <v>0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180</v>
      </c>
      <c r="C63" s="203"/>
      <c r="D63" s="203" t="s">
        <v>99</v>
      </c>
      <c r="E63" s="203" t="s">
        <v>100</v>
      </c>
      <c r="F63" s="203" t="s">
        <v>68</v>
      </c>
      <c r="G63" s="203"/>
      <c r="H63" s="90"/>
      <c r="I63" s="90"/>
      <c r="J63" s="188"/>
      <c r="K63" s="81">
        <v>4</v>
      </c>
      <c r="L63" s="81">
        <v>3</v>
      </c>
      <c r="M63" s="81">
        <v>1</v>
      </c>
      <c r="N63" s="91">
        <v>1</v>
      </c>
      <c r="O63" s="92">
        <v>0</v>
      </c>
      <c r="P63" s="93">
        <f>N63+O63</f>
        <v>1</v>
      </c>
      <c r="Q63" s="82">
        <f>IFERROR(P63/M63,"-")</f>
        <v>1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>
        <v>1</v>
      </c>
      <c r="BX63" s="127">
        <f>IF(P63=0,"",IF(BW63=0,"",(BW63/P63)))</f>
        <v>1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0.075</v>
      </c>
      <c r="B64" s="203" t="s">
        <v>181</v>
      </c>
      <c r="C64" s="203"/>
      <c r="D64" s="203" t="s">
        <v>182</v>
      </c>
      <c r="E64" s="203" t="s">
        <v>183</v>
      </c>
      <c r="F64" s="203" t="s">
        <v>63</v>
      </c>
      <c r="G64" s="203" t="s">
        <v>91</v>
      </c>
      <c r="H64" s="90" t="s">
        <v>184</v>
      </c>
      <c r="I64" s="204" t="s">
        <v>166</v>
      </c>
      <c r="J64" s="188">
        <v>80000</v>
      </c>
      <c r="K64" s="81">
        <v>0</v>
      </c>
      <c r="L64" s="81">
        <v>0</v>
      </c>
      <c r="M64" s="81">
        <v>0</v>
      </c>
      <c r="N64" s="91">
        <v>1</v>
      </c>
      <c r="O64" s="92">
        <v>0</v>
      </c>
      <c r="P64" s="93">
        <f>N64+O64</f>
        <v>1</v>
      </c>
      <c r="Q64" s="82" t="str">
        <f>IFERROR(P64/M64,"-")</f>
        <v>-</v>
      </c>
      <c r="R64" s="81">
        <v>0</v>
      </c>
      <c r="S64" s="81">
        <v>0</v>
      </c>
      <c r="T64" s="82">
        <f>IFERROR(S64/(O64+P64),"-")</f>
        <v>0</v>
      </c>
      <c r="U64" s="182">
        <f>IFERROR(J64/SUM(P64:P68),"-")</f>
        <v>8000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SUM(X64:X68)-SUM(J64:J68)</f>
        <v>-74000</v>
      </c>
      <c r="AB64" s="85">
        <f>SUM(X64:X68)/SUM(J64:J68)</f>
        <v>0.075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1</v>
      </c>
      <c r="BO64" s="120">
        <f>IF(P64=0,"",IF(BN64=0,"",(BN64/P64)))</f>
        <v>1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185</v>
      </c>
      <c r="C65" s="203"/>
      <c r="D65" s="203" t="s">
        <v>186</v>
      </c>
      <c r="E65" s="203" t="s">
        <v>187</v>
      </c>
      <c r="F65" s="203" t="s">
        <v>63</v>
      </c>
      <c r="G65" s="203" t="s">
        <v>91</v>
      </c>
      <c r="H65" s="90" t="s">
        <v>184</v>
      </c>
      <c r="I65" s="204" t="s">
        <v>188</v>
      </c>
      <c r="J65" s="188"/>
      <c r="K65" s="81">
        <v>0</v>
      </c>
      <c r="L65" s="81">
        <v>0</v>
      </c>
      <c r="M65" s="81">
        <v>0</v>
      </c>
      <c r="N65" s="91">
        <v>3</v>
      </c>
      <c r="O65" s="92">
        <v>0</v>
      </c>
      <c r="P65" s="93">
        <f>N65+O65</f>
        <v>3</v>
      </c>
      <c r="Q65" s="82" t="str">
        <f>IFERROR(P65/M65,"-")</f>
        <v>-</v>
      </c>
      <c r="R65" s="81">
        <v>0</v>
      </c>
      <c r="S65" s="81">
        <v>1</v>
      </c>
      <c r="T65" s="82">
        <f>IFERROR(S65/(O65+P65),"-")</f>
        <v>0.33333333333333</v>
      </c>
      <c r="U65" s="182"/>
      <c r="V65" s="84">
        <v>1</v>
      </c>
      <c r="W65" s="82">
        <f>IF(P65=0,"-",V65/P65)</f>
        <v>0.33333333333333</v>
      </c>
      <c r="X65" s="186">
        <v>6000</v>
      </c>
      <c r="Y65" s="187">
        <f>IFERROR(X65/P65,"-")</f>
        <v>2000</v>
      </c>
      <c r="Z65" s="187">
        <f>IFERROR(X65/V65,"-")</f>
        <v>6000</v>
      </c>
      <c r="AA65" s="188"/>
      <c r="AB65" s="85"/>
      <c r="AC65" s="79"/>
      <c r="AD65" s="94">
        <v>1</v>
      </c>
      <c r="AE65" s="95">
        <f>IF(P65=0,"",IF(AD65=0,"",(AD65/P65)))</f>
        <v>0.33333333333333</v>
      </c>
      <c r="AF65" s="94"/>
      <c r="AG65" s="96">
        <f>IFERROR(AF65/AD65,"-")</f>
        <v>0</v>
      </c>
      <c r="AH65" s="97"/>
      <c r="AI65" s="98">
        <f>IFERROR(AH65/AD65,"-")</f>
        <v>0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>
        <v>1</v>
      </c>
      <c r="AW65" s="107">
        <f>IF(P65=0,"",IF(AV65=0,"",(AV65/P65)))</f>
        <v>0.33333333333333</v>
      </c>
      <c r="AX65" s="106"/>
      <c r="AY65" s="108">
        <f>IFERROR(AX65/AV65,"-")</f>
        <v>0</v>
      </c>
      <c r="AZ65" s="109"/>
      <c r="BA65" s="110">
        <f>IFERROR(AZ65/AV65,"-")</f>
        <v>0</v>
      </c>
      <c r="BB65" s="111"/>
      <c r="BC65" s="111"/>
      <c r="BD65" s="111"/>
      <c r="BE65" s="112">
        <v>1</v>
      </c>
      <c r="BF65" s="113">
        <f>IF(P65=0,"",IF(BE65=0,"",(BE65/P65)))</f>
        <v>0.33333333333333</v>
      </c>
      <c r="BG65" s="112">
        <v>1</v>
      </c>
      <c r="BH65" s="114">
        <f>IFERROR(BG65/BE65,"-")</f>
        <v>1</v>
      </c>
      <c r="BI65" s="115">
        <v>6000</v>
      </c>
      <c r="BJ65" s="116">
        <f>IFERROR(BI65/BE65,"-")</f>
        <v>6000</v>
      </c>
      <c r="BK65" s="117"/>
      <c r="BL65" s="117">
        <v>1</v>
      </c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6000</v>
      </c>
      <c r="CQ65" s="141">
        <v>6000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189</v>
      </c>
      <c r="C66" s="203"/>
      <c r="D66" s="203" t="s">
        <v>190</v>
      </c>
      <c r="E66" s="203" t="s">
        <v>191</v>
      </c>
      <c r="F66" s="203" t="s">
        <v>63</v>
      </c>
      <c r="G66" s="203" t="s">
        <v>91</v>
      </c>
      <c r="H66" s="90" t="s">
        <v>184</v>
      </c>
      <c r="I66" s="204" t="s">
        <v>192</v>
      </c>
      <c r="J66" s="188"/>
      <c r="K66" s="81">
        <v>0</v>
      </c>
      <c r="L66" s="81">
        <v>0</v>
      </c>
      <c r="M66" s="81">
        <v>0</v>
      </c>
      <c r="N66" s="91">
        <v>4</v>
      </c>
      <c r="O66" s="92">
        <v>0</v>
      </c>
      <c r="P66" s="93">
        <f>N66+O66</f>
        <v>4</v>
      </c>
      <c r="Q66" s="82" t="str">
        <f>IFERROR(P66/M66,"-")</f>
        <v>-</v>
      </c>
      <c r="R66" s="81">
        <v>0</v>
      </c>
      <c r="S66" s="81">
        <v>1</v>
      </c>
      <c r="T66" s="82">
        <f>IFERROR(S66/(O66+P66),"-")</f>
        <v>0.25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>
        <v>1</v>
      </c>
      <c r="AN66" s="101">
        <f>IF(P66=0,"",IF(AM66=0,"",(AM66/P66)))</f>
        <v>0.25</v>
      </c>
      <c r="AO66" s="100"/>
      <c r="AP66" s="102">
        <f>IFERROR(AP66/AM66,"-")</f>
        <v>0</v>
      </c>
      <c r="AQ66" s="103"/>
      <c r="AR66" s="104">
        <f>IFERROR(AQ66/AM66,"-")</f>
        <v>0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0.25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>
        <v>2</v>
      </c>
      <c r="BX66" s="127">
        <f>IF(P66=0,"",IF(BW66=0,"",(BW66/P66)))</f>
        <v>0.5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193</v>
      </c>
      <c r="C67" s="203"/>
      <c r="D67" s="203" t="s">
        <v>194</v>
      </c>
      <c r="E67" s="203" t="s">
        <v>195</v>
      </c>
      <c r="F67" s="203" t="s">
        <v>63</v>
      </c>
      <c r="G67" s="203" t="s">
        <v>91</v>
      </c>
      <c r="H67" s="90" t="s">
        <v>184</v>
      </c>
      <c r="I67" s="204" t="s">
        <v>173</v>
      </c>
      <c r="J67" s="188"/>
      <c r="K67" s="81">
        <v>0</v>
      </c>
      <c r="L67" s="81">
        <v>0</v>
      </c>
      <c r="M67" s="81">
        <v>0</v>
      </c>
      <c r="N67" s="91">
        <v>2</v>
      </c>
      <c r="O67" s="92">
        <v>0</v>
      </c>
      <c r="P67" s="93">
        <f>N67+O67</f>
        <v>2</v>
      </c>
      <c r="Q67" s="82" t="str">
        <f>IFERROR(P67/M67,"-")</f>
        <v>-</v>
      </c>
      <c r="R67" s="81">
        <v>0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1</v>
      </c>
      <c r="BO67" s="120">
        <f>IF(P67=0,"",IF(BN67=0,"",(BN67/P67)))</f>
        <v>0.5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>
        <v>1</v>
      </c>
      <c r="BX67" s="127">
        <f>IF(P67=0,"",IF(BW67=0,"",(BW67/P67)))</f>
        <v>0.5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196</v>
      </c>
      <c r="C68" s="203"/>
      <c r="D68" s="203" t="s">
        <v>105</v>
      </c>
      <c r="E68" s="203" t="s">
        <v>105</v>
      </c>
      <c r="F68" s="203" t="s">
        <v>68</v>
      </c>
      <c r="G68" s="203" t="s">
        <v>197</v>
      </c>
      <c r="H68" s="90"/>
      <c r="I68" s="90"/>
      <c r="J68" s="188"/>
      <c r="K68" s="81">
        <v>24</v>
      </c>
      <c r="L68" s="81">
        <v>10</v>
      </c>
      <c r="M68" s="81">
        <v>0</v>
      </c>
      <c r="N68" s="91">
        <v>0</v>
      </c>
      <c r="O68" s="92">
        <v>0</v>
      </c>
      <c r="P68" s="93">
        <f>N68+O68</f>
        <v>0</v>
      </c>
      <c r="Q68" s="82" t="str">
        <f>IFERROR(P68/M68,"-")</f>
        <v>-</v>
      </c>
      <c r="R68" s="81">
        <v>0</v>
      </c>
      <c r="S68" s="81">
        <v>0</v>
      </c>
      <c r="T68" s="82" t="str">
        <f>IFERROR(S68/(O68+P68),"-")</f>
        <v>-</v>
      </c>
      <c r="U68" s="182"/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/>
      <c r="AB68" s="85"/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30"/>
      <c r="B69" s="87"/>
      <c r="C69" s="88"/>
      <c r="D69" s="88"/>
      <c r="E69" s="88"/>
      <c r="F69" s="89"/>
      <c r="G69" s="90"/>
      <c r="H69" s="90"/>
      <c r="I69" s="90"/>
      <c r="J69" s="192"/>
      <c r="K69" s="34"/>
      <c r="L69" s="34"/>
      <c r="M69" s="31"/>
      <c r="N69" s="23"/>
      <c r="O69" s="23"/>
      <c r="P69" s="23"/>
      <c r="Q69" s="33"/>
      <c r="R69" s="32"/>
      <c r="S69" s="23"/>
      <c r="T69" s="32"/>
      <c r="U69" s="183"/>
      <c r="V69" s="25"/>
      <c r="W69" s="25"/>
      <c r="X69" s="189"/>
      <c r="Y69" s="189"/>
      <c r="Z69" s="189"/>
      <c r="AA69" s="189"/>
      <c r="AB69" s="33"/>
      <c r="AC69" s="59"/>
      <c r="AD69" s="63"/>
      <c r="AE69" s="64"/>
      <c r="AF69" s="63"/>
      <c r="AG69" s="67"/>
      <c r="AH69" s="68"/>
      <c r="AI69" s="69"/>
      <c r="AJ69" s="70"/>
      <c r="AK69" s="70"/>
      <c r="AL69" s="70"/>
      <c r="AM69" s="63"/>
      <c r="AN69" s="64"/>
      <c r="AO69" s="63"/>
      <c r="AP69" s="67"/>
      <c r="AQ69" s="68"/>
      <c r="AR69" s="69"/>
      <c r="AS69" s="70"/>
      <c r="AT69" s="70"/>
      <c r="AU69" s="70"/>
      <c r="AV69" s="63"/>
      <c r="AW69" s="64"/>
      <c r="AX69" s="63"/>
      <c r="AY69" s="67"/>
      <c r="AZ69" s="68"/>
      <c r="BA69" s="69"/>
      <c r="BB69" s="70"/>
      <c r="BC69" s="70"/>
      <c r="BD69" s="70"/>
      <c r="BE69" s="63"/>
      <c r="BF69" s="64"/>
      <c r="BG69" s="63"/>
      <c r="BH69" s="67"/>
      <c r="BI69" s="68"/>
      <c r="BJ69" s="69"/>
      <c r="BK69" s="70"/>
      <c r="BL69" s="70"/>
      <c r="BM69" s="70"/>
      <c r="BN69" s="65"/>
      <c r="BO69" s="66"/>
      <c r="BP69" s="63"/>
      <c r="BQ69" s="67"/>
      <c r="BR69" s="68"/>
      <c r="BS69" s="69"/>
      <c r="BT69" s="70"/>
      <c r="BU69" s="70"/>
      <c r="BV69" s="70"/>
      <c r="BW69" s="65"/>
      <c r="BX69" s="66"/>
      <c r="BY69" s="63"/>
      <c r="BZ69" s="67"/>
      <c r="CA69" s="68"/>
      <c r="CB69" s="69"/>
      <c r="CC69" s="70"/>
      <c r="CD69" s="70"/>
      <c r="CE69" s="70"/>
      <c r="CF69" s="65"/>
      <c r="CG69" s="66"/>
      <c r="CH69" s="63"/>
      <c r="CI69" s="67"/>
      <c r="CJ69" s="68"/>
      <c r="CK69" s="69"/>
      <c r="CL69" s="70"/>
      <c r="CM69" s="70"/>
      <c r="CN69" s="70"/>
      <c r="CO69" s="71"/>
      <c r="CP69" s="68"/>
      <c r="CQ69" s="68"/>
      <c r="CR69" s="68"/>
      <c r="CS69" s="72"/>
    </row>
    <row r="70" spans="1:98">
      <c r="A70" s="30"/>
      <c r="B70" s="37"/>
      <c r="C70" s="21"/>
      <c r="D70" s="21"/>
      <c r="E70" s="21"/>
      <c r="F70" s="22"/>
      <c r="G70" s="36"/>
      <c r="H70" s="36"/>
      <c r="I70" s="75"/>
      <c r="J70" s="193"/>
      <c r="K70" s="34"/>
      <c r="L70" s="34"/>
      <c r="M70" s="31"/>
      <c r="N70" s="23"/>
      <c r="O70" s="23"/>
      <c r="P70" s="23"/>
      <c r="Q70" s="33"/>
      <c r="R70" s="32"/>
      <c r="S70" s="23"/>
      <c r="T70" s="32"/>
      <c r="U70" s="183"/>
      <c r="V70" s="25"/>
      <c r="W70" s="25"/>
      <c r="X70" s="189"/>
      <c r="Y70" s="189"/>
      <c r="Z70" s="189"/>
      <c r="AA70" s="189"/>
      <c r="AB70" s="33"/>
      <c r="AC70" s="61"/>
      <c r="AD70" s="63"/>
      <c r="AE70" s="64"/>
      <c r="AF70" s="63"/>
      <c r="AG70" s="67"/>
      <c r="AH70" s="68"/>
      <c r="AI70" s="69"/>
      <c r="AJ70" s="70"/>
      <c r="AK70" s="70"/>
      <c r="AL70" s="70"/>
      <c r="AM70" s="63"/>
      <c r="AN70" s="64"/>
      <c r="AO70" s="63"/>
      <c r="AP70" s="67"/>
      <c r="AQ70" s="68"/>
      <c r="AR70" s="69"/>
      <c r="AS70" s="70"/>
      <c r="AT70" s="70"/>
      <c r="AU70" s="70"/>
      <c r="AV70" s="63"/>
      <c r="AW70" s="64"/>
      <c r="AX70" s="63"/>
      <c r="AY70" s="67"/>
      <c r="AZ70" s="68"/>
      <c r="BA70" s="69"/>
      <c r="BB70" s="70"/>
      <c r="BC70" s="70"/>
      <c r="BD70" s="70"/>
      <c r="BE70" s="63"/>
      <c r="BF70" s="64"/>
      <c r="BG70" s="63"/>
      <c r="BH70" s="67"/>
      <c r="BI70" s="68"/>
      <c r="BJ70" s="69"/>
      <c r="BK70" s="70"/>
      <c r="BL70" s="70"/>
      <c r="BM70" s="70"/>
      <c r="BN70" s="65"/>
      <c r="BO70" s="66"/>
      <c r="BP70" s="63"/>
      <c r="BQ70" s="67"/>
      <c r="BR70" s="68"/>
      <c r="BS70" s="69"/>
      <c r="BT70" s="70"/>
      <c r="BU70" s="70"/>
      <c r="BV70" s="70"/>
      <c r="BW70" s="65"/>
      <c r="BX70" s="66"/>
      <c r="BY70" s="63"/>
      <c r="BZ70" s="67"/>
      <c r="CA70" s="68"/>
      <c r="CB70" s="69"/>
      <c r="CC70" s="70"/>
      <c r="CD70" s="70"/>
      <c r="CE70" s="70"/>
      <c r="CF70" s="65"/>
      <c r="CG70" s="66"/>
      <c r="CH70" s="63"/>
      <c r="CI70" s="67"/>
      <c r="CJ70" s="68"/>
      <c r="CK70" s="69"/>
      <c r="CL70" s="70"/>
      <c r="CM70" s="70"/>
      <c r="CN70" s="70"/>
      <c r="CO70" s="71"/>
      <c r="CP70" s="68"/>
      <c r="CQ70" s="68"/>
      <c r="CR70" s="68"/>
      <c r="CS70" s="72"/>
    </row>
    <row r="71" spans="1:98">
      <c r="A71" s="19">
        <f>AB71</f>
        <v>0.5326706231454</v>
      </c>
      <c r="B71" s="39"/>
      <c r="C71" s="39"/>
      <c r="D71" s="39"/>
      <c r="E71" s="39"/>
      <c r="F71" s="39"/>
      <c r="G71" s="40" t="s">
        <v>198</v>
      </c>
      <c r="H71" s="40"/>
      <c r="I71" s="40"/>
      <c r="J71" s="190">
        <f>SUM(J6:J70)</f>
        <v>3370000</v>
      </c>
      <c r="K71" s="41">
        <f>SUM(K6:K70)</f>
        <v>416</v>
      </c>
      <c r="L71" s="41">
        <f>SUM(L6:L70)</f>
        <v>230</v>
      </c>
      <c r="M71" s="41">
        <f>SUM(M6:M70)</f>
        <v>109</v>
      </c>
      <c r="N71" s="41">
        <f>SUM(N6:N70)</f>
        <v>266</v>
      </c>
      <c r="O71" s="41">
        <f>SUM(O6:O70)</f>
        <v>0</v>
      </c>
      <c r="P71" s="41">
        <f>SUM(P6:P70)</f>
        <v>266</v>
      </c>
      <c r="Q71" s="42">
        <f>IFERROR(P71/M71,"-")</f>
        <v>2.4403669724771</v>
      </c>
      <c r="R71" s="78">
        <f>SUM(R6:R70)</f>
        <v>21</v>
      </c>
      <c r="S71" s="78">
        <f>SUM(S6:S70)</f>
        <v>36</v>
      </c>
      <c r="T71" s="42">
        <f>IFERROR(R71/P71,"-")</f>
        <v>0.078947368421053</v>
      </c>
      <c r="U71" s="184">
        <f>IFERROR(J71/P71,"-")</f>
        <v>12669.172932331</v>
      </c>
      <c r="V71" s="44">
        <f>SUM(V6:V70)</f>
        <v>29</v>
      </c>
      <c r="W71" s="42">
        <f>IFERROR(V71/P71,"-")</f>
        <v>0.10902255639098</v>
      </c>
      <c r="X71" s="190">
        <f>SUM(X6:X70)</f>
        <v>1795100</v>
      </c>
      <c r="Y71" s="190">
        <f>IFERROR(X71/P71,"-")</f>
        <v>6748.4962406015</v>
      </c>
      <c r="Z71" s="190">
        <f>IFERROR(X71/V71,"-")</f>
        <v>61900</v>
      </c>
      <c r="AA71" s="190">
        <f>X71-J71</f>
        <v>-1574900</v>
      </c>
      <c r="AB71" s="47">
        <f>X71/J71</f>
        <v>0.5326706231454</v>
      </c>
      <c r="AC71" s="60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2"/>
    <mergeCell ref="J38:J42"/>
    <mergeCell ref="U38:U42"/>
    <mergeCell ref="AA38:AA42"/>
    <mergeCell ref="AB38:AB42"/>
    <mergeCell ref="A43:A49"/>
    <mergeCell ref="J43:J49"/>
    <mergeCell ref="U43:U49"/>
    <mergeCell ref="AA43:AA49"/>
    <mergeCell ref="AB43:AB49"/>
    <mergeCell ref="A50:A53"/>
    <mergeCell ref="J50:J53"/>
    <mergeCell ref="U50:U53"/>
    <mergeCell ref="AA50:AA53"/>
    <mergeCell ref="AB50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8"/>
    <mergeCell ref="J64:J68"/>
    <mergeCell ref="U64:U68"/>
    <mergeCell ref="AA64:AA68"/>
    <mergeCell ref="AB64:AB6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