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<sst xmlns="http://schemas.openxmlformats.org/spreadsheetml/2006/main" uniqueCount="109">
  <si>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</si>
  <si>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</si>
  <si>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</si>
  <si>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</si>
  <si>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</si>
  <si>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</si>
  <si>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</si>
  <si>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</si>
  <si>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</si>
  <si>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</si>
  <si>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</si>
  <si>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</si>
  <si>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</si>
  <si>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</si>
  <si>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</si>
  <si>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</si>
  <si>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</si>
  <si>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</si>
  <si>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</si>
  <si>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</si>
  <si>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</si>
  <si>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</si>
  <si>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</si>
  <si>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</si>
  <si>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12月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</si>
  <si>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</si>
  <si>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</si>
  <si>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</si>
  <si>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</si>
  <si>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</si>
  <si>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</si>
  <si>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</si>
  <si>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</si>
  <si>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</si>
  <si>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</si>
  <si>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</si>
  <si>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</si>
  <si>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</si>
  <si>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</si>
  <si>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</si>
  <si>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</si>
  <si>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</si>
  <si>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</si>
  <si>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</si>
  <si>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</si>
  <si>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</si>
  <si>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</si>
  <si>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</si>
  <si>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</si>
  <si>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</si>
  <si>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</si>
  <si>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</si>
  <si>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</si>
  <si>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</si>
  <si>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</si>
  <si>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</si>
  <si>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</si>
  <si>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</si>
  <si>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</si>
  <si>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</si>
  <si>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ad949</t>
  </si>
  <si>
    <t>5P男女募集(インタビュー風)版-アレンジ</t>
  </si>
  <si>
    <t>lp07</t>
  </si>
  <si>
    <t>昭和の不思議101　2025-2026年　冬の男祭り</t>
  </si>
  <si>
    <t>1C5P</t>
  </si>
  <si>
    <t>12月01日(月)</t>
  </si>
  <si>
    <t>ad950</t>
  </si>
  <si>
    <t>空電</t>
  </si>
  <si>
    <t>ad951</t>
  </si>
  <si>
    <t>2P縦書き(記事風)版-アレンジ</t>
  </si>
  <si>
    <t>lp01</t>
  </si>
  <si>
    <t>実話ナックルズGOLD ドキュメント</t>
  </si>
  <si>
    <t>1C2P</t>
  </si>
  <si>
    <t>12月04日(木)</t>
  </si>
  <si>
    <t>ad952</t>
  </si>
  <si>
    <t>ad953</t>
  </si>
  <si>
    <t>1P縦書き男性募集版-アレンジ</t>
  </si>
  <si>
    <t>人妻百貨デラックス</t>
  </si>
  <si>
    <t>表2</t>
  </si>
  <si>
    <t>12月11日(木)</t>
  </si>
  <si>
    <t>ad954</t>
  </si>
  <si>
    <t>ad947</t>
  </si>
  <si>
    <t>2P縦書き男性募集版</t>
  </si>
  <si>
    <t>週刊漫画ゴラク.2W金</t>
  </si>
  <si>
    <t>12月12日(金)</t>
  </si>
  <si>
    <t>ad948</t>
  </si>
  <si>
    <t>ad957</t>
  </si>
  <si>
    <t>5P風俗ヘスティア(高宮菜々子さん)</t>
  </si>
  <si>
    <t>臨時増刊ラヴァーズ</t>
  </si>
  <si>
    <t>12月22日(月)</t>
  </si>
  <si>
    <t>ad958</t>
  </si>
  <si>
    <t>ad967</t>
  </si>
  <si>
    <t>DVD-袋専用セリフアレンジ黒_エロ1-ヘスティア</t>
  </si>
  <si>
    <t>y17</t>
  </si>
  <si>
    <t>アサヒ芸能.1W火 合併号</t>
  </si>
  <si>
    <t>DVD袋裏4C</t>
  </si>
  <si>
    <t>12月23日(火)</t>
  </si>
  <si>
    <t>ad968</t>
  </si>
  <si>
    <t>ad959</t>
  </si>
  <si>
    <t>1P注意事項版</t>
  </si>
  <si>
    <t>週刊実話増刊「実話ザ・タブー」</t>
  </si>
  <si>
    <t>表4</t>
  </si>
  <si>
    <t>12月24日(水)</t>
  </si>
  <si>
    <t>ad960</t>
  </si>
  <si>
    <t>ad961</t>
  </si>
  <si>
    <t>ゲッチュ</t>
  </si>
  <si>
    <t>12月26日(金)</t>
  </si>
  <si>
    <t>ad962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</si>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</sst>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16</v>
      </c>
      <c r="D6" s="195">
        <v>550000</v>
      </c>
      <c r="E6" s="81">
        <v>8</v>
      </c>
      <c r="F6" s="81">
        <v>4</v>
      </c>
      <c r="G6" s="81">
        <v>28</v>
      </c>
      <c r="H6" s="91">
        <v>4</v>
      </c>
      <c r="I6" s="92">
        <v>0</v>
      </c>
      <c r="J6" s="145">
        <f>H6+I6</f>
        <v>4</v>
      </c>
      <c r="K6" s="82">
        <f>IFERROR(J6/G6,"-")</f>
        <v>0.14285714285714</v>
      </c>
      <c r="L6" s="81">
        <v>4</v>
      </c>
      <c r="M6" s="81">
        <v>0</v>
      </c>
      <c r="N6" s="82">
        <f>IFERROR(L6/J6,"-")</f>
        <v>1</v>
      </c>
      <c r="O6" s="83">
        <f>IFERROR(D6/J6,"-")</f>
        <v>137500</v>
      </c>
      <c r="P6" s="84">
        <v>1</v>
      </c>
      <c r="Q6" s="82">
        <f>IFERROR(P6/J6,"-")</f>
        <v>0.25</v>
      </c>
      <c r="R6" s="200">
        <v>3000</v>
      </c>
      <c r="S6" s="201">
        <f>IFERROR(R6/J6,"-")</f>
        <v>750</v>
      </c>
      <c r="T6" s="201">
        <f>IFERROR(R6/P6,"-")</f>
        <v>3000</v>
      </c>
      <c r="U6" s="195">
        <f>IFERROR(R6-D6,"-")</f>
        <v>-547000</v>
      </c>
      <c r="V6" s="85">
        <f>R6/D6</f>
        <v>0.0054545454545455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550000</v>
      </c>
      <c r="E9" s="41">
        <f>SUM(E6:E7)</f>
        <v>8</v>
      </c>
      <c r="F9" s="41">
        <f>SUM(F6:F7)</f>
        <v>4</v>
      </c>
      <c r="G9" s="41">
        <f>SUM(G6:G7)</f>
        <v>28</v>
      </c>
      <c r="H9" s="41">
        <f>SUM(H6:H7)</f>
        <v>4</v>
      </c>
      <c r="I9" s="41">
        <f>SUM(I6:I7)</f>
        <v>0</v>
      </c>
      <c r="J9" s="41">
        <f>SUM(J6:J7)</f>
        <v>4</v>
      </c>
      <c r="K9" s="42">
        <f>IFERROR(J9/G9,"-")</f>
        <v>0.14285714285714</v>
      </c>
      <c r="L9" s="78">
        <f>SUM(L6:L7)</f>
        <v>4</v>
      </c>
      <c r="M9" s="78">
        <f>SUM(M6:M7)</f>
        <v>0</v>
      </c>
      <c r="N9" s="42">
        <f>IFERROR(L9/J9,"-")</f>
        <v>1</v>
      </c>
      <c r="O9" s="43">
        <f>IFERROR(D9/J9,"-")</f>
        <v>137500</v>
      </c>
      <c r="P9" s="44">
        <f>SUM(P6:P7)</f>
        <v>1</v>
      </c>
      <c r="Q9" s="42">
        <f>IFERROR(P9/J9,"-")</f>
        <v>0.25</v>
      </c>
      <c r="R9" s="45">
        <f>SUM(R6:R7)</f>
        <v>3000</v>
      </c>
      <c r="S9" s="45">
        <f>IFERROR(R9/J9,"-")</f>
        <v>750</v>
      </c>
      <c r="T9" s="45">
        <f>IFERROR(R9/P9,"-")</f>
        <v>3000</v>
      </c>
      <c r="U9" s="46">
        <f>SUM(U6:U7)</f>
        <v>-547000</v>
      </c>
      <c r="V9" s="47">
        <f>IFERROR(R9/D9,"-")</f>
        <v>0.0054545454545455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24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/>
      <c r="D6" s="203" t="s">
        <v>61</v>
      </c>
      <c r="E6" s="203"/>
      <c r="F6" s="203" t="s">
        <v>62</v>
      </c>
      <c r="G6" s="203" t="s">
        <v>63</v>
      </c>
      <c r="H6" s="90" t="s">
        <v>64</v>
      </c>
      <c r="I6" s="90" t="s">
        <v>65</v>
      </c>
      <c r="J6" s="188">
        <v>75000</v>
      </c>
      <c r="K6" s="81">
        <v>1</v>
      </c>
      <c r="L6" s="81">
        <v>0</v>
      </c>
      <c r="M6" s="81">
        <v>6</v>
      </c>
      <c r="N6" s="91">
        <v>1</v>
      </c>
      <c r="O6" s="92">
        <v>0</v>
      </c>
      <c r="P6" s="93">
        <f>N6+O6</f>
        <v>1</v>
      </c>
      <c r="Q6" s="82">
        <f>IFERROR(P6/M6,"-")</f>
        <v>0.16666666666667</v>
      </c>
      <c r="R6" s="81">
        <v>1</v>
      </c>
      <c r="S6" s="81">
        <v>0</v>
      </c>
      <c r="T6" s="82">
        <f>IFERROR(S6/(O6+P6),"-")</f>
        <v>0</v>
      </c>
      <c r="U6" s="182">
        <f>IFERROR(J6/SUM(P6:P7),"-")</f>
        <v>37500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-75000</v>
      </c>
      <c r="AB6" s="85">
        <f>SUM(X6:X7)/SUM(J6:J7)</f>
        <v>0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>
        <f>IF(P6=0,"",IF(BN6=0,"",(BN6/P6)))</f>
        <v>0</v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>
        <v>1</v>
      </c>
      <c r="BX6" s="127">
        <f>IF(P6=0,"",IF(BW6=0,"",(BW6/P6)))</f>
        <v>1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66</v>
      </c>
      <c r="C7" s="203"/>
      <c r="D7" s="203"/>
      <c r="E7" s="203"/>
      <c r="F7" s="203" t="s">
        <v>67</v>
      </c>
      <c r="G7" s="203"/>
      <c r="H7" s="90"/>
      <c r="I7" s="90"/>
      <c r="J7" s="188"/>
      <c r="K7" s="81">
        <v>4</v>
      </c>
      <c r="L7" s="81">
        <v>3</v>
      </c>
      <c r="M7" s="81">
        <v>1</v>
      </c>
      <c r="N7" s="91">
        <v>1</v>
      </c>
      <c r="O7" s="92">
        <v>0</v>
      </c>
      <c r="P7" s="93">
        <f>N7+O7</f>
        <v>1</v>
      </c>
      <c r="Q7" s="82">
        <f>IFERROR(P7/M7,"-")</f>
        <v>1</v>
      </c>
      <c r="R7" s="81">
        <v>1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>
        <v>1</v>
      </c>
      <c r="BF7" s="113">
        <f>IF(P7=0,"",IF(BE7=0,"",(BE7/P7)))</f>
        <v>1</v>
      </c>
      <c r="BG7" s="112"/>
      <c r="BH7" s="114">
        <f>IFERROR(BG7/BE7,"-")</f>
        <v>0</v>
      </c>
      <c r="BI7" s="115"/>
      <c r="BJ7" s="116">
        <f>IFERROR(BI7/BE7,"-")</f>
        <v>0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0.066666666666667</v>
      </c>
      <c r="B8" s="203" t="s">
        <v>68</v>
      </c>
      <c r="C8" s="203"/>
      <c r="D8" s="203" t="s">
        <v>69</v>
      </c>
      <c r="E8" s="203"/>
      <c r="F8" s="203" t="s">
        <v>70</v>
      </c>
      <c r="G8" s="203" t="s">
        <v>71</v>
      </c>
      <c r="H8" s="90" t="s">
        <v>72</v>
      </c>
      <c r="I8" s="90" t="s">
        <v>73</v>
      </c>
      <c r="J8" s="188">
        <v>45000</v>
      </c>
      <c r="K8" s="81">
        <v>2</v>
      </c>
      <c r="L8" s="81">
        <v>0</v>
      </c>
      <c r="M8" s="81">
        <v>9</v>
      </c>
      <c r="N8" s="91">
        <v>2</v>
      </c>
      <c r="O8" s="92">
        <v>0</v>
      </c>
      <c r="P8" s="93">
        <f>N8+O8</f>
        <v>2</v>
      </c>
      <c r="Q8" s="82">
        <f>IFERROR(P8/M8,"-")</f>
        <v>0.22222222222222</v>
      </c>
      <c r="R8" s="81">
        <v>2</v>
      </c>
      <c r="S8" s="81">
        <v>0</v>
      </c>
      <c r="T8" s="82">
        <f>IFERROR(S8/(O8+P8),"-")</f>
        <v>0</v>
      </c>
      <c r="U8" s="182">
        <f>IFERROR(J8/SUM(P8:P9),"-")</f>
        <v>22500</v>
      </c>
      <c r="V8" s="84">
        <v>1</v>
      </c>
      <c r="W8" s="82">
        <f>IF(P8=0,"-",V8/P8)</f>
        <v>0.5</v>
      </c>
      <c r="X8" s="186">
        <v>3000</v>
      </c>
      <c r="Y8" s="187">
        <f>IFERROR(X8/P8,"-")</f>
        <v>1500</v>
      </c>
      <c r="Z8" s="187">
        <f>IFERROR(X8/V8,"-")</f>
        <v>3000</v>
      </c>
      <c r="AA8" s="188">
        <f>SUM(X8:X9)-SUM(J8:J9)</f>
        <v>-42000</v>
      </c>
      <c r="AB8" s="85">
        <f>SUM(X8:X9)/SUM(J8:J9)</f>
        <v>0.066666666666667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>
        <f>IF(P8=0,"",IF(AM8=0,"",(AM8/P8)))</f>
        <v>0</v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1</v>
      </c>
      <c r="BO8" s="120">
        <f>IF(P8=0,"",IF(BN8=0,"",(BN8/P8)))</f>
        <v>0.5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/>
      <c r="BX8" s="127">
        <f>IF(P8=0,"",IF(BW8=0,"",(BW8/P8)))</f>
        <v>0</v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>
        <v>1</v>
      </c>
      <c r="CG8" s="134">
        <f>IF(P8=0,"",IF(CF8=0,"",(CF8/P8)))</f>
        <v>0.5</v>
      </c>
      <c r="CH8" s="135">
        <v>1</v>
      </c>
      <c r="CI8" s="136">
        <f>IFERROR(CH8/CF8,"-")</f>
        <v>1</v>
      </c>
      <c r="CJ8" s="137">
        <v>3000</v>
      </c>
      <c r="CK8" s="138">
        <f>IFERROR(CJ8/CF8,"-")</f>
        <v>3000</v>
      </c>
      <c r="CL8" s="139">
        <v>1</v>
      </c>
      <c r="CM8" s="139"/>
      <c r="CN8" s="139"/>
      <c r="CO8" s="140">
        <v>1</v>
      </c>
      <c r="CP8" s="141">
        <v>3000</v>
      </c>
      <c r="CQ8" s="141">
        <v>3000</v>
      </c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74</v>
      </c>
      <c r="C9" s="203"/>
      <c r="D9" s="203"/>
      <c r="E9" s="203"/>
      <c r="F9" s="203" t="s">
        <v>67</v>
      </c>
      <c r="G9" s="203"/>
      <c r="H9" s="90"/>
      <c r="I9" s="90"/>
      <c r="J9" s="188"/>
      <c r="K9" s="81">
        <v>1</v>
      </c>
      <c r="L9" s="81">
        <v>1</v>
      </c>
      <c r="M9" s="81">
        <v>0</v>
      </c>
      <c r="N9" s="91">
        <v>0</v>
      </c>
      <c r="O9" s="92">
        <v>0</v>
      </c>
      <c r="P9" s="93">
        <f>N9+O9</f>
        <v>0</v>
      </c>
      <c r="Q9" s="82" t="str">
        <f>IFERROR(P9/M9,"-")</f>
        <v>-</v>
      </c>
      <c r="R9" s="81">
        <v>0</v>
      </c>
      <c r="S9" s="81">
        <v>0</v>
      </c>
      <c r="T9" s="82" t="str">
        <f>IFERROR(S9/(O9+P9),"-")</f>
        <v>-</v>
      </c>
      <c r="U9" s="182"/>
      <c r="V9" s="84">
        <v>0</v>
      </c>
      <c r="W9" s="82" t="str">
        <f>IF(P9=0,"-",V9/P9)</f>
        <v>-</v>
      </c>
      <c r="X9" s="186">
        <v>0</v>
      </c>
      <c r="Y9" s="187" t="str">
        <f>IFERROR(X9/P9,"-")</f>
        <v>-</v>
      </c>
      <c r="Z9" s="187" t="str">
        <f>IFERROR(X9/V9,"-")</f>
        <v>-</v>
      </c>
      <c r="AA9" s="188"/>
      <c r="AB9" s="85"/>
      <c r="AC9" s="79"/>
      <c r="AD9" s="94"/>
      <c r="AE9" s="95" t="str">
        <f>IF(P9=0,"",IF(AD9=0,"",(AD9/P9)))</f>
        <v/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 t="str">
        <f>IF(P9=0,"",IF(AM9=0,"",(AM9/P9)))</f>
        <v/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 t="str">
        <f>IF(P9=0,"",IF(AV9=0,"",(AV9/P9)))</f>
        <v/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 t="str">
        <f>IF(P9=0,"",IF(BE9=0,"",(BE9/P9)))</f>
        <v/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 t="str">
        <f>IF(P9=0,"",IF(BN9=0,"",(BN9/P9)))</f>
        <v/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 t="str">
        <f>IF(P9=0,"",IF(BW9=0,"",(BW9/P9)))</f>
        <v/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 t="str">
        <f>IF(P9=0,"",IF(CF9=0,"",(CF9/P9)))</f>
        <v/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0</v>
      </c>
      <c r="B10" s="203" t="s">
        <v>75</v>
      </c>
      <c r="C10" s="203"/>
      <c r="D10" s="203" t="s">
        <v>76</v>
      </c>
      <c r="E10" s="203"/>
      <c r="F10" s="203" t="s">
        <v>70</v>
      </c>
      <c r="G10" s="203" t="s">
        <v>77</v>
      </c>
      <c r="H10" s="90" t="s">
        <v>78</v>
      </c>
      <c r="I10" s="90" t="s">
        <v>79</v>
      </c>
      <c r="J10" s="188">
        <v>35000</v>
      </c>
      <c r="K10" s="81">
        <v>0</v>
      </c>
      <c r="L10" s="81">
        <v>0</v>
      </c>
      <c r="M10" s="81">
        <v>1</v>
      </c>
      <c r="N10" s="91">
        <v>0</v>
      </c>
      <c r="O10" s="92">
        <v>0</v>
      </c>
      <c r="P10" s="93">
        <f>N10+O10</f>
        <v>0</v>
      </c>
      <c r="Q10" s="82">
        <f>IFERROR(P10/M10,"-")</f>
        <v>0</v>
      </c>
      <c r="R10" s="81">
        <v>0</v>
      </c>
      <c r="S10" s="81">
        <v>0</v>
      </c>
      <c r="T10" s="82" t="str">
        <f>IFERROR(S10/(O10+P10),"-")</f>
        <v>-</v>
      </c>
      <c r="U10" s="182" t="str">
        <f>IFERROR(J10/SUM(P10:P11),"-")</f>
        <v>-</v>
      </c>
      <c r="V10" s="84">
        <v>0</v>
      </c>
      <c r="W10" s="82" t="str">
        <f>IF(P10=0,"-",V10/P10)</f>
        <v>-</v>
      </c>
      <c r="X10" s="186">
        <v>0</v>
      </c>
      <c r="Y10" s="187" t="str">
        <f>IFERROR(X10/P10,"-")</f>
        <v>-</v>
      </c>
      <c r="Z10" s="187" t="str">
        <f>IFERROR(X10/V10,"-")</f>
        <v>-</v>
      </c>
      <c r="AA10" s="188">
        <f>SUM(X10:X11)-SUM(J10:J11)</f>
        <v>-35000</v>
      </c>
      <c r="AB10" s="85">
        <f>SUM(X10:X11)/SUM(J10:J11)</f>
        <v>0</v>
      </c>
      <c r="AC10" s="79"/>
      <c r="AD10" s="94"/>
      <c r="AE10" s="95" t="str">
        <f>IF(P10=0,"",IF(AD10=0,"",(AD10/P10)))</f>
        <v/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 t="str">
        <f>IF(P10=0,"",IF(AM10=0,"",(AM10/P10)))</f>
        <v/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 t="str">
        <f>IF(P10=0,"",IF(AV10=0,"",(AV10/P10)))</f>
        <v/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 t="str">
        <f>IF(P10=0,"",IF(BE10=0,"",(BE10/P10)))</f>
        <v/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 t="str">
        <f>IF(P10=0,"",IF(BN10=0,"",(BN10/P10)))</f>
        <v/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 t="str">
        <f>IF(P10=0,"",IF(BW10=0,"",(BW10/P10)))</f>
        <v/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 t="str">
        <f>IF(P10=0,"",IF(CF10=0,"",(CF10/P10)))</f>
        <v/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80</v>
      </c>
      <c r="C11" s="203"/>
      <c r="D11" s="203"/>
      <c r="E11" s="203"/>
      <c r="F11" s="203" t="s">
        <v>67</v>
      </c>
      <c r="G11" s="203"/>
      <c r="H11" s="90"/>
      <c r="I11" s="90"/>
      <c r="J11" s="188"/>
      <c r="K11" s="81">
        <v>0</v>
      </c>
      <c r="L11" s="81">
        <v>0</v>
      </c>
      <c r="M11" s="81">
        <v>0</v>
      </c>
      <c r="N11" s="91">
        <v>0</v>
      </c>
      <c r="O11" s="92">
        <v>0</v>
      </c>
      <c r="P11" s="93">
        <f>N11+O11</f>
        <v>0</v>
      </c>
      <c r="Q11" s="82" t="str">
        <f>IFERROR(P11/M11,"-")</f>
        <v>-</v>
      </c>
      <c r="R11" s="81">
        <v>0</v>
      </c>
      <c r="S11" s="81">
        <v>0</v>
      </c>
      <c r="T11" s="82" t="str">
        <f>IFERROR(S11/(O11+P11),"-")</f>
        <v>-</v>
      </c>
      <c r="U11" s="182"/>
      <c r="V11" s="84">
        <v>0</v>
      </c>
      <c r="W11" s="82" t="str">
        <f>IF(P11=0,"-",V11/P11)</f>
        <v>-</v>
      </c>
      <c r="X11" s="186">
        <v>0</v>
      </c>
      <c r="Y11" s="187" t="str">
        <f>IFERROR(X11/P11,"-")</f>
        <v>-</v>
      </c>
      <c r="Z11" s="187" t="str">
        <f>IFERROR(X11/V11,"-")</f>
        <v>-</v>
      </c>
      <c r="AA11" s="188"/>
      <c r="AB11" s="85"/>
      <c r="AC11" s="79"/>
      <c r="AD11" s="94"/>
      <c r="AE11" s="95" t="str">
        <f>IF(P11=0,"",IF(AD11=0,"",(AD11/P11)))</f>
        <v/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 t="str">
        <f>IF(P11=0,"",IF(AM11=0,"",(AM11/P11)))</f>
        <v/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 t="str">
        <f>IF(P11=0,"",IF(AV11=0,"",(AV11/P11)))</f>
        <v/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 t="str">
        <f>IF(P11=0,"",IF(BE11=0,"",(BE11/P11)))</f>
        <v/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 t="str">
        <f>IF(P11=0,"",IF(BN11=0,"",(BN11/P11)))</f>
        <v/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 t="str">
        <f>IF(P11=0,"",IF(BW11=0,"",(BW11/P11)))</f>
        <v/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 t="str">
        <f>IF(P11=0,"",IF(CF11=0,"",(CF11/P11)))</f>
        <v/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>
        <f>AB12</f>
        <v>0</v>
      </c>
      <c r="B12" s="203" t="s">
        <v>81</v>
      </c>
      <c r="C12" s="203"/>
      <c r="D12" s="203" t="s">
        <v>82</v>
      </c>
      <c r="E12" s="203"/>
      <c r="F12" s="203" t="s">
        <v>62</v>
      </c>
      <c r="G12" s="203" t="s">
        <v>83</v>
      </c>
      <c r="H12" s="90" t="s">
        <v>72</v>
      </c>
      <c r="I12" s="90" t="s">
        <v>84</v>
      </c>
      <c r="J12" s="188">
        <v>85000</v>
      </c>
      <c r="K12" s="81">
        <v>0</v>
      </c>
      <c r="L12" s="81">
        <v>0</v>
      </c>
      <c r="M12" s="81">
        <v>2</v>
      </c>
      <c r="N12" s="91">
        <v>0</v>
      </c>
      <c r="O12" s="92">
        <v>0</v>
      </c>
      <c r="P12" s="93">
        <f>N12+O12</f>
        <v>0</v>
      </c>
      <c r="Q12" s="82">
        <f>IFERROR(P12/M12,"-")</f>
        <v>0</v>
      </c>
      <c r="R12" s="81">
        <v>0</v>
      </c>
      <c r="S12" s="81">
        <v>0</v>
      </c>
      <c r="T12" s="82" t="str">
        <f>IFERROR(S12/(O12+P12),"-")</f>
        <v>-</v>
      </c>
      <c r="U12" s="182" t="str">
        <f>IFERROR(J12/SUM(P12:P13),"-")</f>
        <v>-</v>
      </c>
      <c r="V12" s="84">
        <v>0</v>
      </c>
      <c r="W12" s="82" t="str">
        <f>IF(P12=0,"-",V12/P12)</f>
        <v>-</v>
      </c>
      <c r="X12" s="186">
        <v>0</v>
      </c>
      <c r="Y12" s="187" t="str">
        <f>IFERROR(X12/P12,"-")</f>
        <v>-</v>
      </c>
      <c r="Z12" s="187" t="str">
        <f>IFERROR(X12/V12,"-")</f>
        <v>-</v>
      </c>
      <c r="AA12" s="188">
        <f>SUM(X12:X13)-SUM(J12:J13)</f>
        <v>-85000</v>
      </c>
      <c r="AB12" s="85">
        <f>SUM(X12:X13)/SUM(J12:J13)</f>
        <v>0</v>
      </c>
      <c r="AC12" s="79"/>
      <c r="AD12" s="94"/>
      <c r="AE12" s="95" t="str">
        <f>IF(P12=0,"",IF(AD12=0,"",(AD12/P12)))</f>
        <v/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/>
      <c r="AN12" s="101" t="str">
        <f>IF(P12=0,"",IF(AM12=0,"",(AM12/P12)))</f>
        <v/>
      </c>
      <c r="AO12" s="100"/>
      <c r="AP12" s="102" t="str">
        <f>IFERROR(AP12/AM12,"-")</f>
        <v>-</v>
      </c>
      <c r="AQ12" s="103"/>
      <c r="AR12" s="104" t="str">
        <f>IFERROR(AQ12/AM12,"-")</f>
        <v>-</v>
      </c>
      <c r="AS12" s="105"/>
      <c r="AT12" s="105"/>
      <c r="AU12" s="105"/>
      <c r="AV12" s="106"/>
      <c r="AW12" s="107" t="str">
        <f>IF(P12=0,"",IF(AV12=0,"",(AV12/P12)))</f>
        <v/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 t="str">
        <f>IF(P12=0,"",IF(BE12=0,"",(BE12/P12)))</f>
        <v/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/>
      <c r="BO12" s="120" t="str">
        <f>IF(P12=0,"",IF(BN12=0,"",(BN12/P12)))</f>
        <v/>
      </c>
      <c r="BP12" s="121"/>
      <c r="BQ12" s="122" t="str">
        <f>IFERROR(BP12/BN12,"-")</f>
        <v>-</v>
      </c>
      <c r="BR12" s="123"/>
      <c r="BS12" s="124" t="str">
        <f>IFERROR(BR12/BN12,"-")</f>
        <v>-</v>
      </c>
      <c r="BT12" s="125"/>
      <c r="BU12" s="125"/>
      <c r="BV12" s="125"/>
      <c r="BW12" s="126"/>
      <c r="BX12" s="127" t="str">
        <f>IF(P12=0,"",IF(BW12=0,"",(BW12/P12)))</f>
        <v/>
      </c>
      <c r="BY12" s="128"/>
      <c r="BZ12" s="129" t="str">
        <f>IFERROR(BY12/BW12,"-")</f>
        <v>-</v>
      </c>
      <c r="CA12" s="130"/>
      <c r="CB12" s="131" t="str">
        <f>IFERROR(CA12/BW12,"-")</f>
        <v>-</v>
      </c>
      <c r="CC12" s="132"/>
      <c r="CD12" s="132"/>
      <c r="CE12" s="132"/>
      <c r="CF12" s="133"/>
      <c r="CG12" s="134" t="str">
        <f>IF(P12=0,"",IF(CF12=0,"",(CF12/P12)))</f>
        <v/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0</v>
      </c>
      <c r="CP12" s="141">
        <v>0</v>
      </c>
      <c r="CQ12" s="141"/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/>
      <c r="B13" s="203" t="s">
        <v>85</v>
      </c>
      <c r="C13" s="203"/>
      <c r="D13" s="203"/>
      <c r="E13" s="203"/>
      <c r="F13" s="203" t="s">
        <v>67</v>
      </c>
      <c r="G13" s="203"/>
      <c r="H13" s="90"/>
      <c r="I13" s="90"/>
      <c r="J13" s="188"/>
      <c r="K13" s="81">
        <v>0</v>
      </c>
      <c r="L13" s="81">
        <v>0</v>
      </c>
      <c r="M13" s="81">
        <v>0</v>
      </c>
      <c r="N13" s="91">
        <v>0</v>
      </c>
      <c r="O13" s="92">
        <v>0</v>
      </c>
      <c r="P13" s="93">
        <f>N13+O13</f>
        <v>0</v>
      </c>
      <c r="Q13" s="82" t="str">
        <f>IFERROR(P13/M13,"-")</f>
        <v>-</v>
      </c>
      <c r="R13" s="81">
        <v>0</v>
      </c>
      <c r="S13" s="81">
        <v>0</v>
      </c>
      <c r="T13" s="82" t="str">
        <f>IFERROR(S13/(O13+P13),"-")</f>
        <v>-</v>
      </c>
      <c r="U13" s="182"/>
      <c r="V13" s="84">
        <v>0</v>
      </c>
      <c r="W13" s="82" t="str">
        <f>IF(P13=0,"-",V13/P13)</f>
        <v>-</v>
      </c>
      <c r="X13" s="186">
        <v>0</v>
      </c>
      <c r="Y13" s="187" t="str">
        <f>IFERROR(X13/P13,"-")</f>
        <v>-</v>
      </c>
      <c r="Z13" s="187" t="str">
        <f>IFERROR(X13/V13,"-")</f>
        <v>-</v>
      </c>
      <c r="AA13" s="188"/>
      <c r="AB13" s="85"/>
      <c r="AC13" s="79"/>
      <c r="AD13" s="94"/>
      <c r="AE13" s="95" t="str">
        <f>IF(P13=0,"",IF(AD13=0,"",(AD13/P13)))</f>
        <v/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 t="str">
        <f>IF(P13=0,"",IF(AM13=0,"",(AM13/P13)))</f>
        <v/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 t="str">
        <f>IF(P13=0,"",IF(AV13=0,"",(AV13/P13)))</f>
        <v/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 t="str">
        <f>IF(P13=0,"",IF(BE13=0,"",(BE13/P13)))</f>
        <v/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 t="str">
        <f>IF(P13=0,"",IF(BN13=0,"",(BN13/P13)))</f>
        <v/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/>
      <c r="BX13" s="127" t="str">
        <f>IF(P13=0,"",IF(BW13=0,"",(BW13/P13)))</f>
        <v/>
      </c>
      <c r="BY13" s="128"/>
      <c r="BZ13" s="129" t="str">
        <f>IFERROR(BY13/BW13,"-")</f>
        <v>-</v>
      </c>
      <c r="CA13" s="130"/>
      <c r="CB13" s="131" t="str">
        <f>IFERROR(CA13/BW13,"-")</f>
        <v>-</v>
      </c>
      <c r="CC13" s="132"/>
      <c r="CD13" s="132"/>
      <c r="CE13" s="132"/>
      <c r="CF13" s="133"/>
      <c r="CG13" s="134" t="str">
        <f>IF(P13=0,"",IF(CF13=0,"",(CF13/P13)))</f>
        <v/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>
        <f>AB14</f>
        <v>0</v>
      </c>
      <c r="B14" s="203" t="s">
        <v>86</v>
      </c>
      <c r="C14" s="203"/>
      <c r="D14" s="203" t="s">
        <v>87</v>
      </c>
      <c r="E14" s="203"/>
      <c r="F14" s="203" t="s">
        <v>70</v>
      </c>
      <c r="G14" s="203" t="s">
        <v>88</v>
      </c>
      <c r="H14" s="90" t="s">
        <v>64</v>
      </c>
      <c r="I14" s="90" t="s">
        <v>89</v>
      </c>
      <c r="J14" s="188">
        <v>75000</v>
      </c>
      <c r="K14" s="81">
        <v>0</v>
      </c>
      <c r="L14" s="81">
        <v>0</v>
      </c>
      <c r="M14" s="81">
        <v>2</v>
      </c>
      <c r="N14" s="91">
        <v>0</v>
      </c>
      <c r="O14" s="92">
        <v>0</v>
      </c>
      <c r="P14" s="93">
        <f>N14+O14</f>
        <v>0</v>
      </c>
      <c r="Q14" s="82">
        <f>IFERROR(P14/M14,"-")</f>
        <v>0</v>
      </c>
      <c r="R14" s="81">
        <v>0</v>
      </c>
      <c r="S14" s="81">
        <v>0</v>
      </c>
      <c r="T14" s="82" t="str">
        <f>IFERROR(S14/(O14+P14),"-")</f>
        <v>-</v>
      </c>
      <c r="U14" s="182" t="str">
        <f>IFERROR(J14/SUM(P14:P15),"-")</f>
        <v>-</v>
      </c>
      <c r="V14" s="84">
        <v>0</v>
      </c>
      <c r="W14" s="82" t="str">
        <f>IF(P14=0,"-",V14/P14)</f>
        <v>-</v>
      </c>
      <c r="X14" s="186">
        <v>0</v>
      </c>
      <c r="Y14" s="187" t="str">
        <f>IFERROR(X14/P14,"-")</f>
        <v>-</v>
      </c>
      <c r="Z14" s="187" t="str">
        <f>IFERROR(X14/V14,"-")</f>
        <v>-</v>
      </c>
      <c r="AA14" s="188">
        <f>SUM(X14:X15)-SUM(J14:J15)</f>
        <v>-75000</v>
      </c>
      <c r="AB14" s="85">
        <f>SUM(X14:X15)/SUM(J14:J15)</f>
        <v>0</v>
      </c>
      <c r="AC14" s="79"/>
      <c r="AD14" s="94"/>
      <c r="AE14" s="95" t="str">
        <f>IF(P14=0,"",IF(AD14=0,"",(AD14/P14)))</f>
        <v/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/>
      <c r="AN14" s="101" t="str">
        <f>IF(P14=0,"",IF(AM14=0,"",(AM14/P14)))</f>
        <v/>
      </c>
      <c r="AO14" s="100"/>
      <c r="AP14" s="102" t="str">
        <f>IFERROR(AP14/AM14,"-")</f>
        <v>-</v>
      </c>
      <c r="AQ14" s="103"/>
      <c r="AR14" s="104" t="str">
        <f>IFERROR(AQ14/AM14,"-")</f>
        <v>-</v>
      </c>
      <c r="AS14" s="105"/>
      <c r="AT14" s="105"/>
      <c r="AU14" s="105"/>
      <c r="AV14" s="106"/>
      <c r="AW14" s="107" t="str">
        <f>IF(P14=0,"",IF(AV14=0,"",(AV14/P14)))</f>
        <v/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 t="str">
        <f>IF(P14=0,"",IF(BE14=0,"",(BE14/P14)))</f>
        <v/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/>
      <c r="BO14" s="120" t="str">
        <f>IF(P14=0,"",IF(BN14=0,"",(BN14/P14)))</f>
        <v/>
      </c>
      <c r="BP14" s="121"/>
      <c r="BQ14" s="122" t="str">
        <f>IFERROR(BP14/BN14,"-")</f>
        <v>-</v>
      </c>
      <c r="BR14" s="123"/>
      <c r="BS14" s="124" t="str">
        <f>IFERROR(BR14/BN14,"-")</f>
        <v>-</v>
      </c>
      <c r="BT14" s="125"/>
      <c r="BU14" s="125"/>
      <c r="BV14" s="125"/>
      <c r="BW14" s="126"/>
      <c r="BX14" s="127" t="str">
        <f>IF(P14=0,"",IF(BW14=0,"",(BW14/P14)))</f>
        <v/>
      </c>
      <c r="BY14" s="128"/>
      <c r="BZ14" s="129" t="str">
        <f>IFERROR(BY14/BW14,"-")</f>
        <v>-</v>
      </c>
      <c r="CA14" s="130"/>
      <c r="CB14" s="131" t="str">
        <f>IFERROR(CA14/BW14,"-")</f>
        <v>-</v>
      </c>
      <c r="CC14" s="132"/>
      <c r="CD14" s="132"/>
      <c r="CE14" s="132"/>
      <c r="CF14" s="133"/>
      <c r="CG14" s="134" t="str">
        <f>IF(P14=0,"",IF(CF14=0,"",(CF14/P14)))</f>
        <v/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90</v>
      </c>
      <c r="C15" s="203"/>
      <c r="D15" s="203"/>
      <c r="E15" s="203"/>
      <c r="F15" s="203" t="s">
        <v>67</v>
      </c>
      <c r="G15" s="203"/>
      <c r="H15" s="90"/>
      <c r="I15" s="90"/>
      <c r="J15" s="188"/>
      <c r="K15" s="81">
        <v>0</v>
      </c>
      <c r="L15" s="81">
        <v>0</v>
      </c>
      <c r="M15" s="81">
        <v>0</v>
      </c>
      <c r="N15" s="91">
        <v>0</v>
      </c>
      <c r="O15" s="92">
        <v>0</v>
      </c>
      <c r="P15" s="93">
        <f>N15+O15</f>
        <v>0</v>
      </c>
      <c r="Q15" s="82" t="str">
        <f>IFERROR(P15/M15,"-")</f>
        <v>-</v>
      </c>
      <c r="R15" s="81">
        <v>0</v>
      </c>
      <c r="S15" s="81">
        <v>0</v>
      </c>
      <c r="T15" s="82" t="str">
        <f>IFERROR(S15/(O15+P15),"-")</f>
        <v>-</v>
      </c>
      <c r="U15" s="182"/>
      <c r="V15" s="84">
        <v>0</v>
      </c>
      <c r="W15" s="82" t="str">
        <f>IF(P15=0,"-",V15/P15)</f>
        <v>-</v>
      </c>
      <c r="X15" s="186">
        <v>0</v>
      </c>
      <c r="Y15" s="187" t="str">
        <f>IFERROR(X15/P15,"-")</f>
        <v>-</v>
      </c>
      <c r="Z15" s="187" t="str">
        <f>IFERROR(X15/V15,"-")</f>
        <v>-</v>
      </c>
      <c r="AA15" s="188"/>
      <c r="AB15" s="85"/>
      <c r="AC15" s="79"/>
      <c r="AD15" s="94"/>
      <c r="AE15" s="95" t="str">
        <f>IF(P15=0,"",IF(AD15=0,"",(AD15/P15)))</f>
        <v/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 t="str">
        <f>IF(P15=0,"",IF(AM15=0,"",(AM15/P15)))</f>
        <v/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 t="str">
        <f>IF(P15=0,"",IF(AV15=0,"",(AV15/P15)))</f>
        <v/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 t="str">
        <f>IF(P15=0,"",IF(BE15=0,"",(BE15/P15)))</f>
        <v/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 t="str">
        <f>IF(P15=0,"",IF(BN15=0,"",(BN15/P15)))</f>
        <v/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 t="str">
        <f>IF(P15=0,"",IF(BW15=0,"",(BW15/P15)))</f>
        <v/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/>
      <c r="CG15" s="134" t="str">
        <f>IF(P15=0,"",IF(CF15=0,"",(CF15/P15)))</f>
        <v/>
      </c>
      <c r="CH15" s="135"/>
      <c r="CI15" s="136" t="str">
        <f>IFERROR(CH15/CF15,"-")</f>
        <v>-</v>
      </c>
      <c r="CJ15" s="137"/>
      <c r="CK15" s="138" t="str">
        <f>IFERROR(CJ15/CF15,"-")</f>
        <v>-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>
        <f>AB16</f>
        <v>0</v>
      </c>
      <c r="B16" s="203" t="s">
        <v>91</v>
      </c>
      <c r="C16" s="203"/>
      <c r="D16" s="203" t="s">
        <v>92</v>
      </c>
      <c r="E16" s="203"/>
      <c r="F16" s="203" t="s">
        <v>93</v>
      </c>
      <c r="G16" s="203" t="s">
        <v>94</v>
      </c>
      <c r="H16" s="90" t="s">
        <v>95</v>
      </c>
      <c r="I16" s="90" t="s">
        <v>96</v>
      </c>
      <c r="J16" s="188">
        <v>75000</v>
      </c>
      <c r="K16" s="81">
        <v>0</v>
      </c>
      <c r="L16" s="81">
        <v>0</v>
      </c>
      <c r="M16" s="81">
        <v>4</v>
      </c>
      <c r="N16" s="91">
        <v>0</v>
      </c>
      <c r="O16" s="92">
        <v>0</v>
      </c>
      <c r="P16" s="93">
        <f>N16+O16</f>
        <v>0</v>
      </c>
      <c r="Q16" s="82">
        <f>IFERROR(P16/M16,"-")</f>
        <v>0</v>
      </c>
      <c r="R16" s="81">
        <v>0</v>
      </c>
      <c r="S16" s="81">
        <v>0</v>
      </c>
      <c r="T16" s="82" t="str">
        <f>IFERROR(S16/(O16+P16),"-")</f>
        <v>-</v>
      </c>
      <c r="U16" s="182" t="str">
        <f>IFERROR(J16/SUM(P16:P17),"-")</f>
        <v>-</v>
      </c>
      <c r="V16" s="84">
        <v>0</v>
      </c>
      <c r="W16" s="82" t="str">
        <f>IF(P16=0,"-",V16/P16)</f>
        <v>-</v>
      </c>
      <c r="X16" s="186">
        <v>0</v>
      </c>
      <c r="Y16" s="187" t="str">
        <f>IFERROR(X16/P16,"-")</f>
        <v>-</v>
      </c>
      <c r="Z16" s="187" t="str">
        <f>IFERROR(X16/V16,"-")</f>
        <v>-</v>
      </c>
      <c r="AA16" s="188">
        <f>SUM(X16:X17)-SUM(J16:J17)</f>
        <v>-75000</v>
      </c>
      <c r="AB16" s="85">
        <f>SUM(X16:X17)/SUM(J16:J17)</f>
        <v>0</v>
      </c>
      <c r="AC16" s="79"/>
      <c r="AD16" s="94"/>
      <c r="AE16" s="95" t="str">
        <f>IF(P16=0,"",IF(AD16=0,"",(AD16/P16)))</f>
        <v/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 t="str">
        <f>IF(P16=0,"",IF(AM16=0,"",(AM16/P16)))</f>
        <v/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/>
      <c r="AW16" s="107" t="str">
        <f>IF(P16=0,"",IF(AV16=0,"",(AV16/P16)))</f>
        <v/>
      </c>
      <c r="AX16" s="106"/>
      <c r="AY16" s="108" t="str">
        <f>IFERROR(AX16/AV16,"-")</f>
        <v>-</v>
      </c>
      <c r="AZ16" s="109"/>
      <c r="BA16" s="110" t="str">
        <f>IFERROR(AZ16/AV16,"-")</f>
        <v>-</v>
      </c>
      <c r="BB16" s="111"/>
      <c r="BC16" s="111"/>
      <c r="BD16" s="111"/>
      <c r="BE16" s="112"/>
      <c r="BF16" s="113" t="str">
        <f>IF(P16=0,"",IF(BE16=0,"",(BE16/P16)))</f>
        <v/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 t="str">
        <f>IF(P16=0,"",IF(BN16=0,"",(BN16/P16)))</f>
        <v/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 t="str">
        <f>IF(P16=0,"",IF(BW16=0,"",(BW16/P16)))</f>
        <v/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 t="str">
        <f>IF(P16=0,"",IF(CF16=0,"",(CF16/P16)))</f>
        <v/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80"/>
      <c r="B17" s="203" t="s">
        <v>97</v>
      </c>
      <c r="C17" s="203"/>
      <c r="D17" s="203"/>
      <c r="E17" s="203"/>
      <c r="F17" s="203" t="s">
        <v>67</v>
      </c>
      <c r="G17" s="203"/>
      <c r="H17" s="90"/>
      <c r="I17" s="90"/>
      <c r="J17" s="188"/>
      <c r="K17" s="81">
        <v>0</v>
      </c>
      <c r="L17" s="81">
        <v>0</v>
      </c>
      <c r="M17" s="81">
        <v>0</v>
      </c>
      <c r="N17" s="91">
        <v>0</v>
      </c>
      <c r="O17" s="92">
        <v>0</v>
      </c>
      <c r="P17" s="93">
        <f>N17+O17</f>
        <v>0</v>
      </c>
      <c r="Q17" s="82" t="str">
        <f>IFERROR(P17/M17,"-")</f>
        <v>-</v>
      </c>
      <c r="R17" s="81">
        <v>0</v>
      </c>
      <c r="S17" s="81">
        <v>0</v>
      </c>
      <c r="T17" s="82" t="str">
        <f>IFERROR(S17/(O17+P17),"-")</f>
        <v>-</v>
      </c>
      <c r="U17" s="182"/>
      <c r="V17" s="84">
        <v>0</v>
      </c>
      <c r="W17" s="82" t="str">
        <f>IF(P17=0,"-",V17/P17)</f>
        <v>-</v>
      </c>
      <c r="X17" s="186">
        <v>0</v>
      </c>
      <c r="Y17" s="187" t="str">
        <f>IFERROR(X17/P17,"-")</f>
        <v>-</v>
      </c>
      <c r="Z17" s="187" t="str">
        <f>IFERROR(X17/V17,"-")</f>
        <v>-</v>
      </c>
      <c r="AA17" s="188"/>
      <c r="AB17" s="85"/>
      <c r="AC17" s="79"/>
      <c r="AD17" s="94"/>
      <c r="AE17" s="95" t="str">
        <f>IF(P17=0,"",IF(AD17=0,"",(AD17/P17)))</f>
        <v/>
      </c>
      <c r="AF17" s="94"/>
      <c r="AG17" s="96" t="str">
        <f>IFERROR(AF17/AD17,"-")</f>
        <v>-</v>
      </c>
      <c r="AH17" s="97"/>
      <c r="AI17" s="98" t="str">
        <f>IFERROR(AH17/AD17,"-")</f>
        <v>-</v>
      </c>
      <c r="AJ17" s="99"/>
      <c r="AK17" s="99"/>
      <c r="AL17" s="99"/>
      <c r="AM17" s="100"/>
      <c r="AN17" s="101" t="str">
        <f>IF(P17=0,"",IF(AM17=0,"",(AM17/P17)))</f>
        <v/>
      </c>
      <c r="AO17" s="100"/>
      <c r="AP17" s="102" t="str">
        <f>IFERROR(AP17/AM17,"-")</f>
        <v>-</v>
      </c>
      <c r="AQ17" s="103"/>
      <c r="AR17" s="104" t="str">
        <f>IFERROR(AQ17/AM17,"-")</f>
        <v>-</v>
      </c>
      <c r="AS17" s="105"/>
      <c r="AT17" s="105"/>
      <c r="AU17" s="105"/>
      <c r="AV17" s="106"/>
      <c r="AW17" s="107" t="str">
        <f>IF(P17=0,"",IF(AV17=0,"",(AV17/P17)))</f>
        <v/>
      </c>
      <c r="AX17" s="106"/>
      <c r="AY17" s="108" t="str">
        <f>IFERROR(AX17/AV17,"-")</f>
        <v>-</v>
      </c>
      <c r="AZ17" s="109"/>
      <c r="BA17" s="110" t="str">
        <f>IFERROR(AZ17/AV17,"-")</f>
        <v>-</v>
      </c>
      <c r="BB17" s="111"/>
      <c r="BC17" s="111"/>
      <c r="BD17" s="111"/>
      <c r="BE17" s="112"/>
      <c r="BF17" s="113" t="str">
        <f>IF(P17=0,"",IF(BE17=0,"",(BE17/P17)))</f>
        <v/>
      </c>
      <c r="BG17" s="112"/>
      <c r="BH17" s="114" t="str">
        <f>IFERROR(BG17/BE17,"-")</f>
        <v>-</v>
      </c>
      <c r="BI17" s="115"/>
      <c r="BJ17" s="116" t="str">
        <f>IFERROR(BI17/BE17,"-")</f>
        <v>-</v>
      </c>
      <c r="BK17" s="117"/>
      <c r="BL17" s="117"/>
      <c r="BM17" s="117"/>
      <c r="BN17" s="119"/>
      <c r="BO17" s="120" t="str">
        <f>IF(P17=0,"",IF(BN17=0,"",(BN17/P17)))</f>
        <v/>
      </c>
      <c r="BP17" s="121"/>
      <c r="BQ17" s="122" t="str">
        <f>IFERROR(BP17/BN17,"-")</f>
        <v>-</v>
      </c>
      <c r="BR17" s="123"/>
      <c r="BS17" s="124" t="str">
        <f>IFERROR(BR17/BN17,"-")</f>
        <v>-</v>
      </c>
      <c r="BT17" s="125"/>
      <c r="BU17" s="125"/>
      <c r="BV17" s="125"/>
      <c r="BW17" s="126"/>
      <c r="BX17" s="127" t="str">
        <f>IF(P17=0,"",IF(BW17=0,"",(BW17/P17)))</f>
        <v/>
      </c>
      <c r="BY17" s="128"/>
      <c r="BZ17" s="129" t="str">
        <f>IFERROR(BY17/BW17,"-")</f>
        <v>-</v>
      </c>
      <c r="CA17" s="130"/>
      <c r="CB17" s="131" t="str">
        <f>IFERROR(CA17/BW17,"-")</f>
        <v>-</v>
      </c>
      <c r="CC17" s="132"/>
      <c r="CD17" s="132"/>
      <c r="CE17" s="132"/>
      <c r="CF17" s="133"/>
      <c r="CG17" s="134" t="str">
        <f>IF(P17=0,"",IF(CF17=0,"",(CF17/P17)))</f>
        <v/>
      </c>
      <c r="CH17" s="135"/>
      <c r="CI17" s="136" t="str">
        <f>IFERROR(CH17/CF17,"-")</f>
        <v>-</v>
      </c>
      <c r="CJ17" s="137"/>
      <c r="CK17" s="138" t="str">
        <f>IFERROR(CJ17/CF17,"-")</f>
        <v>-</v>
      </c>
      <c r="CL17" s="139"/>
      <c r="CM17" s="139"/>
      <c r="CN17" s="139"/>
      <c r="CO17" s="140">
        <v>0</v>
      </c>
      <c r="CP17" s="141">
        <v>0</v>
      </c>
      <c r="CQ17" s="141"/>
      <c r="CR17" s="141"/>
      <c r="CS17" s="142" t="str">
        <f>IF(AND(CQ17=0,CR17=0),"",IF(AND(CQ17&lt;=100000,CR17&lt;=100000),"",IF(CQ17/CP17&gt;0.7,"男高",IF(CR17/CP17&gt;0.7,"女高",""))))</f>
        <v/>
      </c>
    </row>
    <row r="18" spans="1:98">
      <c r="A18" s="80">
        <f>AB18</f>
        <v>0</v>
      </c>
      <c r="B18" s="203" t="s">
        <v>98</v>
      </c>
      <c r="C18" s="203"/>
      <c r="D18" s="203" t="s">
        <v>99</v>
      </c>
      <c r="E18" s="203"/>
      <c r="F18" s="203" t="s">
        <v>70</v>
      </c>
      <c r="G18" s="203" t="s">
        <v>100</v>
      </c>
      <c r="H18" s="90" t="s">
        <v>101</v>
      </c>
      <c r="I18" s="90" t="s">
        <v>102</v>
      </c>
      <c r="J18" s="188">
        <v>125000</v>
      </c>
      <c r="K18" s="81">
        <v>0</v>
      </c>
      <c r="L18" s="81">
        <v>0</v>
      </c>
      <c r="M18" s="81">
        <v>0</v>
      </c>
      <c r="N18" s="91">
        <v>0</v>
      </c>
      <c r="O18" s="92">
        <v>0</v>
      </c>
      <c r="P18" s="93">
        <f>N18+O18</f>
        <v>0</v>
      </c>
      <c r="Q18" s="82" t="str">
        <f>IFERROR(P18/M18,"-")</f>
        <v>-</v>
      </c>
      <c r="R18" s="81">
        <v>0</v>
      </c>
      <c r="S18" s="81">
        <v>0</v>
      </c>
      <c r="T18" s="82" t="str">
        <f>IFERROR(S18/(O18+P18),"-")</f>
        <v>-</v>
      </c>
      <c r="U18" s="182" t="str">
        <f>IFERROR(J18/SUM(P18:P19),"-")</f>
        <v>-</v>
      </c>
      <c r="V18" s="84">
        <v>0</v>
      </c>
      <c r="W18" s="82" t="str">
        <f>IF(P18=0,"-",V18/P18)</f>
        <v>-</v>
      </c>
      <c r="X18" s="186">
        <v>0</v>
      </c>
      <c r="Y18" s="187" t="str">
        <f>IFERROR(X18/P18,"-")</f>
        <v>-</v>
      </c>
      <c r="Z18" s="187" t="str">
        <f>IFERROR(X18/V18,"-")</f>
        <v>-</v>
      </c>
      <c r="AA18" s="188">
        <f>SUM(X18:X19)-SUM(J18:J19)</f>
        <v>-125000</v>
      </c>
      <c r="AB18" s="85">
        <f>SUM(X18:X19)/SUM(J18:J19)</f>
        <v>0</v>
      </c>
      <c r="AC18" s="79"/>
      <c r="AD18" s="94"/>
      <c r="AE18" s="95" t="str">
        <f>IF(P18=0,"",IF(AD18=0,"",(AD18/P18)))</f>
        <v/>
      </c>
      <c r="AF18" s="94"/>
      <c r="AG18" s="96" t="str">
        <f>IFERROR(AF18/AD18,"-")</f>
        <v>-</v>
      </c>
      <c r="AH18" s="97"/>
      <c r="AI18" s="98" t="str">
        <f>IFERROR(AH18/AD18,"-")</f>
        <v>-</v>
      </c>
      <c r="AJ18" s="99"/>
      <c r="AK18" s="99"/>
      <c r="AL18" s="99"/>
      <c r="AM18" s="100"/>
      <c r="AN18" s="101" t="str">
        <f>IF(P18=0,"",IF(AM18=0,"",(AM18/P18)))</f>
        <v/>
      </c>
      <c r="AO18" s="100"/>
      <c r="AP18" s="102" t="str">
        <f>IFERROR(AP18/AM18,"-")</f>
        <v>-</v>
      </c>
      <c r="AQ18" s="103"/>
      <c r="AR18" s="104" t="str">
        <f>IFERROR(AQ18/AM18,"-")</f>
        <v>-</v>
      </c>
      <c r="AS18" s="105"/>
      <c r="AT18" s="105"/>
      <c r="AU18" s="105"/>
      <c r="AV18" s="106"/>
      <c r="AW18" s="107" t="str">
        <f>IF(P18=0,"",IF(AV18=0,"",(AV18/P18)))</f>
        <v/>
      </c>
      <c r="AX18" s="106"/>
      <c r="AY18" s="108" t="str">
        <f>IFERROR(AX18/AV18,"-")</f>
        <v>-</v>
      </c>
      <c r="AZ18" s="109"/>
      <c r="BA18" s="110" t="str">
        <f>IFERROR(AZ18/AV18,"-")</f>
        <v>-</v>
      </c>
      <c r="BB18" s="111"/>
      <c r="BC18" s="111"/>
      <c r="BD18" s="111"/>
      <c r="BE18" s="112"/>
      <c r="BF18" s="113" t="str">
        <f>IF(P18=0,"",IF(BE18=0,"",(BE18/P18)))</f>
        <v/>
      </c>
      <c r="BG18" s="112"/>
      <c r="BH18" s="114" t="str">
        <f>IFERROR(BG18/BE18,"-")</f>
        <v>-</v>
      </c>
      <c r="BI18" s="115"/>
      <c r="BJ18" s="116" t="str">
        <f>IFERROR(BI18/BE18,"-")</f>
        <v>-</v>
      </c>
      <c r="BK18" s="117"/>
      <c r="BL18" s="117"/>
      <c r="BM18" s="117"/>
      <c r="BN18" s="119"/>
      <c r="BO18" s="120" t="str">
        <f>IF(P18=0,"",IF(BN18=0,"",(BN18/P18)))</f>
        <v/>
      </c>
      <c r="BP18" s="121"/>
      <c r="BQ18" s="122" t="str">
        <f>IFERROR(BP18/BN18,"-")</f>
        <v>-</v>
      </c>
      <c r="BR18" s="123"/>
      <c r="BS18" s="124" t="str">
        <f>IFERROR(BR18/BN18,"-")</f>
        <v>-</v>
      </c>
      <c r="BT18" s="125"/>
      <c r="BU18" s="125"/>
      <c r="BV18" s="125"/>
      <c r="BW18" s="126"/>
      <c r="BX18" s="127" t="str">
        <f>IF(P18=0,"",IF(BW18=0,"",(BW18/P18)))</f>
        <v/>
      </c>
      <c r="BY18" s="128"/>
      <c r="BZ18" s="129" t="str">
        <f>IFERROR(BY18/BW18,"-")</f>
        <v>-</v>
      </c>
      <c r="CA18" s="130"/>
      <c r="CB18" s="131" t="str">
        <f>IFERROR(CA18/BW18,"-")</f>
        <v>-</v>
      </c>
      <c r="CC18" s="132"/>
      <c r="CD18" s="132"/>
      <c r="CE18" s="132"/>
      <c r="CF18" s="133"/>
      <c r="CG18" s="134" t="str">
        <f>IF(P18=0,"",IF(CF18=0,"",(CF18/P18)))</f>
        <v/>
      </c>
      <c r="CH18" s="135"/>
      <c r="CI18" s="136" t="str">
        <f>IFERROR(CH18/CF18,"-")</f>
        <v>-</v>
      </c>
      <c r="CJ18" s="137"/>
      <c r="CK18" s="138" t="str">
        <f>IFERROR(CJ18/CF18,"-")</f>
        <v>-</v>
      </c>
      <c r="CL18" s="139"/>
      <c r="CM18" s="139"/>
      <c r="CN18" s="139"/>
      <c r="CO18" s="140">
        <v>0</v>
      </c>
      <c r="CP18" s="141">
        <v>0</v>
      </c>
      <c r="CQ18" s="141"/>
      <c r="CR18" s="141"/>
      <c r="CS18" s="142" t="str">
        <f>IF(AND(CQ18=0,CR18=0),"",IF(AND(CQ18&lt;=100000,CR18&lt;=100000),"",IF(CQ18/CP18&gt;0.7,"男高",IF(CR18/CP18&gt;0.7,"女高",""))))</f>
        <v/>
      </c>
    </row>
    <row r="19" spans="1:98">
      <c r="A19" s="80"/>
      <c r="B19" s="203" t="s">
        <v>103</v>
      </c>
      <c r="C19" s="203"/>
      <c r="D19" s="203"/>
      <c r="E19" s="203"/>
      <c r="F19" s="203" t="s">
        <v>67</v>
      </c>
      <c r="G19" s="203"/>
      <c r="H19" s="90"/>
      <c r="I19" s="90"/>
      <c r="J19" s="188"/>
      <c r="K19" s="81">
        <v>0</v>
      </c>
      <c r="L19" s="81">
        <v>0</v>
      </c>
      <c r="M19" s="81">
        <v>0</v>
      </c>
      <c r="N19" s="91">
        <v>0</v>
      </c>
      <c r="O19" s="92">
        <v>0</v>
      </c>
      <c r="P19" s="93">
        <f>N19+O19</f>
        <v>0</v>
      </c>
      <c r="Q19" s="82" t="str">
        <f>IFERROR(P19/M19,"-")</f>
        <v>-</v>
      </c>
      <c r="R19" s="81">
        <v>0</v>
      </c>
      <c r="S19" s="81">
        <v>0</v>
      </c>
      <c r="T19" s="82" t="str">
        <f>IFERROR(S19/(O19+P19),"-")</f>
        <v>-</v>
      </c>
      <c r="U19" s="182"/>
      <c r="V19" s="84">
        <v>0</v>
      </c>
      <c r="W19" s="82" t="str">
        <f>IF(P19=0,"-",V19/P19)</f>
        <v>-</v>
      </c>
      <c r="X19" s="186">
        <v>0</v>
      </c>
      <c r="Y19" s="187" t="str">
        <f>IFERROR(X19/P19,"-")</f>
        <v>-</v>
      </c>
      <c r="Z19" s="187" t="str">
        <f>IFERROR(X19/V19,"-")</f>
        <v>-</v>
      </c>
      <c r="AA19" s="188"/>
      <c r="AB19" s="85"/>
      <c r="AC19" s="79"/>
      <c r="AD19" s="94"/>
      <c r="AE19" s="95" t="str">
        <f>IF(P19=0,"",IF(AD19=0,"",(AD19/P19)))</f>
        <v/>
      </c>
      <c r="AF19" s="94"/>
      <c r="AG19" s="96" t="str">
        <f>IFERROR(AF19/AD19,"-")</f>
        <v>-</v>
      </c>
      <c r="AH19" s="97"/>
      <c r="AI19" s="98" t="str">
        <f>IFERROR(AH19/AD19,"-")</f>
        <v>-</v>
      </c>
      <c r="AJ19" s="99"/>
      <c r="AK19" s="99"/>
      <c r="AL19" s="99"/>
      <c r="AM19" s="100"/>
      <c r="AN19" s="101" t="str">
        <f>IF(P19=0,"",IF(AM19=0,"",(AM19/P19)))</f>
        <v/>
      </c>
      <c r="AO19" s="100"/>
      <c r="AP19" s="102" t="str">
        <f>IFERROR(AP19/AM19,"-")</f>
        <v>-</v>
      </c>
      <c r="AQ19" s="103"/>
      <c r="AR19" s="104" t="str">
        <f>IFERROR(AQ19/AM19,"-")</f>
        <v>-</v>
      </c>
      <c r="AS19" s="105"/>
      <c r="AT19" s="105"/>
      <c r="AU19" s="105"/>
      <c r="AV19" s="106"/>
      <c r="AW19" s="107" t="str">
        <f>IF(P19=0,"",IF(AV19=0,"",(AV19/P19)))</f>
        <v/>
      </c>
      <c r="AX19" s="106"/>
      <c r="AY19" s="108" t="str">
        <f>IFERROR(AX19/AV19,"-")</f>
        <v>-</v>
      </c>
      <c r="AZ19" s="109"/>
      <c r="BA19" s="110" t="str">
        <f>IFERROR(AZ19/AV19,"-")</f>
        <v>-</v>
      </c>
      <c r="BB19" s="111"/>
      <c r="BC19" s="111"/>
      <c r="BD19" s="111"/>
      <c r="BE19" s="112"/>
      <c r="BF19" s="113" t="str">
        <f>IF(P19=0,"",IF(BE19=0,"",(BE19/P19)))</f>
        <v/>
      </c>
      <c r="BG19" s="112"/>
      <c r="BH19" s="114" t="str">
        <f>IFERROR(BG19/BE19,"-")</f>
        <v>-</v>
      </c>
      <c r="BI19" s="115"/>
      <c r="BJ19" s="116" t="str">
        <f>IFERROR(BI19/BE19,"-")</f>
        <v>-</v>
      </c>
      <c r="BK19" s="117"/>
      <c r="BL19" s="117"/>
      <c r="BM19" s="117"/>
      <c r="BN19" s="119"/>
      <c r="BO19" s="120" t="str">
        <f>IF(P19=0,"",IF(BN19=0,"",(BN19/P19)))</f>
        <v/>
      </c>
      <c r="BP19" s="121"/>
      <c r="BQ19" s="122" t="str">
        <f>IFERROR(BP19/BN19,"-")</f>
        <v>-</v>
      </c>
      <c r="BR19" s="123"/>
      <c r="BS19" s="124" t="str">
        <f>IFERROR(BR19/BN19,"-")</f>
        <v>-</v>
      </c>
      <c r="BT19" s="125"/>
      <c r="BU19" s="125"/>
      <c r="BV19" s="125"/>
      <c r="BW19" s="126"/>
      <c r="BX19" s="127" t="str">
        <f>IF(P19=0,"",IF(BW19=0,"",(BW19/P19)))</f>
        <v/>
      </c>
      <c r="BY19" s="128"/>
      <c r="BZ19" s="129" t="str">
        <f>IFERROR(BY19/BW19,"-")</f>
        <v>-</v>
      </c>
      <c r="CA19" s="130"/>
      <c r="CB19" s="131" t="str">
        <f>IFERROR(CA19/BW19,"-")</f>
        <v>-</v>
      </c>
      <c r="CC19" s="132"/>
      <c r="CD19" s="132"/>
      <c r="CE19" s="132"/>
      <c r="CF19" s="133"/>
      <c r="CG19" s="134" t="str">
        <f>IF(P19=0,"",IF(CF19=0,"",(CF19/P19)))</f>
        <v/>
      </c>
      <c r="CH19" s="135"/>
      <c r="CI19" s="136" t="str">
        <f>IFERROR(CH19/CF19,"-")</f>
        <v>-</v>
      </c>
      <c r="CJ19" s="137"/>
      <c r="CK19" s="138" t="str">
        <f>IFERROR(CJ19/CF19,"-")</f>
        <v>-</v>
      </c>
      <c r="CL19" s="139"/>
      <c r="CM19" s="139"/>
      <c r="CN19" s="139"/>
      <c r="CO19" s="140">
        <v>0</v>
      </c>
      <c r="CP19" s="141">
        <v>0</v>
      </c>
      <c r="CQ19" s="141"/>
      <c r="CR19" s="141"/>
      <c r="CS19" s="142" t="str">
        <f>IF(AND(CQ19=0,CR19=0),"",IF(AND(CQ19&lt;=100000,CR19&lt;=100000),"",IF(CQ19/CP19&gt;0.7,"男高",IF(CR19/CP19&gt;0.7,"女高",""))))</f>
        <v/>
      </c>
    </row>
    <row r="20" spans="1:98">
      <c r="A20" s="80">
        <f>AB20</f>
        <v>0</v>
      </c>
      <c r="B20" s="203" t="s">
        <v>104</v>
      </c>
      <c r="C20" s="203"/>
      <c r="D20" s="203" t="s">
        <v>99</v>
      </c>
      <c r="E20" s="203"/>
      <c r="F20" s="203" t="s">
        <v>70</v>
      </c>
      <c r="G20" s="203" t="s">
        <v>105</v>
      </c>
      <c r="H20" s="90" t="s">
        <v>78</v>
      </c>
      <c r="I20" s="90" t="s">
        <v>106</v>
      </c>
      <c r="J20" s="188">
        <v>35000</v>
      </c>
      <c r="K20" s="81">
        <v>0</v>
      </c>
      <c r="L20" s="81">
        <v>0</v>
      </c>
      <c r="M20" s="81">
        <v>3</v>
      </c>
      <c r="N20" s="91">
        <v>0</v>
      </c>
      <c r="O20" s="92">
        <v>0</v>
      </c>
      <c r="P20" s="93">
        <f>N20+O20</f>
        <v>0</v>
      </c>
      <c r="Q20" s="82">
        <f>IFERROR(P20/M20,"-")</f>
        <v>0</v>
      </c>
      <c r="R20" s="81">
        <v>0</v>
      </c>
      <c r="S20" s="81">
        <v>0</v>
      </c>
      <c r="T20" s="82" t="str">
        <f>IFERROR(S20/(O20+P20),"-")</f>
        <v>-</v>
      </c>
      <c r="U20" s="182" t="str">
        <f>IFERROR(J20/SUM(P20:P21),"-")</f>
        <v>-</v>
      </c>
      <c r="V20" s="84">
        <v>0</v>
      </c>
      <c r="W20" s="82" t="str">
        <f>IF(P20=0,"-",V20/P20)</f>
        <v>-</v>
      </c>
      <c r="X20" s="186">
        <v>0</v>
      </c>
      <c r="Y20" s="187" t="str">
        <f>IFERROR(X20/P20,"-")</f>
        <v>-</v>
      </c>
      <c r="Z20" s="187" t="str">
        <f>IFERROR(X20/V20,"-")</f>
        <v>-</v>
      </c>
      <c r="AA20" s="188">
        <f>SUM(X20:X21)-SUM(J20:J21)</f>
        <v>-35000</v>
      </c>
      <c r="AB20" s="85">
        <f>SUM(X20:X21)/SUM(J20:J21)</f>
        <v>0</v>
      </c>
      <c r="AC20" s="79"/>
      <c r="AD20" s="94"/>
      <c r="AE20" s="95" t="str">
        <f>IF(P20=0,"",IF(AD20=0,"",(AD20/P20)))</f>
        <v/>
      </c>
      <c r="AF20" s="94"/>
      <c r="AG20" s="96" t="str">
        <f>IFERROR(AF20/AD20,"-")</f>
        <v>-</v>
      </c>
      <c r="AH20" s="97"/>
      <c r="AI20" s="98" t="str">
        <f>IFERROR(AH20/AD20,"-")</f>
        <v>-</v>
      </c>
      <c r="AJ20" s="99"/>
      <c r="AK20" s="99"/>
      <c r="AL20" s="99"/>
      <c r="AM20" s="100"/>
      <c r="AN20" s="101" t="str">
        <f>IF(P20=0,"",IF(AM20=0,"",(AM20/P20)))</f>
        <v/>
      </c>
      <c r="AO20" s="100"/>
      <c r="AP20" s="102" t="str">
        <f>IFERROR(AP20/AM20,"-")</f>
        <v>-</v>
      </c>
      <c r="AQ20" s="103"/>
      <c r="AR20" s="104" t="str">
        <f>IFERROR(AQ20/AM20,"-")</f>
        <v>-</v>
      </c>
      <c r="AS20" s="105"/>
      <c r="AT20" s="105"/>
      <c r="AU20" s="105"/>
      <c r="AV20" s="106"/>
      <c r="AW20" s="107" t="str">
        <f>IF(P20=0,"",IF(AV20=0,"",(AV20/P20)))</f>
        <v/>
      </c>
      <c r="AX20" s="106"/>
      <c r="AY20" s="108" t="str">
        <f>IFERROR(AX20/AV20,"-")</f>
        <v>-</v>
      </c>
      <c r="AZ20" s="109"/>
      <c r="BA20" s="110" t="str">
        <f>IFERROR(AZ20/AV20,"-")</f>
        <v>-</v>
      </c>
      <c r="BB20" s="111"/>
      <c r="BC20" s="111"/>
      <c r="BD20" s="111"/>
      <c r="BE20" s="112"/>
      <c r="BF20" s="113" t="str">
        <f>IF(P20=0,"",IF(BE20=0,"",(BE20/P20)))</f>
        <v/>
      </c>
      <c r="BG20" s="112"/>
      <c r="BH20" s="114" t="str">
        <f>IFERROR(BG20/BE20,"-")</f>
        <v>-</v>
      </c>
      <c r="BI20" s="115"/>
      <c r="BJ20" s="116" t="str">
        <f>IFERROR(BI20/BE20,"-")</f>
        <v>-</v>
      </c>
      <c r="BK20" s="117"/>
      <c r="BL20" s="117"/>
      <c r="BM20" s="117"/>
      <c r="BN20" s="119"/>
      <c r="BO20" s="120" t="str">
        <f>IF(P20=0,"",IF(BN20=0,"",(BN20/P20)))</f>
        <v/>
      </c>
      <c r="BP20" s="121"/>
      <c r="BQ20" s="122" t="str">
        <f>IFERROR(BP20/BN20,"-")</f>
        <v>-</v>
      </c>
      <c r="BR20" s="123"/>
      <c r="BS20" s="124" t="str">
        <f>IFERROR(BR20/BN20,"-")</f>
        <v>-</v>
      </c>
      <c r="BT20" s="125"/>
      <c r="BU20" s="125"/>
      <c r="BV20" s="125"/>
      <c r="BW20" s="126"/>
      <c r="BX20" s="127" t="str">
        <f>IF(P20=0,"",IF(BW20=0,"",(BW20/P20)))</f>
        <v/>
      </c>
      <c r="BY20" s="128"/>
      <c r="BZ20" s="129" t="str">
        <f>IFERROR(BY20/BW20,"-")</f>
        <v>-</v>
      </c>
      <c r="CA20" s="130"/>
      <c r="CB20" s="131" t="str">
        <f>IFERROR(CA20/BW20,"-")</f>
        <v>-</v>
      </c>
      <c r="CC20" s="132"/>
      <c r="CD20" s="132"/>
      <c r="CE20" s="132"/>
      <c r="CF20" s="133"/>
      <c r="CG20" s="134" t="str">
        <f>IF(P20=0,"",IF(CF20=0,"",(CF20/P20)))</f>
        <v/>
      </c>
      <c r="CH20" s="135"/>
      <c r="CI20" s="136" t="str">
        <f>IFERROR(CH20/CF20,"-")</f>
        <v>-</v>
      </c>
      <c r="CJ20" s="137"/>
      <c r="CK20" s="138" t="str">
        <f>IFERROR(CJ20/CF20,"-")</f>
        <v>-</v>
      </c>
      <c r="CL20" s="139"/>
      <c r="CM20" s="139"/>
      <c r="CN20" s="139"/>
      <c r="CO20" s="140">
        <v>0</v>
      </c>
      <c r="CP20" s="141">
        <v>0</v>
      </c>
      <c r="CQ20" s="141"/>
      <c r="CR20" s="141"/>
      <c r="CS20" s="142" t="str">
        <f>IF(AND(CQ20=0,CR20=0),"",IF(AND(CQ20&lt;=100000,CR20&lt;=100000),"",IF(CQ20/CP20&gt;0.7,"男高",IF(CR20/CP20&gt;0.7,"女高",""))))</f>
        <v/>
      </c>
    </row>
    <row r="21" spans="1:98">
      <c r="A21" s="80"/>
      <c r="B21" s="203" t="s">
        <v>107</v>
      </c>
      <c r="C21" s="203"/>
      <c r="D21" s="203"/>
      <c r="E21" s="203"/>
      <c r="F21" s="203" t="s">
        <v>67</v>
      </c>
      <c r="G21" s="203"/>
      <c r="H21" s="90"/>
      <c r="I21" s="90"/>
      <c r="J21" s="188"/>
      <c r="K21" s="81">
        <v>0</v>
      </c>
      <c r="L21" s="81">
        <v>0</v>
      </c>
      <c r="M21" s="81">
        <v>0</v>
      </c>
      <c r="N21" s="91">
        <v>0</v>
      </c>
      <c r="O21" s="92">
        <v>0</v>
      </c>
      <c r="P21" s="93">
        <f>N21+O21</f>
        <v>0</v>
      </c>
      <c r="Q21" s="82" t="str">
        <f>IFERROR(P21/M21,"-")</f>
        <v>-</v>
      </c>
      <c r="R21" s="81">
        <v>0</v>
      </c>
      <c r="S21" s="81">
        <v>0</v>
      </c>
      <c r="T21" s="82" t="str">
        <f>IFERROR(S21/(O21+P21),"-")</f>
        <v>-</v>
      </c>
      <c r="U21" s="182"/>
      <c r="V21" s="84">
        <v>0</v>
      </c>
      <c r="W21" s="82" t="str">
        <f>IF(P21=0,"-",V21/P21)</f>
        <v>-</v>
      </c>
      <c r="X21" s="186">
        <v>0</v>
      </c>
      <c r="Y21" s="187" t="str">
        <f>IFERROR(X21/P21,"-")</f>
        <v>-</v>
      </c>
      <c r="Z21" s="187" t="str">
        <f>IFERROR(X21/V21,"-")</f>
        <v>-</v>
      </c>
      <c r="AA21" s="188"/>
      <c r="AB21" s="85"/>
      <c r="AC21" s="79"/>
      <c r="AD21" s="94"/>
      <c r="AE21" s="95" t="str">
        <f>IF(P21=0,"",IF(AD21=0,"",(AD21/P21)))</f>
        <v/>
      </c>
      <c r="AF21" s="94"/>
      <c r="AG21" s="96" t="str">
        <f>IFERROR(AF21/AD21,"-")</f>
        <v>-</v>
      </c>
      <c r="AH21" s="97"/>
      <c r="AI21" s="98" t="str">
        <f>IFERROR(AH21/AD21,"-")</f>
        <v>-</v>
      </c>
      <c r="AJ21" s="99"/>
      <c r="AK21" s="99"/>
      <c r="AL21" s="99"/>
      <c r="AM21" s="100"/>
      <c r="AN21" s="101" t="str">
        <f>IF(P21=0,"",IF(AM21=0,"",(AM21/P21)))</f>
        <v/>
      </c>
      <c r="AO21" s="100"/>
      <c r="AP21" s="102" t="str">
        <f>IFERROR(AP21/AM21,"-")</f>
        <v>-</v>
      </c>
      <c r="AQ21" s="103"/>
      <c r="AR21" s="104" t="str">
        <f>IFERROR(AQ21/AM21,"-")</f>
        <v>-</v>
      </c>
      <c r="AS21" s="105"/>
      <c r="AT21" s="105"/>
      <c r="AU21" s="105"/>
      <c r="AV21" s="106"/>
      <c r="AW21" s="107" t="str">
        <f>IF(P21=0,"",IF(AV21=0,"",(AV21/P21)))</f>
        <v/>
      </c>
      <c r="AX21" s="106"/>
      <c r="AY21" s="108" t="str">
        <f>IFERROR(AX21/AV21,"-")</f>
        <v>-</v>
      </c>
      <c r="AZ21" s="109"/>
      <c r="BA21" s="110" t="str">
        <f>IFERROR(AZ21/AV21,"-")</f>
        <v>-</v>
      </c>
      <c r="BB21" s="111"/>
      <c r="BC21" s="111"/>
      <c r="BD21" s="111"/>
      <c r="BE21" s="112"/>
      <c r="BF21" s="113" t="str">
        <f>IF(P21=0,"",IF(BE21=0,"",(BE21/P21)))</f>
        <v/>
      </c>
      <c r="BG21" s="112"/>
      <c r="BH21" s="114" t="str">
        <f>IFERROR(BG21/BE21,"-")</f>
        <v>-</v>
      </c>
      <c r="BI21" s="115"/>
      <c r="BJ21" s="116" t="str">
        <f>IFERROR(BI21/BE21,"-")</f>
        <v>-</v>
      </c>
      <c r="BK21" s="117"/>
      <c r="BL21" s="117"/>
      <c r="BM21" s="117"/>
      <c r="BN21" s="119"/>
      <c r="BO21" s="120" t="str">
        <f>IF(P21=0,"",IF(BN21=0,"",(BN21/P21)))</f>
        <v/>
      </c>
      <c r="BP21" s="121"/>
      <c r="BQ21" s="122" t="str">
        <f>IFERROR(BP21/BN21,"-")</f>
        <v>-</v>
      </c>
      <c r="BR21" s="123"/>
      <c r="BS21" s="124" t="str">
        <f>IFERROR(BR21/BN21,"-")</f>
        <v>-</v>
      </c>
      <c r="BT21" s="125"/>
      <c r="BU21" s="125"/>
      <c r="BV21" s="125"/>
      <c r="BW21" s="126"/>
      <c r="BX21" s="127" t="str">
        <f>IF(P21=0,"",IF(BW21=0,"",(BW21/P21)))</f>
        <v/>
      </c>
      <c r="BY21" s="128"/>
      <c r="BZ21" s="129" t="str">
        <f>IFERROR(BY21/BW21,"-")</f>
        <v>-</v>
      </c>
      <c r="CA21" s="130"/>
      <c r="CB21" s="131" t="str">
        <f>IFERROR(CA21/BW21,"-")</f>
        <v>-</v>
      </c>
      <c r="CC21" s="132"/>
      <c r="CD21" s="132"/>
      <c r="CE21" s="132"/>
      <c r="CF21" s="133"/>
      <c r="CG21" s="134" t="str">
        <f>IF(P21=0,"",IF(CF21=0,"",(CF21/P21)))</f>
        <v/>
      </c>
      <c r="CH21" s="135"/>
      <c r="CI21" s="136" t="str">
        <f>IFERROR(CH21/CF21,"-")</f>
        <v>-</v>
      </c>
      <c r="CJ21" s="137"/>
      <c r="CK21" s="138" t="str">
        <f>IFERROR(CJ21/CF21,"-")</f>
        <v>-</v>
      </c>
      <c r="CL21" s="139"/>
      <c r="CM21" s="139"/>
      <c r="CN21" s="139"/>
      <c r="CO21" s="140">
        <v>0</v>
      </c>
      <c r="CP21" s="141">
        <v>0</v>
      </c>
      <c r="CQ21" s="141"/>
      <c r="CR21" s="141"/>
      <c r="CS21" s="142" t="str">
        <f>IF(AND(CQ21=0,CR21=0),"",IF(AND(CQ21&lt;=100000,CR21&lt;=100000),"",IF(CQ21/CP21&gt;0.7,"男高",IF(CR21/CP21&gt;0.7,"女高",""))))</f>
        <v/>
      </c>
    </row>
    <row r="22" spans="1:98">
      <c r="A22" s="30"/>
      <c r="B22" s="87"/>
      <c r="C22" s="88"/>
      <c r="D22" s="88"/>
      <c r="E22" s="88"/>
      <c r="F22" s="89"/>
      <c r="G22" s="90"/>
      <c r="H22" s="90"/>
      <c r="I22" s="90"/>
      <c r="J22" s="192"/>
      <c r="K22" s="34"/>
      <c r="L22" s="34"/>
      <c r="M22" s="31"/>
      <c r="N22" s="23"/>
      <c r="O22" s="23"/>
      <c r="P22" s="23"/>
      <c r="Q22" s="33"/>
      <c r="R22" s="32"/>
      <c r="S22" s="23"/>
      <c r="T22" s="32"/>
      <c r="U22" s="183"/>
      <c r="V22" s="25"/>
      <c r="W22" s="25"/>
      <c r="X22" s="189"/>
      <c r="Y22" s="189"/>
      <c r="Z22" s="189"/>
      <c r="AA22" s="189"/>
      <c r="AB22" s="33"/>
      <c r="AC22" s="59"/>
      <c r="AD22" s="63"/>
      <c r="AE22" s="64"/>
      <c r="AF22" s="63"/>
      <c r="AG22" s="67"/>
      <c r="AH22" s="68"/>
      <c r="AI22" s="69"/>
      <c r="AJ22" s="70"/>
      <c r="AK22" s="70"/>
      <c r="AL22" s="70"/>
      <c r="AM22" s="63"/>
      <c r="AN22" s="64"/>
      <c r="AO22" s="63"/>
      <c r="AP22" s="67"/>
      <c r="AQ22" s="68"/>
      <c r="AR22" s="69"/>
      <c r="AS22" s="70"/>
      <c r="AT22" s="70"/>
      <c r="AU22" s="70"/>
      <c r="AV22" s="63"/>
      <c r="AW22" s="64"/>
      <c r="AX22" s="63"/>
      <c r="AY22" s="67"/>
      <c r="AZ22" s="68"/>
      <c r="BA22" s="69"/>
      <c r="BB22" s="70"/>
      <c r="BC22" s="70"/>
      <c r="BD22" s="70"/>
      <c r="BE22" s="63"/>
      <c r="BF22" s="64"/>
      <c r="BG22" s="63"/>
      <c r="BH22" s="67"/>
      <c r="BI22" s="68"/>
      <c r="BJ22" s="69"/>
      <c r="BK22" s="70"/>
      <c r="BL22" s="70"/>
      <c r="BM22" s="70"/>
      <c r="BN22" s="65"/>
      <c r="BO22" s="66"/>
      <c r="BP22" s="63"/>
      <c r="BQ22" s="67"/>
      <c r="BR22" s="68"/>
      <c r="BS22" s="69"/>
      <c r="BT22" s="70"/>
      <c r="BU22" s="70"/>
      <c r="BV22" s="70"/>
      <c r="BW22" s="65"/>
      <c r="BX22" s="66"/>
      <c r="BY22" s="63"/>
      <c r="BZ22" s="67"/>
      <c r="CA22" s="68"/>
      <c r="CB22" s="69"/>
      <c r="CC22" s="70"/>
      <c r="CD22" s="70"/>
      <c r="CE22" s="70"/>
      <c r="CF22" s="65"/>
      <c r="CG22" s="66"/>
      <c r="CH22" s="63"/>
      <c r="CI22" s="67"/>
      <c r="CJ22" s="68"/>
      <c r="CK22" s="69"/>
      <c r="CL22" s="70"/>
      <c r="CM22" s="70"/>
      <c r="CN22" s="70"/>
      <c r="CO22" s="71"/>
      <c r="CP22" s="68"/>
      <c r="CQ22" s="68"/>
      <c r="CR22" s="68"/>
      <c r="CS22" s="72"/>
    </row>
    <row r="23" spans="1:98">
      <c r="A23" s="30"/>
      <c r="B23" s="37"/>
      <c r="C23" s="21"/>
      <c r="D23" s="21"/>
      <c r="E23" s="21"/>
      <c r="F23" s="22"/>
      <c r="G23" s="36"/>
      <c r="H23" s="36"/>
      <c r="I23" s="75"/>
      <c r="J23" s="193"/>
      <c r="K23" s="34"/>
      <c r="L23" s="34"/>
      <c r="M23" s="31"/>
      <c r="N23" s="23"/>
      <c r="O23" s="23"/>
      <c r="P23" s="23"/>
      <c r="Q23" s="33"/>
      <c r="R23" s="32"/>
      <c r="S23" s="23"/>
      <c r="T23" s="32"/>
      <c r="U23" s="183"/>
      <c r="V23" s="25"/>
      <c r="W23" s="25"/>
      <c r="X23" s="189"/>
      <c r="Y23" s="189"/>
      <c r="Z23" s="189"/>
      <c r="AA23" s="189"/>
      <c r="AB23" s="33"/>
      <c r="AC23" s="61"/>
      <c r="AD23" s="63"/>
      <c r="AE23" s="64"/>
      <c r="AF23" s="63"/>
      <c r="AG23" s="67"/>
      <c r="AH23" s="68"/>
      <c r="AI23" s="69"/>
      <c r="AJ23" s="70"/>
      <c r="AK23" s="70"/>
      <c r="AL23" s="70"/>
      <c r="AM23" s="63"/>
      <c r="AN23" s="64"/>
      <c r="AO23" s="63"/>
      <c r="AP23" s="67"/>
      <c r="AQ23" s="68"/>
      <c r="AR23" s="69"/>
      <c r="AS23" s="70"/>
      <c r="AT23" s="70"/>
      <c r="AU23" s="70"/>
      <c r="AV23" s="63"/>
      <c r="AW23" s="64"/>
      <c r="AX23" s="63"/>
      <c r="AY23" s="67"/>
      <c r="AZ23" s="68"/>
      <c r="BA23" s="69"/>
      <c r="BB23" s="70"/>
      <c r="BC23" s="70"/>
      <c r="BD23" s="70"/>
      <c r="BE23" s="63"/>
      <c r="BF23" s="64"/>
      <c r="BG23" s="63"/>
      <c r="BH23" s="67"/>
      <c r="BI23" s="68"/>
      <c r="BJ23" s="69"/>
      <c r="BK23" s="70"/>
      <c r="BL23" s="70"/>
      <c r="BM23" s="70"/>
      <c r="BN23" s="65"/>
      <c r="BO23" s="66"/>
      <c r="BP23" s="63"/>
      <c r="BQ23" s="67"/>
      <c r="BR23" s="68"/>
      <c r="BS23" s="69"/>
      <c r="BT23" s="70"/>
      <c r="BU23" s="70"/>
      <c r="BV23" s="70"/>
      <c r="BW23" s="65"/>
      <c r="BX23" s="66"/>
      <c r="BY23" s="63"/>
      <c r="BZ23" s="67"/>
      <c r="CA23" s="68"/>
      <c r="CB23" s="69"/>
      <c r="CC23" s="70"/>
      <c r="CD23" s="70"/>
      <c r="CE23" s="70"/>
      <c r="CF23" s="65"/>
      <c r="CG23" s="66"/>
      <c r="CH23" s="63"/>
      <c r="CI23" s="67"/>
      <c r="CJ23" s="68"/>
      <c r="CK23" s="69"/>
      <c r="CL23" s="70"/>
      <c r="CM23" s="70"/>
      <c r="CN23" s="70"/>
      <c r="CO23" s="71"/>
      <c r="CP23" s="68"/>
      <c r="CQ23" s="68"/>
      <c r="CR23" s="68"/>
      <c r="CS23" s="72"/>
    </row>
    <row r="24" spans="1:98">
      <c r="A24" s="19">
        <f>AB24</f>
        <v>0.0054545454545455</v>
      </c>
      <c r="B24" s="39"/>
      <c r="C24" s="39"/>
      <c r="D24" s="39"/>
      <c r="E24" s="39"/>
      <c r="F24" s="39"/>
      <c r="G24" s="40" t="s">
        <v>108</v>
      </c>
      <c r="H24" s="40"/>
      <c r="I24" s="40"/>
      <c r="J24" s="190">
        <f>SUM(J6:J23)</f>
        <v>550000</v>
      </c>
      <c r="K24" s="41">
        <f>SUM(K6:K23)</f>
        <v>8</v>
      </c>
      <c r="L24" s="41">
        <f>SUM(L6:L23)</f>
        <v>4</v>
      </c>
      <c r="M24" s="41">
        <f>SUM(M6:M23)</f>
        <v>28</v>
      </c>
      <c r="N24" s="41">
        <f>SUM(N6:N23)</f>
        <v>4</v>
      </c>
      <c r="O24" s="41">
        <f>SUM(O6:O23)</f>
        <v>0</v>
      </c>
      <c r="P24" s="41">
        <f>SUM(P6:P23)</f>
        <v>4</v>
      </c>
      <c r="Q24" s="42">
        <f>IFERROR(P24/M24,"-")</f>
        <v>0.14285714285714</v>
      </c>
      <c r="R24" s="78">
        <f>SUM(R6:R23)</f>
        <v>4</v>
      </c>
      <c r="S24" s="78">
        <f>SUM(S6:S23)</f>
        <v>0</v>
      </c>
      <c r="T24" s="42">
        <f>IFERROR(R24/P24,"-")</f>
        <v>1</v>
      </c>
      <c r="U24" s="184">
        <f>IFERROR(J24/P24,"-")</f>
        <v>137500</v>
      </c>
      <c r="V24" s="44">
        <f>SUM(V6:V23)</f>
        <v>1</v>
      </c>
      <c r="W24" s="42">
        <f>IFERROR(V24/P24,"-")</f>
        <v>0.25</v>
      </c>
      <c r="X24" s="190">
        <f>SUM(X6:X23)</f>
        <v>3000</v>
      </c>
      <c r="Y24" s="190">
        <f>IFERROR(X24/P24,"-")</f>
        <v>750</v>
      </c>
      <c r="Z24" s="190">
        <f>IFERROR(X24/V24,"-")</f>
        <v>3000</v>
      </c>
      <c r="AA24" s="190">
        <f>X24-J24</f>
        <v>-547000</v>
      </c>
      <c r="AB24" s="47">
        <f>X24/J24</f>
        <v>0.0054545454545455</v>
      </c>
      <c r="AC24" s="60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  <mergeCell ref="A16:A17"/>
    <mergeCell ref="J16:J17"/>
    <mergeCell ref="U16:U17"/>
    <mergeCell ref="AA16:AA17"/>
    <mergeCell ref="AB16:AB17"/>
    <mergeCell ref="A18:A19"/>
    <mergeCell ref="J18:J19"/>
    <mergeCell ref="U18:U19"/>
    <mergeCell ref="AA18:AA19"/>
    <mergeCell ref="AB18:AB19"/>
    <mergeCell ref="A20:A21"/>
    <mergeCell ref="J20:J21"/>
    <mergeCell ref="U20:U21"/>
    <mergeCell ref="AA20:AA21"/>
    <mergeCell ref="AB20:AB21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