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<sst xmlns="http://schemas.openxmlformats.org/spreadsheetml/2006/main" uniqueCount="70">
  <si>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</si>
  <si>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</si>
  <si>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</si>
  <si>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</si>
  <si>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</si>
  <si>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</si>
  <si>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</si>
  <si>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</si>
  <si>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</si>
  <si>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</si>
  <si>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</si>
  <si>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</si>
  <si>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</si>
  <si>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</si>
  <si>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</si>
  <si>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</si>
  <si>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</si>
  <si>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</si>
  <si>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</si>
  <si>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</si>
  <si>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</si>
  <si>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</si>
  <si>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</si>
  <si>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</si>
  <si>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</si>
  <si>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</si>
  <si>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</si>
  <si>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</si>
  <si>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</si>
  <si>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</si>
  <si>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</si>
  <si>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</si>
  <si>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</si>
  <si>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</si>
  <si>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</si>
  <si>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</si>
  <si>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</si>
  <si>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</si>
  <si>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</si>
  <si>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</si>
  <si>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</si>
  <si>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</si>
  <si>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</si>
  <si>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</si>
  <si>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</si>
  <si>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</si>
  <si>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</si>
  <si>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</si>
  <si>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</si>
  <si>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</si>
  <si>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</si>
  <si>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</si>
  <si>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</si>
  <si>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</si>
  <si>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</si>
  <si>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</si>
  <si>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</si>
  <si>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</si>
  <si>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</si>
  <si>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</si>
  <si>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ad902</t>
  </si>
  <si>
    <t>大洋図書</t>
  </si>
  <si>
    <t>1P出会いノウハウ版</t>
  </si>
  <si>
    <t>lp15</t>
  </si>
  <si>
    <t>臨時増刊ラヴァーズ</t>
  </si>
  <si>
    <t>表4</t>
  </si>
  <si>
    <t>2月21日(金)</t>
  </si>
  <si>
    <t>ad903</t>
  </si>
  <si>
    <t>空電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</si>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</sst>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105000</v>
      </c>
      <c r="E6" s="81">
        <v>118</v>
      </c>
      <c r="F6" s="81">
        <v>49</v>
      </c>
      <c r="G6" s="81">
        <v>18</v>
      </c>
      <c r="H6" s="91">
        <v>30</v>
      </c>
      <c r="I6" s="92">
        <v>0</v>
      </c>
      <c r="J6" s="145">
        <f>H6+I6</f>
        <v>30</v>
      </c>
      <c r="K6" s="82">
        <f>IFERROR(J6/G6,"-")</f>
        <v>1.6666666666667</v>
      </c>
      <c r="L6" s="81">
        <v>14</v>
      </c>
      <c r="M6" s="81">
        <v>7</v>
      </c>
      <c r="N6" s="82">
        <f>IFERROR(L6/J6,"-")</f>
        <v>0.46666666666667</v>
      </c>
      <c r="O6" s="83">
        <f>IFERROR(D6/J6,"-")</f>
        <v>3500</v>
      </c>
      <c r="P6" s="84">
        <v>4</v>
      </c>
      <c r="Q6" s="82">
        <f>IFERROR(P6/J6,"-")</f>
        <v>0.13333333333333</v>
      </c>
      <c r="R6" s="200">
        <v>11000</v>
      </c>
      <c r="S6" s="201">
        <f>IFERROR(R6/J6,"-")</f>
        <v>366.66666666667</v>
      </c>
      <c r="T6" s="201">
        <f>IFERROR(R6/P6,"-")</f>
        <v>2750</v>
      </c>
      <c r="U6" s="195">
        <f>IFERROR(R6-D6,"-")</f>
        <v>-94000</v>
      </c>
      <c r="V6" s="85">
        <f>R6/D6</f>
        <v>0.1047619047619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105000</v>
      </c>
      <c r="E9" s="41">
        <f>SUM(E6:E7)</f>
        <v>118</v>
      </c>
      <c r="F9" s="41">
        <f>SUM(F6:F7)</f>
        <v>49</v>
      </c>
      <c r="G9" s="41">
        <f>SUM(G6:G7)</f>
        <v>18</v>
      </c>
      <c r="H9" s="41">
        <f>SUM(H6:H7)</f>
        <v>30</v>
      </c>
      <c r="I9" s="41">
        <f>SUM(I6:I7)</f>
        <v>0</v>
      </c>
      <c r="J9" s="41">
        <f>SUM(J6:J7)</f>
        <v>30</v>
      </c>
      <c r="K9" s="42">
        <f>IFERROR(J9/G9,"-")</f>
        <v>1.6666666666667</v>
      </c>
      <c r="L9" s="78">
        <f>SUM(L6:L7)</f>
        <v>14</v>
      </c>
      <c r="M9" s="78">
        <f>SUM(M6:M7)</f>
        <v>7</v>
      </c>
      <c r="N9" s="42">
        <f>IFERROR(L9/J9,"-")</f>
        <v>0.46666666666667</v>
      </c>
      <c r="O9" s="43">
        <f>IFERROR(D9/J9,"-")</f>
        <v>3500</v>
      </c>
      <c r="P9" s="44">
        <f>SUM(P6:P7)</f>
        <v>4</v>
      </c>
      <c r="Q9" s="42">
        <f>IFERROR(P9/J9,"-")</f>
        <v>0.13333333333333</v>
      </c>
      <c r="R9" s="45">
        <f>SUM(R6:R7)</f>
        <v>11000</v>
      </c>
      <c r="S9" s="45">
        <f>IFERROR(R9/J9,"-")</f>
        <v>366.66666666667</v>
      </c>
      <c r="T9" s="45">
        <f>IFERROR(R9/P9,"-")</f>
        <v>2750</v>
      </c>
      <c r="U9" s="46">
        <f>SUM(U6:U7)</f>
        <v>-94000</v>
      </c>
      <c r="V9" s="47">
        <f>IFERROR(R9/D9,"-")</f>
        <v>0.1047619047619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0.1047619047619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105000</v>
      </c>
      <c r="K6" s="81">
        <v>37</v>
      </c>
      <c r="L6" s="81">
        <v>0</v>
      </c>
      <c r="M6" s="81">
        <v>0</v>
      </c>
      <c r="N6" s="91">
        <v>15</v>
      </c>
      <c r="O6" s="92">
        <v>0</v>
      </c>
      <c r="P6" s="93">
        <f>N6+O6</f>
        <v>15</v>
      </c>
      <c r="Q6" s="82" t="str">
        <f>IFERROR(P6/M6,"-")</f>
        <v>-</v>
      </c>
      <c r="R6" s="81">
        <v>6</v>
      </c>
      <c r="S6" s="81">
        <v>6</v>
      </c>
      <c r="T6" s="82">
        <f>IFERROR(S6/(O6+P6),"-")</f>
        <v>0.4</v>
      </c>
      <c r="U6" s="182">
        <f>IFERROR(J6/SUM(P6:P7),"-")</f>
        <v>3500</v>
      </c>
      <c r="V6" s="84">
        <v>3</v>
      </c>
      <c r="W6" s="82">
        <f>IF(P6=0,"-",V6/P6)</f>
        <v>0.2</v>
      </c>
      <c r="X6" s="186">
        <v>11000</v>
      </c>
      <c r="Y6" s="187">
        <f>IFERROR(X6/P6,"-")</f>
        <v>733.33333333333</v>
      </c>
      <c r="Z6" s="187">
        <f>IFERROR(X6/V6,"-")</f>
        <v>3666.6666666667</v>
      </c>
      <c r="AA6" s="188">
        <f>SUM(X6:X7)-SUM(J6:J7)</f>
        <v>-94000</v>
      </c>
      <c r="AB6" s="85">
        <f>SUM(X6:X7)/SUM(J6:J7)</f>
        <v>0.1047619047619</v>
      </c>
      <c r="AC6" s="79"/>
      <c r="AD6" s="94">
        <v>1</v>
      </c>
      <c r="AE6" s="95">
        <f>IF(P6=0,"",IF(AD6=0,"",(AD6/P6)))</f>
        <v>0.066666666666667</v>
      </c>
      <c r="AF6" s="94">
        <v>1</v>
      </c>
      <c r="AG6" s="96">
        <f>IFERROR(AF6/AD6,"-")</f>
        <v>1</v>
      </c>
      <c r="AH6" s="97">
        <v>3000</v>
      </c>
      <c r="AI6" s="98">
        <f>IFERROR(AH6/AD6,"-")</f>
        <v>3000</v>
      </c>
      <c r="AJ6" s="99">
        <v>1</v>
      </c>
      <c r="AK6" s="99"/>
      <c r="AL6" s="99"/>
      <c r="AM6" s="100">
        <v>3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0.2</v>
      </c>
      <c r="AX6" s="106">
        <v>2</v>
      </c>
      <c r="AY6" s="108">
        <f>IFERROR(AX6/AV6,"-")</f>
        <v>0.66666666666667</v>
      </c>
      <c r="AZ6" s="109">
        <v>11500</v>
      </c>
      <c r="BA6" s="110">
        <f>IFERROR(AZ6/AV6,"-")</f>
        <v>3833.3333333333</v>
      </c>
      <c r="BB6" s="111"/>
      <c r="BC6" s="111">
        <v>2</v>
      </c>
      <c r="BD6" s="111"/>
      <c r="BE6" s="112">
        <v>1</v>
      </c>
      <c r="BF6" s="113">
        <f>IF(P6=0,"",IF(BE6=0,"",(BE6/P6)))</f>
        <v>0.066666666666667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0.26666666666667</v>
      </c>
      <c r="BP6" s="121">
        <v>1</v>
      </c>
      <c r="BQ6" s="122">
        <f>IFERROR(BP6/BN6,"-")</f>
        <v>0.25</v>
      </c>
      <c r="BR6" s="123">
        <v>3000</v>
      </c>
      <c r="BS6" s="124">
        <f>IFERROR(BR6/BN6,"-")</f>
        <v>750</v>
      </c>
      <c r="BT6" s="125">
        <v>1</v>
      </c>
      <c r="BU6" s="125"/>
      <c r="BV6" s="125"/>
      <c r="BW6" s="126">
        <v>3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11000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81</v>
      </c>
      <c r="L7" s="81">
        <v>49</v>
      </c>
      <c r="M7" s="81">
        <v>18</v>
      </c>
      <c r="N7" s="91">
        <v>15</v>
      </c>
      <c r="O7" s="92">
        <v>0</v>
      </c>
      <c r="P7" s="93">
        <f>N7+O7</f>
        <v>15</v>
      </c>
      <c r="Q7" s="82">
        <f>IFERROR(P7/M7,"-")</f>
        <v>0.83333333333333</v>
      </c>
      <c r="R7" s="81">
        <v>8</v>
      </c>
      <c r="S7" s="81">
        <v>1</v>
      </c>
      <c r="T7" s="82">
        <f>IFERROR(S7/(O7+P7),"-")</f>
        <v>0.066666666666667</v>
      </c>
      <c r="U7" s="182"/>
      <c r="V7" s="84">
        <v>1</v>
      </c>
      <c r="W7" s="82">
        <f>IF(P7=0,"-",V7/P7)</f>
        <v>0.066666666666667</v>
      </c>
      <c r="X7" s="186">
        <v>0</v>
      </c>
      <c r="Y7" s="187">
        <f>IFERROR(X7/P7,"-")</f>
        <v>0</v>
      </c>
      <c r="Z7" s="187">
        <f>IFERROR(X7/V7,"-")</f>
        <v>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0.2</v>
      </c>
      <c r="AO7" s="100">
        <v>1</v>
      </c>
      <c r="AP7" s="102">
        <f>IFERROR(AP7/AM7,"-")</f>
        <v>0</v>
      </c>
      <c r="AQ7" s="103">
        <v>9000</v>
      </c>
      <c r="AR7" s="104">
        <f>IFERROR(AQ7/AM7,"-")</f>
        <v>3000</v>
      </c>
      <c r="AS7" s="105"/>
      <c r="AT7" s="105"/>
      <c r="AU7" s="105">
        <v>1</v>
      </c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0.26666666666667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0.066666666666667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0</v>
      </c>
      <c r="CQ7" s="141">
        <v>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0.1047619047619</v>
      </c>
      <c r="B10" s="39"/>
      <c r="C10" s="39"/>
      <c r="D10" s="39"/>
      <c r="E10" s="39"/>
      <c r="F10" s="39"/>
      <c r="G10" s="40" t="s">
        <v>69</v>
      </c>
      <c r="H10" s="40"/>
      <c r="I10" s="40"/>
      <c r="J10" s="190">
        <f>SUM(J6:J9)</f>
        <v>105000</v>
      </c>
      <c r="K10" s="41">
        <f>SUM(K6:K9)</f>
        <v>118</v>
      </c>
      <c r="L10" s="41">
        <f>SUM(L6:L9)</f>
        <v>49</v>
      </c>
      <c r="M10" s="41">
        <f>SUM(M6:M9)</f>
        <v>18</v>
      </c>
      <c r="N10" s="41">
        <f>SUM(N6:N9)</f>
        <v>30</v>
      </c>
      <c r="O10" s="41">
        <f>SUM(O6:O9)</f>
        <v>0</v>
      </c>
      <c r="P10" s="41">
        <f>SUM(P6:P9)</f>
        <v>30</v>
      </c>
      <c r="Q10" s="42">
        <f>IFERROR(P10/M10,"-")</f>
        <v>1.6666666666667</v>
      </c>
      <c r="R10" s="78">
        <f>SUM(R6:R9)</f>
        <v>14</v>
      </c>
      <c r="S10" s="78">
        <f>SUM(S6:S9)</f>
        <v>7</v>
      </c>
      <c r="T10" s="42">
        <f>IFERROR(R10/P10,"-")</f>
        <v>0.46666666666667</v>
      </c>
      <c r="U10" s="184">
        <f>IFERROR(J10/P10,"-")</f>
        <v>3500</v>
      </c>
      <c r="V10" s="44">
        <f>SUM(V6:V9)</f>
        <v>4</v>
      </c>
      <c r="W10" s="42">
        <f>IFERROR(V10/P10,"-")</f>
        <v>0.13333333333333</v>
      </c>
      <c r="X10" s="190">
        <f>SUM(X6:X9)</f>
        <v>11000</v>
      </c>
      <c r="Y10" s="190">
        <f>IFERROR(X10/P10,"-")</f>
        <v>366.66666666667</v>
      </c>
      <c r="Z10" s="190">
        <f>IFERROR(X10/V10,"-")</f>
        <v>2750</v>
      </c>
      <c r="AA10" s="190">
        <f>X10-J10</f>
        <v>-94000</v>
      </c>
      <c r="AB10" s="47">
        <f>X10/J10</f>
        <v>0.1047619047619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