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<sst xmlns="http://schemas.openxmlformats.org/spreadsheetml/2006/main" uniqueCount="70">
  <si>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</si>
  <si>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</si>
  <si>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</si>
  <si>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</si>
  <si>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</si>
  <si>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</si>
  <si>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</si>
  <si>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</si>
  <si>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</si>
  <si>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</si>
  <si>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</si>
  <si>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</si>
  <si>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</si>
  <si>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</si>
  <si>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</si>
  <si>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</si>
  <si>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</si>
  <si>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</si>
  <si>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</si>
  <si>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</si>
  <si>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</si>
  <si>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</si>
  <si>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</si>
  <si>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</si>
  <si>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01月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</si>
  <si>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</si>
  <si>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</si>
  <si>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</si>
  <si>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</si>
  <si>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</si>
  <si>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</si>
  <si>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</si>
  <si>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</si>
  <si>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</si>
  <si>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</si>
  <si>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</si>
  <si>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</si>
  <si>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</si>
  <si>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</si>
  <si>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</si>
  <si>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</si>
  <si>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</si>
  <si>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</si>
  <si>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</si>
  <si>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</si>
  <si>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</si>
  <si>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</si>
  <si>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</si>
  <si>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</si>
  <si>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</si>
  <si>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</si>
  <si>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</si>
  <si>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</si>
  <si>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</si>
  <si>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</si>
  <si>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</si>
  <si>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</si>
  <si>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</si>
  <si>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</si>
  <si>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</si>
  <si>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ad900</t>
  </si>
  <si>
    <t>日本ジャーナル出版</t>
  </si>
  <si>
    <t>1P記事_求む！中高年男性版_ヘスティア</t>
  </si>
  <si>
    <t>lp15</t>
  </si>
  <si>
    <t>週刊実話増刊「実話ザ・タブー」</t>
  </si>
  <si>
    <t>表4</t>
  </si>
  <si>
    <t>1月29日(水)</t>
  </si>
  <si>
    <t>ad901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</si>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</sst>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53</v>
      </c>
      <c r="F6" s="81">
        <v>23</v>
      </c>
      <c r="G6" s="81">
        <v>14</v>
      </c>
      <c r="H6" s="91">
        <v>7</v>
      </c>
      <c r="I6" s="92">
        <v>0</v>
      </c>
      <c r="J6" s="145">
        <f>H6+I6</f>
        <v>7</v>
      </c>
      <c r="K6" s="82">
        <f>IFERROR(J6/G6,"-")</f>
        <v>0.5</v>
      </c>
      <c r="L6" s="81">
        <v>3</v>
      </c>
      <c r="M6" s="81">
        <v>1</v>
      </c>
      <c r="N6" s="82">
        <f>IFERROR(L6/J6,"-")</f>
        <v>0.42857142857143</v>
      </c>
      <c r="O6" s="83">
        <f>IFERROR(D6/J6,"-")</f>
        <v>17857.142857143</v>
      </c>
      <c r="P6" s="84">
        <v>1</v>
      </c>
      <c r="Q6" s="82">
        <f>IFERROR(P6/J6,"-")</f>
        <v>0.14285714285714</v>
      </c>
      <c r="R6" s="200">
        <v>5300</v>
      </c>
      <c r="S6" s="201">
        <f>IFERROR(R6/J6,"-")</f>
        <v>757.14285714286</v>
      </c>
      <c r="T6" s="201">
        <f>IFERROR(R6/P6,"-")</f>
        <v>5300</v>
      </c>
      <c r="U6" s="195">
        <f>IFERROR(R6-D6,"-")</f>
        <v>-119700</v>
      </c>
      <c r="V6" s="85">
        <f>R6/D6</f>
        <v>0.0424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53</v>
      </c>
      <c r="F9" s="41">
        <f>SUM(F6:F7)</f>
        <v>23</v>
      </c>
      <c r="G9" s="41">
        <f>SUM(G6:G7)</f>
        <v>14</v>
      </c>
      <c r="H9" s="41">
        <f>SUM(H6:H7)</f>
        <v>7</v>
      </c>
      <c r="I9" s="41">
        <f>SUM(I6:I7)</f>
        <v>0</v>
      </c>
      <c r="J9" s="41">
        <f>SUM(J6:J7)</f>
        <v>7</v>
      </c>
      <c r="K9" s="42">
        <f>IFERROR(J9/G9,"-")</f>
        <v>0.5</v>
      </c>
      <c r="L9" s="78">
        <f>SUM(L6:L7)</f>
        <v>3</v>
      </c>
      <c r="M9" s="78">
        <f>SUM(M6:M7)</f>
        <v>1</v>
      </c>
      <c r="N9" s="42">
        <f>IFERROR(L9/J9,"-")</f>
        <v>0.42857142857143</v>
      </c>
      <c r="O9" s="43">
        <f>IFERROR(D9/J9,"-")</f>
        <v>17857.142857143</v>
      </c>
      <c r="P9" s="44">
        <f>SUM(P6:P7)</f>
        <v>1</v>
      </c>
      <c r="Q9" s="42">
        <f>IFERROR(P9/J9,"-")</f>
        <v>0.14285714285714</v>
      </c>
      <c r="R9" s="45">
        <f>SUM(R6:R7)</f>
        <v>5300</v>
      </c>
      <c r="S9" s="45">
        <f>IFERROR(R9/J9,"-")</f>
        <v>757.14285714286</v>
      </c>
      <c r="T9" s="45">
        <f>IFERROR(R9/P9,"-")</f>
        <v>5300</v>
      </c>
      <c r="U9" s="46">
        <f>SUM(U6:U7)</f>
        <v>-119700</v>
      </c>
      <c r="V9" s="47">
        <f>IFERROR(R9/D9,"-")</f>
        <v>0.0424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0.0424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125000</v>
      </c>
      <c r="K6" s="81">
        <v>18</v>
      </c>
      <c r="L6" s="81">
        <v>0</v>
      </c>
      <c r="M6" s="81">
        <v>0</v>
      </c>
      <c r="N6" s="91">
        <v>6</v>
      </c>
      <c r="O6" s="92">
        <v>0</v>
      </c>
      <c r="P6" s="93">
        <f>N6+O6</f>
        <v>6</v>
      </c>
      <c r="Q6" s="82" t="str">
        <f>IFERROR(P6/M6,"-")</f>
        <v>-</v>
      </c>
      <c r="R6" s="81">
        <v>3</v>
      </c>
      <c r="S6" s="81">
        <v>1</v>
      </c>
      <c r="T6" s="82">
        <f>IFERROR(S6/(O6+P6),"-")</f>
        <v>0.16666666666667</v>
      </c>
      <c r="U6" s="182">
        <f>IFERROR(J6/SUM(P6:P7),"-")</f>
        <v>17857.142857143</v>
      </c>
      <c r="V6" s="84">
        <v>1</v>
      </c>
      <c r="W6" s="82">
        <f>IF(P6=0,"-",V6/P6)</f>
        <v>0.16666666666667</v>
      </c>
      <c r="X6" s="186">
        <v>5300</v>
      </c>
      <c r="Y6" s="187">
        <f>IFERROR(X6/P6,"-")</f>
        <v>883.33333333333</v>
      </c>
      <c r="Z6" s="187">
        <f>IFERROR(X6/V6,"-")</f>
        <v>5300</v>
      </c>
      <c r="AA6" s="188">
        <f>SUM(X6:X7)-SUM(J6:J7)</f>
        <v>-119700</v>
      </c>
      <c r="AB6" s="85">
        <f>SUM(X6:X7)/SUM(J6:J7)</f>
        <v>0.0424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>
        <v>1</v>
      </c>
      <c r="BH6" s="114">
        <f>IFERROR(BG6/BE6,"-")</f>
        <v>1</v>
      </c>
      <c r="BI6" s="115">
        <v>5300</v>
      </c>
      <c r="BJ6" s="116">
        <f>IFERROR(BI6/BE6,"-")</f>
        <v>5300</v>
      </c>
      <c r="BK6" s="117"/>
      <c r="BL6" s="117">
        <v>1</v>
      </c>
      <c r="BM6" s="117"/>
      <c r="BN6" s="119">
        <v>1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5300</v>
      </c>
      <c r="CQ6" s="141">
        <v>5300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35</v>
      </c>
      <c r="L7" s="81">
        <v>23</v>
      </c>
      <c r="M7" s="81">
        <v>14</v>
      </c>
      <c r="N7" s="91">
        <v>1</v>
      </c>
      <c r="O7" s="92">
        <v>0</v>
      </c>
      <c r="P7" s="93">
        <f>N7+O7</f>
        <v>1</v>
      </c>
      <c r="Q7" s="82">
        <f>IFERROR(P7/M7,"-")</f>
        <v>0.071428571428571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0.0424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125000</v>
      </c>
      <c r="K10" s="41">
        <f>SUM(K6:K9)</f>
        <v>53</v>
      </c>
      <c r="L10" s="41">
        <f>SUM(L6:L9)</f>
        <v>23</v>
      </c>
      <c r="M10" s="41">
        <f>SUM(M6:M9)</f>
        <v>14</v>
      </c>
      <c r="N10" s="41">
        <f>SUM(N6:N9)</f>
        <v>7</v>
      </c>
      <c r="O10" s="41">
        <f>SUM(O6:O9)</f>
        <v>0</v>
      </c>
      <c r="P10" s="41">
        <f>SUM(P6:P9)</f>
        <v>7</v>
      </c>
      <c r="Q10" s="42">
        <f>IFERROR(P10/M10,"-")</f>
        <v>0.5</v>
      </c>
      <c r="R10" s="78">
        <f>SUM(R6:R9)</f>
        <v>3</v>
      </c>
      <c r="S10" s="78">
        <f>SUM(S6:S9)</f>
        <v>1</v>
      </c>
      <c r="T10" s="42">
        <f>IFERROR(R10/P10,"-")</f>
        <v>0.42857142857143</v>
      </c>
      <c r="U10" s="184">
        <f>IFERROR(J10/P10,"-")</f>
        <v>17857.142857143</v>
      </c>
      <c r="V10" s="44">
        <f>SUM(V6:V9)</f>
        <v>1</v>
      </c>
      <c r="W10" s="42">
        <f>IFERROR(V10/P10,"-")</f>
        <v>0.14285714285714</v>
      </c>
      <c r="X10" s="190">
        <f>SUM(X6:X9)</f>
        <v>5300</v>
      </c>
      <c r="Y10" s="190">
        <f>IFERROR(X10/P10,"-")</f>
        <v>757.14285714286</v>
      </c>
      <c r="Z10" s="190">
        <f>IFERROR(X10/V10,"-")</f>
        <v>5300</v>
      </c>
      <c r="AA10" s="190">
        <f>X10-J10</f>
        <v>-119700</v>
      </c>
      <c r="AB10" s="47">
        <f>X10/J10</f>
        <v>0.0424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