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<sst xmlns="http://schemas.openxmlformats.org/spreadsheetml/2006/main" uniqueCount="90">
  <si>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</si>
  <si>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</si>
  <si>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</si>
  <si>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</si>
  <si>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</si>
  <si>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</si>
  <si>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</si>
  <si>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</si>
  <si>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</si>
  <si>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</si>
  <si>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</si>
  <si>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</si>
  <si>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</si>
  <si>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</si>
  <si>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</si>
  <si>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</si>
  <si>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</si>
  <si>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</si>
  <si>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</si>
  <si>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</si>
  <si>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</si>
  <si>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</si>
  <si>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</si>
  <si>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</si>
  <si>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</si>
  <si>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</si>
  <si>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</si>
  <si>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</si>
  <si>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</si>
  <si>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</si>
  <si>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</si>
  <si>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</si>
  <si>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</si>
  <si>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</si>
  <si>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</si>
  <si>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</si>
  <si>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</si>
  <si>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</si>
  <si>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</si>
  <si>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</si>
  <si>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</si>
  <si>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</si>
  <si>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</si>
  <si>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</si>
  <si>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</si>
  <si>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</si>
  <si>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</si>
  <si>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</si>
  <si>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</si>
  <si>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</si>
  <si>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</si>
  <si>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</si>
  <si>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</si>
  <si>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</si>
  <si>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</si>
  <si>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</si>
  <si>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</si>
  <si>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</si>
  <si>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</si>
  <si>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</si>
  <si>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ad895</t>
  </si>
  <si>
    <t>大洋図書</t>
  </si>
  <si>
    <t>2P素敵なヤリ活（タイトル『素敵なヤリ活』）</t>
  </si>
  <si>
    <t>lp14</t>
  </si>
  <si>
    <t>実話ナックルズGOLD　ドキュメント</t>
  </si>
  <si>
    <t>1C2P</t>
  </si>
  <si>
    <t>12月09日(月)</t>
  </si>
  <si>
    <t>ad896</t>
  </si>
  <si>
    <t>空電</t>
  </si>
  <si>
    <t>ln_adn058</t>
  </si>
  <si>
    <t>5P写真ストーリー版_LINE版</t>
  </si>
  <si>
    <t>line</t>
  </si>
  <si>
    <t>臨時増刊ラヴァーズ</t>
  </si>
  <si>
    <t>1C5P</t>
  </si>
  <si>
    <t>12月20日(金)</t>
  </si>
  <si>
    <t>ad897</t>
  </si>
  <si>
    <t>ln_adn060</t>
  </si>
  <si>
    <t>日本ジャーナル出版</t>
  </si>
  <si>
    <t>DVD漫画きよし_袋裏用セリフアレンジ_LINE版</t>
  </si>
  <si>
    <t>アサヒ芸能.4W火</t>
  </si>
  <si>
    <t>DVD袋裏4C</t>
  </si>
  <si>
    <t>12月24日(火)</t>
  </si>
  <si>
    <t>ad899</t>
  </si>
  <si>
    <t>ln_adn059</t>
  </si>
  <si>
    <t>1Pゴージャス(高宮菜々子さん)_LINE版</t>
  </si>
  <si>
    <t>週刊実話増刊「実話ザ・タブー」</t>
  </si>
  <si>
    <t>表4</t>
  </si>
  <si>
    <t>12月25日(水)</t>
  </si>
  <si>
    <t>ad898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</si>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</sst>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320000</v>
      </c>
      <c r="E6" s="81">
        <v>184</v>
      </c>
      <c r="F6" s="81">
        <v>88</v>
      </c>
      <c r="G6" s="81">
        <v>77</v>
      </c>
      <c r="H6" s="91">
        <v>69</v>
      </c>
      <c r="I6" s="92">
        <v>0</v>
      </c>
      <c r="J6" s="145">
        <f>H6+I6</f>
        <v>69</v>
      </c>
      <c r="K6" s="82">
        <f>IFERROR(J6/G6,"-")</f>
        <v>0.8961038961039</v>
      </c>
      <c r="L6" s="81">
        <v>6</v>
      </c>
      <c r="M6" s="81">
        <v>9</v>
      </c>
      <c r="N6" s="82">
        <f>IFERROR(L6/J6,"-")</f>
        <v>0.08695652173913</v>
      </c>
      <c r="O6" s="83">
        <f>IFERROR(D6/J6,"-")</f>
        <v>4637.6811594203</v>
      </c>
      <c r="P6" s="84">
        <v>5</v>
      </c>
      <c r="Q6" s="82">
        <f>IFERROR(P6/J6,"-")</f>
        <v>0.072463768115942</v>
      </c>
      <c r="R6" s="200">
        <v>6900</v>
      </c>
      <c r="S6" s="201">
        <f>IFERROR(R6/J6,"-")</f>
        <v>100</v>
      </c>
      <c r="T6" s="201">
        <f>IFERROR(R6/P6,"-")</f>
        <v>1380</v>
      </c>
      <c r="U6" s="195">
        <f>IFERROR(R6-D6,"-")</f>
        <v>-313100</v>
      </c>
      <c r="V6" s="85">
        <f>R6/D6</f>
        <v>0.0215625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320000</v>
      </c>
      <c r="E9" s="41">
        <f>SUM(E6:E7)</f>
        <v>184</v>
      </c>
      <c r="F9" s="41">
        <f>SUM(F6:F7)</f>
        <v>88</v>
      </c>
      <c r="G9" s="41">
        <f>SUM(G6:G7)</f>
        <v>77</v>
      </c>
      <c r="H9" s="41">
        <f>SUM(H6:H7)</f>
        <v>69</v>
      </c>
      <c r="I9" s="41">
        <f>SUM(I6:I7)</f>
        <v>0</v>
      </c>
      <c r="J9" s="41">
        <f>SUM(J6:J7)</f>
        <v>69</v>
      </c>
      <c r="K9" s="42">
        <f>IFERROR(J9/G9,"-")</f>
        <v>0.8961038961039</v>
      </c>
      <c r="L9" s="78">
        <f>SUM(L6:L7)</f>
        <v>6</v>
      </c>
      <c r="M9" s="78">
        <f>SUM(M6:M7)</f>
        <v>9</v>
      </c>
      <c r="N9" s="42">
        <f>IFERROR(L9/J9,"-")</f>
        <v>0.08695652173913</v>
      </c>
      <c r="O9" s="43">
        <f>IFERROR(D9/J9,"-")</f>
        <v>4637.6811594203</v>
      </c>
      <c r="P9" s="44">
        <f>SUM(P6:P7)</f>
        <v>5</v>
      </c>
      <c r="Q9" s="42">
        <f>IFERROR(P9/J9,"-")</f>
        <v>0.072463768115942</v>
      </c>
      <c r="R9" s="45">
        <f>SUM(R6:R7)</f>
        <v>6900</v>
      </c>
      <c r="S9" s="45">
        <f>IFERROR(R9/J9,"-")</f>
        <v>100</v>
      </c>
      <c r="T9" s="45">
        <f>IFERROR(R9/P9,"-")</f>
        <v>1380</v>
      </c>
      <c r="U9" s="46">
        <f>SUM(U6:U7)</f>
        <v>-313100</v>
      </c>
      <c r="V9" s="47">
        <f>IFERROR(R9/D9,"-")</f>
        <v>0.0215625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45000</v>
      </c>
      <c r="K6" s="81">
        <v>6</v>
      </c>
      <c r="L6" s="81">
        <v>0</v>
      </c>
      <c r="M6" s="81">
        <v>17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5625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-45000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68</v>
      </c>
      <c r="L7" s="81">
        <v>30</v>
      </c>
      <c r="M7" s="81">
        <v>24</v>
      </c>
      <c r="N7" s="91">
        <v>8</v>
      </c>
      <c r="O7" s="92">
        <v>0</v>
      </c>
      <c r="P7" s="93">
        <f>N7+O7</f>
        <v>8</v>
      </c>
      <c r="Q7" s="82">
        <f>IFERROR(P7/M7,"-")</f>
        <v>0.33333333333333</v>
      </c>
      <c r="R7" s="81">
        <v>1</v>
      </c>
      <c r="S7" s="81">
        <v>4</v>
      </c>
      <c r="T7" s="82">
        <f>IFERROR(S7/(O7+P7),"-")</f>
        <v>0.5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0.012</v>
      </c>
      <c r="B8" s="203" t="s">
        <v>69</v>
      </c>
      <c r="C8" s="203" t="s">
        <v>61</v>
      </c>
      <c r="D8" s="203" t="s">
        <v>70</v>
      </c>
      <c r="E8" s="203"/>
      <c r="F8" s="203" t="s">
        <v>71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9</v>
      </c>
      <c r="O8" s="92">
        <v>0</v>
      </c>
      <c r="P8" s="93">
        <f>N8+O8</f>
        <v>9</v>
      </c>
      <c r="Q8" s="82" t="str">
        <f>IFERROR(P8/M8,"-")</f>
        <v>-</v>
      </c>
      <c r="R8" s="81">
        <v>2</v>
      </c>
      <c r="S8" s="81">
        <v>1</v>
      </c>
      <c r="T8" s="82">
        <f>IFERROR(S8/(O8+P8),"-")</f>
        <v>0.11111111111111</v>
      </c>
      <c r="U8" s="182">
        <f>IFERROR(J8/SUM(P8:P9),"-")</f>
        <v>6818.1818181818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-74100</v>
      </c>
      <c r="AB8" s="85">
        <f>SUM(X8:X9)/SUM(J8:J9)</f>
        <v>0.012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0.11111111111111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0.44444444444444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0.11111111111111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21</v>
      </c>
      <c r="L9" s="81">
        <v>13</v>
      </c>
      <c r="M9" s="81">
        <v>9</v>
      </c>
      <c r="N9" s="91">
        <v>2</v>
      </c>
      <c r="O9" s="92">
        <v>0</v>
      </c>
      <c r="P9" s="93">
        <f>N9+O9</f>
        <v>2</v>
      </c>
      <c r="Q9" s="82">
        <f>IFERROR(P9/M9,"-")</f>
        <v>0.22222222222222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0.5</v>
      </c>
      <c r="X9" s="186">
        <v>900</v>
      </c>
      <c r="Y9" s="187">
        <f>IFERROR(X9/P9,"-")</f>
        <v>450</v>
      </c>
      <c r="Z9" s="187">
        <f>IFERROR(X9/V9,"-")</f>
        <v>900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900</v>
      </c>
      <c r="CB9" s="131">
        <f>IFERROR(CA9/BW9,"-")</f>
        <v>900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900</v>
      </c>
      <c r="CQ9" s="141">
        <v>900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76</v>
      </c>
      <c r="C10" s="203" t="s">
        <v>77</v>
      </c>
      <c r="D10" s="203" t="s">
        <v>78</v>
      </c>
      <c r="E10" s="203"/>
      <c r="F10" s="203" t="s">
        <v>71</v>
      </c>
      <c r="G10" s="203" t="s">
        <v>79</v>
      </c>
      <c r="H10" s="90" t="s">
        <v>80</v>
      </c>
      <c r="I10" s="90" t="s">
        <v>81</v>
      </c>
      <c r="J10" s="188">
        <v>75000</v>
      </c>
      <c r="K10" s="81">
        <v>0</v>
      </c>
      <c r="L10" s="81">
        <v>0</v>
      </c>
      <c r="M10" s="81">
        <v>0</v>
      </c>
      <c r="N10" s="91">
        <v>31</v>
      </c>
      <c r="O10" s="92">
        <v>0</v>
      </c>
      <c r="P10" s="93">
        <f>N10+O10</f>
        <v>31</v>
      </c>
      <c r="Q10" s="82" t="str">
        <f>IFERROR(P10/M10,"-")</f>
        <v>-</v>
      </c>
      <c r="R10" s="81">
        <v>2</v>
      </c>
      <c r="S10" s="81">
        <v>3</v>
      </c>
      <c r="T10" s="82">
        <f>IFERROR(S10/(O10+P10),"-")</f>
        <v>0.096774193548387</v>
      </c>
      <c r="U10" s="182">
        <f>IFERROR(J10/SUM(P10:P11),"-")</f>
        <v>2083.3333333333</v>
      </c>
      <c r="V10" s="84">
        <v>2</v>
      </c>
      <c r="W10" s="82">
        <f>IF(P10=0,"-",V10/P10)</f>
        <v>0.064516129032258</v>
      </c>
      <c r="X10" s="186">
        <v>0</v>
      </c>
      <c r="Y10" s="187">
        <f>IFERROR(X10/P10,"-")</f>
        <v>0</v>
      </c>
      <c r="Z10" s="187">
        <f>IFERROR(X10/V10,"-")</f>
        <v>0</v>
      </c>
      <c r="AA10" s="188">
        <f>SUM(X10:X11)-SUM(J10:J11)</f>
        <v>-75000</v>
      </c>
      <c r="AB10" s="85">
        <f>SUM(X10:X11)/SUM(J10:J11)</f>
        <v>0</v>
      </c>
      <c r="AC10" s="79"/>
      <c r="AD10" s="94">
        <v>1</v>
      </c>
      <c r="AE10" s="95">
        <f>IF(P10=0,"",IF(AD10=0,"",(AD10/P10)))</f>
        <v>0.032258064516129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12</v>
      </c>
      <c r="AN10" s="101">
        <f>IF(P10=0,"",IF(AM10=0,"",(AM10/P10)))</f>
        <v>0.38709677419355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5</v>
      </c>
      <c r="AW10" s="107">
        <f>IF(P10=0,"",IF(AV10=0,"",(AV10/P10)))</f>
        <v>0.16129032258065</v>
      </c>
      <c r="AX10" s="106">
        <v>1</v>
      </c>
      <c r="AY10" s="108">
        <f>IFERROR(AX10/AV10,"-")</f>
        <v>0.2</v>
      </c>
      <c r="AZ10" s="109">
        <v>10000</v>
      </c>
      <c r="BA10" s="110">
        <f>IFERROR(AZ10/AV10,"-")</f>
        <v>2000</v>
      </c>
      <c r="BB10" s="111">
        <v>1</v>
      </c>
      <c r="BC10" s="111"/>
      <c r="BD10" s="111"/>
      <c r="BE10" s="112">
        <v>2</v>
      </c>
      <c r="BF10" s="113">
        <f>IF(P10=0,"",IF(BE10=0,"",(BE10/P10)))</f>
        <v>0.064516129032258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6</v>
      </c>
      <c r="BO10" s="120">
        <f>IF(P10=0,"",IF(BN10=0,"",(BN10/P10)))</f>
        <v>0.19354838709677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5</v>
      </c>
      <c r="BX10" s="127">
        <f>IF(P10=0,"",IF(BW10=0,"",(BW10/P10)))</f>
        <v>0.16129032258065</v>
      </c>
      <c r="BY10" s="128">
        <v>1</v>
      </c>
      <c r="BZ10" s="129">
        <f>IFERROR(BY10/BW10,"-")</f>
        <v>0.2</v>
      </c>
      <c r="CA10" s="130">
        <v>10000</v>
      </c>
      <c r="CB10" s="131">
        <f>IFERROR(CA10/BW10,"-")</f>
        <v>2000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47</v>
      </c>
      <c r="L11" s="81">
        <v>25</v>
      </c>
      <c r="M11" s="81">
        <v>19</v>
      </c>
      <c r="N11" s="91">
        <v>5</v>
      </c>
      <c r="O11" s="92">
        <v>0</v>
      </c>
      <c r="P11" s="93">
        <f>N11+O11</f>
        <v>5</v>
      </c>
      <c r="Q11" s="82">
        <f>IFERROR(P11/M11,"-")</f>
        <v>0.26315789473684</v>
      </c>
      <c r="R11" s="81">
        <v>0</v>
      </c>
      <c r="S11" s="81">
        <v>1</v>
      </c>
      <c r="T11" s="82">
        <f>IFERROR(S11/(O11+P11),"-")</f>
        <v>0.2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0.4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0.048</v>
      </c>
      <c r="B12" s="203" t="s">
        <v>83</v>
      </c>
      <c r="C12" s="203" t="s">
        <v>77</v>
      </c>
      <c r="D12" s="203" t="s">
        <v>84</v>
      </c>
      <c r="E12" s="203"/>
      <c r="F12" s="203" t="s">
        <v>71</v>
      </c>
      <c r="G12" s="203" t="s">
        <v>85</v>
      </c>
      <c r="H12" s="90" t="s">
        <v>86</v>
      </c>
      <c r="I12" s="90" t="s">
        <v>87</v>
      </c>
      <c r="J12" s="188">
        <v>125000</v>
      </c>
      <c r="K12" s="81">
        <v>0</v>
      </c>
      <c r="L12" s="81">
        <v>0</v>
      </c>
      <c r="M12" s="81">
        <v>0</v>
      </c>
      <c r="N12" s="91">
        <v>11</v>
      </c>
      <c r="O12" s="92">
        <v>0</v>
      </c>
      <c r="P12" s="93">
        <f>N12+O12</f>
        <v>11</v>
      </c>
      <c r="Q12" s="82" t="str">
        <f>IFERROR(P12/M12,"-")</f>
        <v>-</v>
      </c>
      <c r="R12" s="81">
        <v>0</v>
      </c>
      <c r="S12" s="81">
        <v>0</v>
      </c>
      <c r="T12" s="82">
        <f>IFERROR(S12/(O12+P12),"-")</f>
        <v>0</v>
      </c>
      <c r="U12" s="182">
        <f>IFERROR(J12/SUM(P12:P13),"-")</f>
        <v>8928.5714285714</v>
      </c>
      <c r="V12" s="84">
        <v>2</v>
      </c>
      <c r="W12" s="82">
        <f>IF(P12=0,"-",V12/P12)</f>
        <v>0.18181818181818</v>
      </c>
      <c r="X12" s="186">
        <v>6000</v>
      </c>
      <c r="Y12" s="187">
        <f>IFERROR(X12/P12,"-")</f>
        <v>545.45454545455</v>
      </c>
      <c r="Z12" s="187">
        <f>IFERROR(X12/V12,"-")</f>
        <v>3000</v>
      </c>
      <c r="AA12" s="188">
        <f>SUM(X12:X13)-SUM(J12:J13)</f>
        <v>-119000</v>
      </c>
      <c r="AB12" s="85">
        <f>SUM(X12:X13)/SUM(J12:J13)</f>
        <v>0.048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5</v>
      </c>
      <c r="AN12" s="101">
        <f>IF(P12=0,"",IF(AM12=0,"",(AM12/P12)))</f>
        <v>0.45454545454545</v>
      </c>
      <c r="AO12" s="100">
        <v>1</v>
      </c>
      <c r="AP12" s="102">
        <f>IFERROR(AP12/AM12,"-")</f>
        <v>0</v>
      </c>
      <c r="AQ12" s="103">
        <v>6000</v>
      </c>
      <c r="AR12" s="104">
        <f>IFERROR(AQ12/AM12,"-")</f>
        <v>1200</v>
      </c>
      <c r="AS12" s="105"/>
      <c r="AT12" s="105">
        <v>1</v>
      </c>
      <c r="AU12" s="105"/>
      <c r="AV12" s="106">
        <v>1</v>
      </c>
      <c r="AW12" s="107">
        <f>IF(P12=0,"",IF(AV12=0,"",(AV12/P12)))</f>
        <v>0.090909090909091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0.18181818181818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0.18181818181818</v>
      </c>
      <c r="BY12" s="128">
        <v>1</v>
      </c>
      <c r="BZ12" s="129">
        <f>IFERROR(BY12/BW12,"-")</f>
        <v>0.5</v>
      </c>
      <c r="CA12" s="130">
        <v>3000</v>
      </c>
      <c r="CB12" s="131">
        <f>IFERROR(CA12/BW12,"-")</f>
        <v>1500</v>
      </c>
      <c r="CC12" s="132">
        <v>1</v>
      </c>
      <c r="CD12" s="132"/>
      <c r="CE12" s="132"/>
      <c r="CF12" s="133">
        <v>1</v>
      </c>
      <c r="CG12" s="134">
        <f>IF(P12=0,"",IF(CF12=0,"",(CF12/P12)))</f>
        <v>0.090909090909091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6000</v>
      </c>
      <c r="CQ12" s="141">
        <v>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42</v>
      </c>
      <c r="L13" s="81">
        <v>20</v>
      </c>
      <c r="M13" s="81">
        <v>8</v>
      </c>
      <c r="N13" s="91">
        <v>3</v>
      </c>
      <c r="O13" s="92">
        <v>0</v>
      </c>
      <c r="P13" s="93">
        <f>N13+O13</f>
        <v>3</v>
      </c>
      <c r="Q13" s="82">
        <f>IFERROR(P13/M13,"-")</f>
        <v>0.375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0.33333333333333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0.0215625</v>
      </c>
      <c r="B16" s="39"/>
      <c r="C16" s="39"/>
      <c r="D16" s="39"/>
      <c r="E16" s="39"/>
      <c r="F16" s="39"/>
      <c r="G16" s="40" t="s">
        <v>89</v>
      </c>
      <c r="H16" s="40"/>
      <c r="I16" s="40"/>
      <c r="J16" s="190">
        <f>SUM(J6:J15)</f>
        <v>320000</v>
      </c>
      <c r="K16" s="41">
        <f>SUM(K6:K15)</f>
        <v>184</v>
      </c>
      <c r="L16" s="41">
        <f>SUM(L6:L15)</f>
        <v>88</v>
      </c>
      <c r="M16" s="41">
        <f>SUM(M6:M15)</f>
        <v>77</v>
      </c>
      <c r="N16" s="41">
        <f>SUM(N6:N15)</f>
        <v>69</v>
      </c>
      <c r="O16" s="41">
        <f>SUM(O6:O15)</f>
        <v>0</v>
      </c>
      <c r="P16" s="41">
        <f>SUM(P6:P15)</f>
        <v>69</v>
      </c>
      <c r="Q16" s="42">
        <f>IFERROR(P16/M16,"-")</f>
        <v>0.8961038961039</v>
      </c>
      <c r="R16" s="78">
        <f>SUM(R6:R15)</f>
        <v>6</v>
      </c>
      <c r="S16" s="78">
        <f>SUM(S6:S15)</f>
        <v>9</v>
      </c>
      <c r="T16" s="42">
        <f>IFERROR(R16/P16,"-")</f>
        <v>0.08695652173913</v>
      </c>
      <c r="U16" s="184">
        <f>IFERROR(J16/P16,"-")</f>
        <v>4637.6811594203</v>
      </c>
      <c r="V16" s="44">
        <f>SUM(V6:V15)</f>
        <v>5</v>
      </c>
      <c r="W16" s="42">
        <f>IFERROR(V16/P16,"-")</f>
        <v>0.072463768115942</v>
      </c>
      <c r="X16" s="190">
        <f>SUM(X6:X15)</f>
        <v>6900</v>
      </c>
      <c r="Y16" s="190">
        <f>IFERROR(X16/P16,"-")</f>
        <v>100</v>
      </c>
      <c r="Z16" s="190">
        <f>IFERROR(X16/V16,"-")</f>
        <v>1380</v>
      </c>
      <c r="AA16" s="190">
        <f>X16-J16</f>
        <v>-313100</v>
      </c>
      <c r="AB16" s="47">
        <f>X16/J16</f>
        <v>0.0215625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