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<sst xmlns="http://schemas.openxmlformats.org/spreadsheetml/2006/main" uniqueCount="88">
  <si>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</si>
  <si>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</si>
  <si>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</si>
  <si>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</si>
  <si>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</si>
  <si>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</si>
  <si>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</si>
  <si>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</si>
  <si>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</si>
  <si>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</si>
  <si>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</si>
  <si>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</si>
  <si>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</si>
  <si>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</si>
  <si>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</si>
  <si>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</si>
  <si>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</si>
  <si>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</si>
  <si>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</si>
  <si>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</si>
  <si>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</si>
  <si>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</si>
  <si>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</si>
  <si>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</si>
  <si>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</si>
  <si>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02月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</si>
  <si>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</si>
  <si>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</si>
  <si>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</si>
  <si>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</si>
  <si>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</si>
  <si>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</si>
  <si>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</si>
  <si>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</si>
  <si>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</si>
  <si>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</si>
  <si>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</si>
  <si>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</si>
  <si>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</si>
  <si>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</si>
  <si>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</si>
  <si>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</si>
  <si>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</si>
  <si>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</si>
  <si>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</si>
  <si>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</si>
  <si>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</si>
  <si>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</si>
  <si>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</si>
  <si>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</si>
  <si>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</si>
  <si>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</si>
  <si>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</si>
  <si>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</si>
  <si>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</si>
  <si>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</si>
  <si>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</si>
  <si>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</si>
  <si>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</si>
  <si>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</si>
  <si>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</si>
  <si>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ln_adn039</t>
  </si>
  <si>
    <t>徳間書店</t>
  </si>
  <si>
    <t>DVD漫画きよし_袋裏用セリフアレンジ_LINE版</t>
  </si>
  <si>
    <t>line</t>
  </si>
  <si>
    <t>アサヒ芸能.1W火</t>
  </si>
  <si>
    <t>DVD袋裏4C</t>
  </si>
  <si>
    <t>2月06日(火)</t>
  </si>
  <si>
    <t>ad849</t>
  </si>
  <si>
    <t>空電</t>
  </si>
  <si>
    <t>ln_adn040</t>
  </si>
  <si>
    <t>大洋図書</t>
  </si>
  <si>
    <t>1P記事_求む！LINE版_ヘスティア</t>
  </si>
  <si>
    <t>臨時増刊ラヴァーズ</t>
  </si>
  <si>
    <t>表4</t>
  </si>
  <si>
    <t>2月21日(水)</t>
  </si>
  <si>
    <t>ad850</t>
  </si>
  <si>
    <t>雑誌 TOTAL</t>
  </si>
  <si>
    <t>●DVD 広告</t>
  </si>
  <si>
    <t>ln_adn038</t>
  </si>
  <si>
    <t>文友舎</t>
  </si>
  <si>
    <t>DVD漫画きよし(LINE版)</t>
  </si>
  <si>
    <t>毎月売</t>
  </si>
  <si>
    <t>EXCITING MAX!SPECIAL</t>
  </si>
  <si>
    <t>DVD袋裏1C+コンテンツ枠</t>
  </si>
  <si>
    <t>2月10日(土)</t>
  </si>
  <si>
    <t>pa628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</si>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</sst>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180000</v>
      </c>
      <c r="E6" s="81">
        <v>86</v>
      </c>
      <c r="F6" s="81">
        <v>33</v>
      </c>
      <c r="G6" s="81">
        <v>0</v>
      </c>
      <c r="H6" s="91">
        <v>59</v>
      </c>
      <c r="I6" s="92">
        <v>1</v>
      </c>
      <c r="J6" s="145">
        <f>H6+I6</f>
        <v>60</v>
      </c>
      <c r="K6" s="82" t="str">
        <f>IFERROR(J6/G6,"-")</f>
        <v>-</v>
      </c>
      <c r="L6" s="81">
        <v>20</v>
      </c>
      <c r="M6" s="81">
        <v>4</v>
      </c>
      <c r="N6" s="82">
        <f>IFERROR(L6/J6,"-")</f>
        <v>0.33333333333333</v>
      </c>
      <c r="O6" s="83">
        <f>IFERROR(D6/J6,"-")</f>
        <v>3000</v>
      </c>
      <c r="P6" s="84">
        <v>3</v>
      </c>
      <c r="Q6" s="82">
        <f>IFERROR(P6/J6,"-")</f>
        <v>0.05</v>
      </c>
      <c r="R6" s="200">
        <v>60000</v>
      </c>
      <c r="S6" s="201">
        <f>IFERROR(R6/J6,"-")</f>
        <v>1000</v>
      </c>
      <c r="T6" s="201">
        <f>IFERROR(R6/P6,"-")</f>
        <v>20000</v>
      </c>
      <c r="U6" s="195">
        <f>IFERROR(R6-D6,"-")</f>
        <v>-120000</v>
      </c>
      <c r="V6" s="85">
        <f>R6/D6</f>
        <v>0.33333333333333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72</v>
      </c>
      <c r="F7" s="81">
        <v>57</v>
      </c>
      <c r="G7" s="81">
        <v>43</v>
      </c>
      <c r="H7" s="91">
        <v>37</v>
      </c>
      <c r="I7" s="92">
        <v>1</v>
      </c>
      <c r="J7" s="145">
        <f>H7+I7</f>
        <v>38</v>
      </c>
      <c r="K7" s="82">
        <f>IFERROR(J7/G7,"-")</f>
        <v>0.88372093023256</v>
      </c>
      <c r="L7" s="81">
        <v>17</v>
      </c>
      <c r="M7" s="81">
        <v>3</v>
      </c>
      <c r="N7" s="82">
        <f>IFERROR(L7/J7,"-")</f>
        <v>0.44736842105263</v>
      </c>
      <c r="O7" s="83">
        <f>IFERROR(D7/J7,"-")</f>
        <v>3289.4736842105</v>
      </c>
      <c r="P7" s="84">
        <v>1</v>
      </c>
      <c r="Q7" s="82">
        <f>IFERROR(P7/J7,"-")</f>
        <v>0.026315789473684</v>
      </c>
      <c r="R7" s="200">
        <v>33000</v>
      </c>
      <c r="S7" s="201">
        <f>IFERROR(R7/J7,"-")</f>
        <v>868.42105263158</v>
      </c>
      <c r="T7" s="201">
        <f>IFERROR(R7/P7,"-")</f>
        <v>33000</v>
      </c>
      <c r="U7" s="195">
        <f>IFERROR(R7-D7,"-")</f>
        <v>-92000</v>
      </c>
      <c r="V7" s="85">
        <f>R7/D7</f>
        <v>0.264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305000</v>
      </c>
      <c r="E10" s="41">
        <f>SUM(E6:E8)</f>
        <v>158</v>
      </c>
      <c r="F10" s="41">
        <f>SUM(F6:F8)</f>
        <v>90</v>
      </c>
      <c r="G10" s="41">
        <f>SUM(G6:G8)</f>
        <v>43</v>
      </c>
      <c r="H10" s="41">
        <f>SUM(H6:H8)</f>
        <v>96</v>
      </c>
      <c r="I10" s="41">
        <f>SUM(I6:I8)</f>
        <v>2</v>
      </c>
      <c r="J10" s="41">
        <f>SUM(J6:J8)</f>
        <v>98</v>
      </c>
      <c r="K10" s="42">
        <f>IFERROR(J10/G10,"-")</f>
        <v>2.2790697674419</v>
      </c>
      <c r="L10" s="78">
        <f>SUM(L6:L8)</f>
        <v>37</v>
      </c>
      <c r="M10" s="78">
        <f>SUM(M6:M8)</f>
        <v>7</v>
      </c>
      <c r="N10" s="42">
        <f>IFERROR(L10/J10,"-")</f>
        <v>0.37755102040816</v>
      </c>
      <c r="O10" s="43">
        <f>IFERROR(D10/J10,"-")</f>
        <v>3112.2448979592</v>
      </c>
      <c r="P10" s="44">
        <f>SUM(P6:P8)</f>
        <v>4</v>
      </c>
      <c r="Q10" s="42">
        <f>IFERROR(P10/J10,"-")</f>
        <v>0.040816326530612</v>
      </c>
      <c r="R10" s="45">
        <f>SUM(R6:R8)</f>
        <v>93000</v>
      </c>
      <c r="S10" s="45">
        <f>IFERROR(R10/J10,"-")</f>
        <v>948.97959183673</v>
      </c>
      <c r="T10" s="45">
        <f>IFERROR(R10/P10,"-")</f>
        <v>23250</v>
      </c>
      <c r="U10" s="46">
        <f>SUM(U6:U8)</f>
        <v>-212000</v>
      </c>
      <c r="V10" s="47">
        <f>IFERROR(R10/D10,"-")</f>
        <v>0.30491803278689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0.66666666666667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75000</v>
      </c>
      <c r="K6" s="81">
        <v>0</v>
      </c>
      <c r="L6" s="81">
        <v>0</v>
      </c>
      <c r="M6" s="81">
        <v>0</v>
      </c>
      <c r="N6" s="91">
        <v>48</v>
      </c>
      <c r="O6" s="92">
        <v>1</v>
      </c>
      <c r="P6" s="93">
        <f>N6+O6</f>
        <v>49</v>
      </c>
      <c r="Q6" s="82" t="str">
        <f>IFERROR(P6/M6,"-")</f>
        <v>-</v>
      </c>
      <c r="R6" s="81">
        <v>11</v>
      </c>
      <c r="S6" s="81">
        <v>4</v>
      </c>
      <c r="T6" s="82">
        <f>IFERROR(S6/(O6+P6),"-")</f>
        <v>0.08</v>
      </c>
      <c r="U6" s="182">
        <f>IFERROR(J6/SUM(P6:P7),"-")</f>
        <v>1530.612244898</v>
      </c>
      <c r="V6" s="84">
        <v>2</v>
      </c>
      <c r="W6" s="82">
        <f>IF(P6=0,"-",V6/P6)</f>
        <v>0.040816326530612</v>
      </c>
      <c r="X6" s="186">
        <v>50000</v>
      </c>
      <c r="Y6" s="187">
        <f>IFERROR(X6/P6,"-")</f>
        <v>1020.4081632653</v>
      </c>
      <c r="Z6" s="187">
        <f>IFERROR(X6/V6,"-")</f>
        <v>25000</v>
      </c>
      <c r="AA6" s="188">
        <f>SUM(X6:X7)-SUM(J6:J7)</f>
        <v>-25000</v>
      </c>
      <c r="AB6" s="85">
        <f>SUM(X6:X7)/SUM(J6:J7)</f>
        <v>0.66666666666667</v>
      </c>
      <c r="AC6" s="79"/>
      <c r="AD6" s="94">
        <v>3</v>
      </c>
      <c r="AE6" s="95">
        <f>IF(P6=0,"",IF(AD6=0,"",(AD6/P6)))</f>
        <v>0.061224489795918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26</v>
      </c>
      <c r="AN6" s="101">
        <f>IF(P6=0,"",IF(AM6=0,"",(AM6/P6)))</f>
        <v>0.53061224489796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0.040816326530612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8</v>
      </c>
      <c r="BF6" s="113">
        <f>IF(P6=0,"",IF(BE6=0,"",(BE6/P6)))</f>
        <v>0.16326530612245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0.10204081632653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4</v>
      </c>
      <c r="BX6" s="127">
        <f>IF(P6=0,"",IF(BW6=0,"",(BW6/P6)))</f>
        <v>0.081632653061224</v>
      </c>
      <c r="BY6" s="128">
        <v>2</v>
      </c>
      <c r="BZ6" s="129">
        <f>IFERROR(BY6/BW6,"-")</f>
        <v>0.5</v>
      </c>
      <c r="CA6" s="130">
        <v>50000</v>
      </c>
      <c r="CB6" s="131">
        <f>IFERROR(CA6/BW6,"-")</f>
        <v>12500</v>
      </c>
      <c r="CC6" s="132"/>
      <c r="CD6" s="132">
        <v>1</v>
      </c>
      <c r="CE6" s="132">
        <v>1</v>
      </c>
      <c r="CF6" s="133">
        <v>1</v>
      </c>
      <c r="CG6" s="134">
        <f>IF(P6=0,"",IF(CF6=0,"",(CF6/P6)))</f>
        <v>0.020408163265306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2</v>
      </c>
      <c r="CP6" s="141">
        <v>50000</v>
      </c>
      <c r="CQ6" s="141">
        <v>35000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27</v>
      </c>
      <c r="L7" s="81">
        <v>19</v>
      </c>
      <c r="M7" s="81">
        <v>0</v>
      </c>
      <c r="N7" s="91">
        <v>0</v>
      </c>
      <c r="O7" s="92">
        <v>0</v>
      </c>
      <c r="P7" s="93">
        <f>N7+O7</f>
        <v>0</v>
      </c>
      <c r="Q7" s="82" t="str">
        <f>IFERROR(P7/M7,"-")</f>
        <v>-</v>
      </c>
      <c r="R7" s="81">
        <v>0</v>
      </c>
      <c r="S7" s="81">
        <v>0</v>
      </c>
      <c r="T7" s="82" t="str">
        <f>IFERROR(S7/(O7+P7),"-")</f>
        <v>-</v>
      </c>
      <c r="U7" s="182"/>
      <c r="V7" s="84">
        <v>0</v>
      </c>
      <c r="W7" s="82" t="str">
        <f>IF(P7=0,"-",V7/P7)</f>
        <v>-</v>
      </c>
      <c r="X7" s="186">
        <v>0</v>
      </c>
      <c r="Y7" s="187" t="str">
        <f>IFERROR(X7/P7,"-")</f>
        <v>-</v>
      </c>
      <c r="Z7" s="187" t="str">
        <f>IFERROR(X7/V7,"-")</f>
        <v>-</v>
      </c>
      <c r="AA7" s="188"/>
      <c r="AB7" s="85"/>
      <c r="AC7" s="79"/>
      <c r="AD7" s="94"/>
      <c r="AE7" s="95" t="str">
        <f>IF(P7=0,"",IF(AD7=0,"",(AD7/P7)))</f>
        <v/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 t="str">
        <f>IF(P7=0,"",IF(AM7=0,"",(AM7/P7)))</f>
        <v/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 t="str">
        <f>IF(P7=0,"",IF(AV7=0,"",(AV7/P7)))</f>
        <v/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 t="str">
        <f>IF(P7=0,"",IF(BE7=0,"",(BE7/P7)))</f>
        <v/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 t="str">
        <f>IF(P7=0,"",IF(BN7=0,"",(BN7/P7)))</f>
        <v/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 t="str">
        <f>IF(P7=0,"",IF(BW7=0,"",(BW7/P7)))</f>
        <v/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 t="str">
        <f>IF(P7=0,"",IF(CF7=0,"",(CF7/P7)))</f>
        <v/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0.095238095238095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105000</v>
      </c>
      <c r="K8" s="81">
        <v>0</v>
      </c>
      <c r="L8" s="81">
        <v>0</v>
      </c>
      <c r="M8" s="81">
        <v>0</v>
      </c>
      <c r="N8" s="91">
        <v>9</v>
      </c>
      <c r="O8" s="92">
        <v>0</v>
      </c>
      <c r="P8" s="93">
        <f>N8+O8</f>
        <v>9</v>
      </c>
      <c r="Q8" s="82" t="str">
        <f>IFERROR(P8/M8,"-")</f>
        <v>-</v>
      </c>
      <c r="R8" s="81">
        <v>8</v>
      </c>
      <c r="S8" s="81">
        <v>0</v>
      </c>
      <c r="T8" s="82">
        <f>IFERROR(S8/(O8+P8),"-")</f>
        <v>0</v>
      </c>
      <c r="U8" s="182">
        <f>IFERROR(J8/SUM(P8:P9),"-")</f>
        <v>9545.4545454545</v>
      </c>
      <c r="V8" s="84">
        <v>1</v>
      </c>
      <c r="W8" s="82">
        <f>IF(P8=0,"-",V8/P8)</f>
        <v>0.11111111111111</v>
      </c>
      <c r="X8" s="186">
        <v>10000</v>
      </c>
      <c r="Y8" s="187">
        <f>IFERROR(X8/P8,"-")</f>
        <v>1111.1111111111</v>
      </c>
      <c r="Z8" s="187">
        <f>IFERROR(X8/V8,"-")</f>
        <v>10000</v>
      </c>
      <c r="AA8" s="188">
        <f>SUM(X8:X9)-SUM(J8:J9)</f>
        <v>-95000</v>
      </c>
      <c r="AB8" s="85">
        <f>SUM(X8:X9)/SUM(J8:J9)</f>
        <v>0.095238095238095</v>
      </c>
      <c r="AC8" s="79"/>
      <c r="AD8" s="94">
        <v>1</v>
      </c>
      <c r="AE8" s="95">
        <f>IF(P8=0,"",IF(AD8=0,"",(AD8/P8)))</f>
        <v>0.11111111111111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1</v>
      </c>
      <c r="AN8" s="101">
        <f>IF(P8=0,"",IF(AM8=0,"",(AM8/P8)))</f>
        <v>0.11111111111111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0.22222222222222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0.22222222222222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3</v>
      </c>
      <c r="BX8" s="127">
        <f>IF(P8=0,"",IF(BW8=0,"",(BW8/P8)))</f>
        <v>0.33333333333333</v>
      </c>
      <c r="BY8" s="128">
        <v>1</v>
      </c>
      <c r="BZ8" s="129">
        <f>IFERROR(BY8/BW8,"-")</f>
        <v>0.33333333333333</v>
      </c>
      <c r="CA8" s="130">
        <v>10000</v>
      </c>
      <c r="CB8" s="131">
        <f>IFERROR(CA8/BW8,"-")</f>
        <v>3333.3333333333</v>
      </c>
      <c r="CC8" s="132">
        <v>1</v>
      </c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10000</v>
      </c>
      <c r="CQ8" s="141">
        <v>10000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59</v>
      </c>
      <c r="L9" s="81">
        <v>14</v>
      </c>
      <c r="M9" s="81">
        <v>0</v>
      </c>
      <c r="N9" s="91">
        <v>2</v>
      </c>
      <c r="O9" s="92">
        <v>0</v>
      </c>
      <c r="P9" s="93">
        <f>N9+O9</f>
        <v>2</v>
      </c>
      <c r="Q9" s="82" t="str">
        <f>IFERROR(P9/M9,"-")</f>
        <v>-</v>
      </c>
      <c r="R9" s="81">
        <v>1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1</v>
      </c>
      <c r="BX9" s="127">
        <f>IF(P9=0,"",IF(BW9=0,"",(BW9/P9)))</f>
        <v>0.5</v>
      </c>
      <c r="BY9" s="128">
        <v>1</v>
      </c>
      <c r="BZ9" s="129">
        <f>IFERROR(BY9/BW9,"-")</f>
        <v>1</v>
      </c>
      <c r="CA9" s="130">
        <v>6000</v>
      </c>
      <c r="CB9" s="131">
        <f>IFERROR(CA9/BW9,"-")</f>
        <v>6000</v>
      </c>
      <c r="CC9" s="132"/>
      <c r="CD9" s="132">
        <v>1</v>
      </c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>
        <v>6000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0.33333333333333</v>
      </c>
      <c r="B12" s="39"/>
      <c r="C12" s="39"/>
      <c r="D12" s="39"/>
      <c r="E12" s="39"/>
      <c r="F12" s="39"/>
      <c r="G12" s="40" t="s">
        <v>77</v>
      </c>
      <c r="H12" s="40"/>
      <c r="I12" s="40"/>
      <c r="J12" s="190">
        <f>SUM(J6:J11)</f>
        <v>180000</v>
      </c>
      <c r="K12" s="41">
        <f>SUM(K6:K11)</f>
        <v>86</v>
      </c>
      <c r="L12" s="41">
        <f>SUM(L6:L11)</f>
        <v>33</v>
      </c>
      <c r="M12" s="41">
        <f>SUM(M6:M11)</f>
        <v>0</v>
      </c>
      <c r="N12" s="41">
        <f>SUM(N6:N11)</f>
        <v>59</v>
      </c>
      <c r="O12" s="41">
        <f>SUM(O6:O11)</f>
        <v>1</v>
      </c>
      <c r="P12" s="41">
        <f>SUM(P6:P11)</f>
        <v>60</v>
      </c>
      <c r="Q12" s="42" t="str">
        <f>IFERROR(P12/M12,"-")</f>
        <v>-</v>
      </c>
      <c r="R12" s="78">
        <f>SUM(R6:R11)</f>
        <v>20</v>
      </c>
      <c r="S12" s="78">
        <f>SUM(S6:S11)</f>
        <v>4</v>
      </c>
      <c r="T12" s="42">
        <f>IFERROR(R12/P12,"-")</f>
        <v>0.33333333333333</v>
      </c>
      <c r="U12" s="184">
        <f>IFERROR(J12/P12,"-")</f>
        <v>3000</v>
      </c>
      <c r="V12" s="44">
        <f>SUM(V6:V11)</f>
        <v>3</v>
      </c>
      <c r="W12" s="42">
        <f>IFERROR(V12/P12,"-")</f>
        <v>0.05</v>
      </c>
      <c r="X12" s="190">
        <f>SUM(X6:X11)</f>
        <v>60000</v>
      </c>
      <c r="Y12" s="190">
        <f>IFERROR(X12/P12,"-")</f>
        <v>1000</v>
      </c>
      <c r="Z12" s="190">
        <f>IFERROR(X12/V12,"-")</f>
        <v>20000</v>
      </c>
      <c r="AA12" s="190">
        <f>X12-J12</f>
        <v>-120000</v>
      </c>
      <c r="AB12" s="47">
        <f>X12/J12</f>
        <v>0.33333333333333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0.264</v>
      </c>
      <c r="B6" s="203" t="s">
        <v>79</v>
      </c>
      <c r="C6" s="203" t="s">
        <v>80</v>
      </c>
      <c r="D6" s="203" t="s">
        <v>81</v>
      </c>
      <c r="E6" s="203" t="s">
        <v>82</v>
      </c>
      <c r="F6" s="203" t="s">
        <v>64</v>
      </c>
      <c r="G6" s="203" t="s">
        <v>83</v>
      </c>
      <c r="H6" s="90" t="s">
        <v>84</v>
      </c>
      <c r="I6" s="204" t="s">
        <v>85</v>
      </c>
      <c r="J6" s="188">
        <v>125000</v>
      </c>
      <c r="K6" s="81">
        <v>0</v>
      </c>
      <c r="L6" s="81">
        <v>0</v>
      </c>
      <c r="M6" s="81">
        <v>0</v>
      </c>
      <c r="N6" s="91">
        <v>19</v>
      </c>
      <c r="O6" s="92">
        <v>0</v>
      </c>
      <c r="P6" s="93">
        <f>N6+O6</f>
        <v>19</v>
      </c>
      <c r="Q6" s="82" t="str">
        <f>IFERROR(P6/M6,"-")</f>
        <v>-</v>
      </c>
      <c r="R6" s="81">
        <v>7</v>
      </c>
      <c r="S6" s="81">
        <v>1</v>
      </c>
      <c r="T6" s="82">
        <f>IFERROR(S6/(O6+P6),"-")</f>
        <v>0.052631578947368</v>
      </c>
      <c r="U6" s="182">
        <f>IFERROR(J6/SUM(P6:P7),"-")</f>
        <v>3289.4736842105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-92000</v>
      </c>
      <c r="AB6" s="85">
        <f>SUM(X6:X7)/SUM(J6:J7)</f>
        <v>0.264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6</v>
      </c>
      <c r="AN6" s="101">
        <f>IF(P6=0,"",IF(AM6=0,"",(AM6/P6)))</f>
        <v>0.31578947368421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0.10526315789474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0.21052631578947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0.052631578947368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3</v>
      </c>
      <c r="BX6" s="127">
        <f>IF(P6=0,"",IF(BW6=0,"",(BW6/P6)))</f>
        <v>0.15789473684211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3</v>
      </c>
      <c r="CG6" s="134">
        <f>IF(P6=0,"",IF(CF6=0,"",(CF6/P6)))</f>
        <v>0.15789473684211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86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72</v>
      </c>
      <c r="L7" s="81">
        <v>57</v>
      </c>
      <c r="M7" s="81">
        <v>43</v>
      </c>
      <c r="N7" s="91">
        <v>18</v>
      </c>
      <c r="O7" s="92">
        <v>1</v>
      </c>
      <c r="P7" s="93">
        <f>N7+O7</f>
        <v>19</v>
      </c>
      <c r="Q7" s="82">
        <f>IFERROR(P7/M7,"-")</f>
        <v>0.44186046511628</v>
      </c>
      <c r="R7" s="81">
        <v>10</v>
      </c>
      <c r="S7" s="81">
        <v>2</v>
      </c>
      <c r="T7" s="82">
        <f>IFERROR(S7/(O7+P7),"-")</f>
        <v>0.1</v>
      </c>
      <c r="U7" s="182"/>
      <c r="V7" s="84">
        <v>1</v>
      </c>
      <c r="W7" s="82">
        <f>IF(P7=0,"-",V7/P7)</f>
        <v>0.052631578947368</v>
      </c>
      <c r="X7" s="186">
        <v>33000</v>
      </c>
      <c r="Y7" s="187">
        <f>IFERROR(X7/P7,"-")</f>
        <v>1736.8421052632</v>
      </c>
      <c r="Z7" s="187">
        <f>IFERROR(X7/V7,"-")</f>
        <v>33000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4</v>
      </c>
      <c r="AN7" s="101">
        <f>IF(P7=0,"",IF(AM7=0,"",(AM7/P7)))</f>
        <v>0.21052631578947</v>
      </c>
      <c r="AO7" s="100">
        <v>1</v>
      </c>
      <c r="AP7" s="102">
        <f>IFERROR(AP7/AM7,"-")</f>
        <v>0</v>
      </c>
      <c r="AQ7" s="103">
        <v>33000</v>
      </c>
      <c r="AR7" s="104">
        <f>IFERROR(AQ7/AM7,"-")</f>
        <v>8250</v>
      </c>
      <c r="AS7" s="105"/>
      <c r="AT7" s="105"/>
      <c r="AU7" s="105">
        <v>1</v>
      </c>
      <c r="AV7" s="106">
        <v>3</v>
      </c>
      <c r="AW7" s="107">
        <f>IF(P7=0,"",IF(AV7=0,"",(AV7/P7)))</f>
        <v>0.15789473684211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0.26315789473684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7</v>
      </c>
      <c r="BO7" s="120">
        <f>IF(P7=0,"",IF(BN7=0,"",(BN7/P7)))</f>
        <v>0.36842105263158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33000</v>
      </c>
      <c r="CQ7" s="141">
        <v>33000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0.264</v>
      </c>
      <c r="B10" s="39"/>
      <c r="C10" s="39"/>
      <c r="D10" s="39"/>
      <c r="E10" s="39"/>
      <c r="F10" s="39"/>
      <c r="G10" s="40" t="s">
        <v>87</v>
      </c>
      <c r="H10" s="40"/>
      <c r="I10" s="40"/>
      <c r="J10" s="190">
        <f>SUM(J6:J9)</f>
        <v>125000</v>
      </c>
      <c r="K10" s="41">
        <f>SUM(K6:K9)</f>
        <v>72</v>
      </c>
      <c r="L10" s="41">
        <f>SUM(L6:L9)</f>
        <v>57</v>
      </c>
      <c r="M10" s="41">
        <f>SUM(M6:M9)</f>
        <v>43</v>
      </c>
      <c r="N10" s="41">
        <f>SUM(N6:N9)</f>
        <v>37</v>
      </c>
      <c r="O10" s="41">
        <f>SUM(O6:O9)</f>
        <v>1</v>
      </c>
      <c r="P10" s="41">
        <f>SUM(P6:P9)</f>
        <v>38</v>
      </c>
      <c r="Q10" s="42">
        <f>IFERROR(P10/M10,"-")</f>
        <v>0.88372093023256</v>
      </c>
      <c r="R10" s="78">
        <f>SUM(R6:R9)</f>
        <v>17</v>
      </c>
      <c r="S10" s="78">
        <f>SUM(S6:S9)</f>
        <v>3</v>
      </c>
      <c r="T10" s="42">
        <f>IFERROR(R10/P10,"-")</f>
        <v>0.44736842105263</v>
      </c>
      <c r="U10" s="184">
        <f>IFERROR(J10/P10,"-")</f>
        <v>3289.4736842105</v>
      </c>
      <c r="V10" s="44">
        <f>SUM(V6:V9)</f>
        <v>1</v>
      </c>
      <c r="W10" s="42">
        <f>IFERROR(V10/P10,"-")</f>
        <v>0.026315789473684</v>
      </c>
      <c r="X10" s="190">
        <f>SUM(X6:X9)</f>
        <v>33000</v>
      </c>
      <c r="Y10" s="190">
        <f>IFERROR(X10/P10,"-")</f>
        <v>868.42105263158</v>
      </c>
      <c r="Z10" s="190">
        <f>IFERROR(X10/V10,"-")</f>
        <v>33000</v>
      </c>
      <c r="AA10" s="190">
        <f>X10-J10</f>
        <v>-92000</v>
      </c>
      <c r="AB10" s="47">
        <f>X10/J10</f>
        <v>0.264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