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<sst xmlns="http://schemas.openxmlformats.org/spreadsheetml/2006/main" uniqueCount="82">
  <si>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</si>
  <si>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</si>
  <si>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</si>
  <si>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</si>
  <si>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</si>
  <si>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</si>
  <si>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</si>
  <si>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</si>
  <si>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</si>
  <si>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</si>
  <si>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</si>
  <si>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</si>
  <si>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</si>
  <si>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</si>
  <si>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</si>
  <si>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</si>
  <si>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</si>
  <si>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</si>
  <si>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</si>
  <si>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</si>
  <si>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</si>
  <si>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</si>
  <si>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</si>
  <si>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</si>
  <si>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</si>
  <si>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</si>
  <si>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</si>
  <si>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</si>
  <si>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</si>
  <si>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</si>
  <si>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</si>
  <si>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</si>
  <si>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</si>
  <si>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</si>
  <si>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</si>
  <si>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</si>
  <si>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</si>
  <si>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</si>
  <si>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</si>
  <si>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</si>
  <si>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</si>
  <si>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</si>
  <si>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</si>
  <si>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</si>
  <si>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</si>
  <si>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</si>
  <si>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</si>
  <si>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</si>
  <si>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</si>
  <si>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</si>
  <si>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</si>
  <si>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</si>
  <si>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</si>
  <si>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</si>
  <si>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</si>
  <si>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</si>
  <si>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</si>
  <si>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</si>
  <si>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</si>
  <si>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</si>
  <si>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</si>
  <si>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ln_adn033</t>
  </si>
  <si>
    <t>日本ジャーナル出版</t>
  </si>
  <si>
    <t>1Pゴージャス(高宮菜々子さん)_LINE版</t>
  </si>
  <si>
    <t>line</t>
  </si>
  <si>
    <t>週刊実話増刊「実話ザ・タブー」</t>
  </si>
  <si>
    <t>表4</t>
  </si>
  <si>
    <t>11月22日(水)</t>
  </si>
  <si>
    <t>ad842</t>
  </si>
  <si>
    <t>空電</t>
  </si>
  <si>
    <t>雑誌 TOTAL</t>
  </si>
  <si>
    <t>●DVD 広告</t>
  </si>
  <si>
    <t>pa624</t>
  </si>
  <si>
    <t>三和出版</t>
  </si>
  <si>
    <t>DVD4コマ-ヘスティア</t>
  </si>
  <si>
    <t>A4、CVS日版PB</t>
  </si>
  <si>
    <t>lp07</t>
  </si>
  <si>
    <t>人妻日和</t>
  </si>
  <si>
    <t>DVD袋表4C</t>
  </si>
  <si>
    <t>11月30日(木)</t>
  </si>
  <si>
    <t>pa625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</si>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</sst>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58</v>
      </c>
      <c r="F6" s="81">
        <v>27</v>
      </c>
      <c r="G6" s="81">
        <v>15</v>
      </c>
      <c r="H6" s="91">
        <v>28</v>
      </c>
      <c r="I6" s="92">
        <v>0</v>
      </c>
      <c r="J6" s="145">
        <f>H6+I6</f>
        <v>28</v>
      </c>
      <c r="K6" s="82">
        <f>IFERROR(J6/G6,"-")</f>
        <v>1.8666666666667</v>
      </c>
      <c r="L6" s="81">
        <v>5</v>
      </c>
      <c r="M6" s="81">
        <v>2</v>
      </c>
      <c r="N6" s="82">
        <f>IFERROR(L6/J6,"-")</f>
        <v>0.17857142857143</v>
      </c>
      <c r="O6" s="83">
        <f>IFERROR(D6/J6,"-")</f>
        <v>2678.5714285714</v>
      </c>
      <c r="P6" s="84">
        <v>2</v>
      </c>
      <c r="Q6" s="82">
        <f>IFERROR(P6/J6,"-")</f>
        <v>0.071428571428571</v>
      </c>
      <c r="R6" s="200">
        <v>277000</v>
      </c>
      <c r="S6" s="201">
        <f>IFERROR(R6/J6,"-")</f>
        <v>9892.8571428571</v>
      </c>
      <c r="T6" s="201">
        <f>IFERROR(R6/P6,"-")</f>
        <v>138500</v>
      </c>
      <c r="U6" s="195">
        <f>IFERROR(R6-D6,"-")</f>
        <v>202000</v>
      </c>
      <c r="V6" s="85">
        <f>R6/D6</f>
        <v>3.6933333333333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414</v>
      </c>
      <c r="F7" s="81">
        <v>179</v>
      </c>
      <c r="G7" s="81">
        <v>607</v>
      </c>
      <c r="H7" s="91">
        <v>122</v>
      </c>
      <c r="I7" s="92">
        <v>2</v>
      </c>
      <c r="J7" s="145">
        <f>H7+I7</f>
        <v>124</v>
      </c>
      <c r="K7" s="82">
        <f>IFERROR(J7/G7,"-")</f>
        <v>0.20428336079077</v>
      </c>
      <c r="L7" s="81">
        <v>12</v>
      </c>
      <c r="M7" s="81">
        <v>26</v>
      </c>
      <c r="N7" s="82">
        <f>IFERROR(L7/J7,"-")</f>
        <v>0.096774193548387</v>
      </c>
      <c r="O7" s="83">
        <f>IFERROR(D7/J7,"-")</f>
        <v>1008.064516129</v>
      </c>
      <c r="P7" s="84">
        <v>10</v>
      </c>
      <c r="Q7" s="82">
        <f>IFERROR(P7/J7,"-")</f>
        <v>0.080645161290323</v>
      </c>
      <c r="R7" s="200">
        <v>1725500</v>
      </c>
      <c r="S7" s="201">
        <f>IFERROR(R7/J7,"-")</f>
        <v>13915.322580645</v>
      </c>
      <c r="T7" s="201">
        <f>IFERROR(R7/P7,"-")</f>
        <v>172550</v>
      </c>
      <c r="U7" s="195">
        <f>IFERROR(R7-D7,"-")</f>
        <v>1600500</v>
      </c>
      <c r="V7" s="85">
        <f>R7/D7</f>
        <v>13.804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200000</v>
      </c>
      <c r="E10" s="41">
        <f>SUM(E6:E8)</f>
        <v>472</v>
      </c>
      <c r="F10" s="41">
        <f>SUM(F6:F8)</f>
        <v>206</v>
      </c>
      <c r="G10" s="41">
        <f>SUM(G6:G8)</f>
        <v>622</v>
      </c>
      <c r="H10" s="41">
        <f>SUM(H6:H8)</f>
        <v>150</v>
      </c>
      <c r="I10" s="41">
        <f>SUM(I6:I8)</f>
        <v>2</v>
      </c>
      <c r="J10" s="41">
        <f>SUM(J6:J8)</f>
        <v>152</v>
      </c>
      <c r="K10" s="42">
        <f>IFERROR(J10/G10,"-")</f>
        <v>0.2443729903537</v>
      </c>
      <c r="L10" s="78">
        <f>SUM(L6:L8)</f>
        <v>17</v>
      </c>
      <c r="M10" s="78">
        <f>SUM(M6:M8)</f>
        <v>28</v>
      </c>
      <c r="N10" s="42">
        <f>IFERROR(L10/J10,"-")</f>
        <v>0.11184210526316</v>
      </c>
      <c r="O10" s="43">
        <f>IFERROR(D10/J10,"-")</f>
        <v>1315.7894736842</v>
      </c>
      <c r="P10" s="44">
        <f>SUM(P6:P8)</f>
        <v>12</v>
      </c>
      <c r="Q10" s="42">
        <f>IFERROR(P10/J10,"-")</f>
        <v>0.078947368421053</v>
      </c>
      <c r="R10" s="45">
        <f>SUM(R6:R8)</f>
        <v>2002500</v>
      </c>
      <c r="S10" s="45">
        <f>IFERROR(R10/J10,"-")</f>
        <v>13174.342105263</v>
      </c>
      <c r="T10" s="45">
        <f>IFERROR(R10/P10,"-")</f>
        <v>166875</v>
      </c>
      <c r="U10" s="46">
        <f>SUM(U6:U8)</f>
        <v>1802500</v>
      </c>
      <c r="V10" s="47">
        <f>IFERROR(R10/D10,"-")</f>
        <v>10.0125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3.6933333333333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0</v>
      </c>
      <c r="N6" s="91">
        <v>21</v>
      </c>
      <c r="O6" s="92">
        <v>0</v>
      </c>
      <c r="P6" s="93">
        <f>N6+O6</f>
        <v>21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0.047619047619048</v>
      </c>
      <c r="U6" s="182">
        <f>IFERROR(J6/SUM(P6:P7),"-")</f>
        <v>2678.5714285714</v>
      </c>
      <c r="V6" s="84">
        <v>1</v>
      </c>
      <c r="W6" s="82">
        <f>IF(P6=0,"-",V6/P6)</f>
        <v>0.047619047619048</v>
      </c>
      <c r="X6" s="186">
        <v>5000</v>
      </c>
      <c r="Y6" s="187">
        <f>IFERROR(X6/P6,"-")</f>
        <v>238.09523809524</v>
      </c>
      <c r="Z6" s="187">
        <f>IFERROR(X6/V6,"-")</f>
        <v>5000</v>
      </c>
      <c r="AA6" s="188">
        <f>SUM(X6:X7)-SUM(J6:J7)</f>
        <v>202000</v>
      </c>
      <c r="AB6" s="85">
        <f>SUM(X6:X7)/SUM(J6:J7)</f>
        <v>3.6933333333333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0.19047619047619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0.14285714285714</v>
      </c>
      <c r="BP6" s="121">
        <v>1</v>
      </c>
      <c r="BQ6" s="122">
        <f>IFERROR(BP6/BN6,"-")</f>
        <v>0.33333333333333</v>
      </c>
      <c r="BR6" s="123">
        <v>5000</v>
      </c>
      <c r="BS6" s="124">
        <f>IFERROR(BR6/BN6,"-")</f>
        <v>1666.6666666667</v>
      </c>
      <c r="BT6" s="125"/>
      <c r="BU6" s="125">
        <v>1</v>
      </c>
      <c r="BV6" s="125"/>
      <c r="BW6" s="126">
        <v>3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0.047619047619048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58</v>
      </c>
      <c r="L7" s="81">
        <v>27</v>
      </c>
      <c r="M7" s="81">
        <v>15</v>
      </c>
      <c r="N7" s="91">
        <v>7</v>
      </c>
      <c r="O7" s="92">
        <v>0</v>
      </c>
      <c r="P7" s="93">
        <f>N7+O7</f>
        <v>7</v>
      </c>
      <c r="Q7" s="82">
        <f>IFERROR(P7/M7,"-")</f>
        <v>0.46666666666667</v>
      </c>
      <c r="R7" s="81">
        <v>4</v>
      </c>
      <c r="S7" s="81">
        <v>1</v>
      </c>
      <c r="T7" s="82">
        <f>IFERROR(S7/(O7+P7),"-")</f>
        <v>0.14285714285714</v>
      </c>
      <c r="U7" s="182"/>
      <c r="V7" s="84">
        <v>1</v>
      </c>
      <c r="W7" s="82">
        <f>IF(P7=0,"-",V7/P7)</f>
        <v>0.14285714285714</v>
      </c>
      <c r="X7" s="186">
        <v>272000</v>
      </c>
      <c r="Y7" s="187">
        <f>IFERROR(X7/P7,"-")</f>
        <v>38857.142857143</v>
      </c>
      <c r="Z7" s="187">
        <f>IFERROR(X7/V7,"-")</f>
        <v>272000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40000</v>
      </c>
      <c r="BJ7" s="116">
        <f>IFERROR(BI7/BE7,"-")</f>
        <v>40000</v>
      </c>
      <c r="BK7" s="117"/>
      <c r="BL7" s="117"/>
      <c r="BM7" s="117">
        <v>1</v>
      </c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6</v>
      </c>
      <c r="BX7" s="127">
        <f>IF(P7=0,"",IF(BW7=0,"",(BW7/P7)))</f>
        <v>0.85714285714286</v>
      </c>
      <c r="BY7" s="128">
        <v>1</v>
      </c>
      <c r="BZ7" s="129">
        <f>IFERROR(BY7/BW7,"-")</f>
        <v>0.16666666666667</v>
      </c>
      <c r="CA7" s="130">
        <v>272000</v>
      </c>
      <c r="CB7" s="131">
        <f>IFERROR(CA7/BW7,"-")</f>
        <v>45333.333333333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272000</v>
      </c>
      <c r="CQ7" s="141">
        <v>272000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3.6933333333333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75000</v>
      </c>
      <c r="K10" s="41">
        <f>SUM(K6:K9)</f>
        <v>58</v>
      </c>
      <c r="L10" s="41">
        <f>SUM(L6:L9)</f>
        <v>27</v>
      </c>
      <c r="M10" s="41">
        <f>SUM(M6:M9)</f>
        <v>15</v>
      </c>
      <c r="N10" s="41">
        <f>SUM(N6:N9)</f>
        <v>28</v>
      </c>
      <c r="O10" s="41">
        <f>SUM(O6:O9)</f>
        <v>0</v>
      </c>
      <c r="P10" s="41">
        <f>SUM(P6:P9)</f>
        <v>28</v>
      </c>
      <c r="Q10" s="42">
        <f>IFERROR(P10/M10,"-")</f>
        <v>1.8666666666667</v>
      </c>
      <c r="R10" s="78">
        <f>SUM(R6:R9)</f>
        <v>5</v>
      </c>
      <c r="S10" s="78">
        <f>SUM(S6:S9)</f>
        <v>2</v>
      </c>
      <c r="T10" s="42">
        <f>IFERROR(R10/P10,"-")</f>
        <v>0.17857142857143</v>
      </c>
      <c r="U10" s="184">
        <f>IFERROR(J10/P10,"-")</f>
        <v>2678.5714285714</v>
      </c>
      <c r="V10" s="44">
        <f>SUM(V6:V9)</f>
        <v>2</v>
      </c>
      <c r="W10" s="42">
        <f>IFERROR(V10/P10,"-")</f>
        <v>0.071428571428571</v>
      </c>
      <c r="X10" s="190">
        <f>SUM(X6:X9)</f>
        <v>277000</v>
      </c>
      <c r="Y10" s="190">
        <f>IFERROR(X10/P10,"-")</f>
        <v>9892.8571428571</v>
      </c>
      <c r="Z10" s="190">
        <f>IFERROR(X10/V10,"-")</f>
        <v>138500</v>
      </c>
      <c r="AA10" s="190">
        <f>X10-J10</f>
        <v>202000</v>
      </c>
      <c r="AB10" s="47">
        <f>X10/J10</f>
        <v>3.6933333333333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13.804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90" t="s">
        <v>79</v>
      </c>
      <c r="J6" s="188">
        <v>125000</v>
      </c>
      <c r="K6" s="81">
        <v>87</v>
      </c>
      <c r="L6" s="81">
        <v>0</v>
      </c>
      <c r="M6" s="81">
        <v>406</v>
      </c>
      <c r="N6" s="91">
        <v>39</v>
      </c>
      <c r="O6" s="92">
        <v>0</v>
      </c>
      <c r="P6" s="93">
        <f>N6+O6</f>
        <v>39</v>
      </c>
      <c r="Q6" s="82">
        <f>IFERROR(P6/M6,"-")</f>
        <v>0.096059113300493</v>
      </c>
      <c r="R6" s="81">
        <v>3</v>
      </c>
      <c r="S6" s="81">
        <v>9</v>
      </c>
      <c r="T6" s="82">
        <f>IFERROR(S6/(O6+P6),"-")</f>
        <v>0.23076923076923</v>
      </c>
      <c r="U6" s="182">
        <f>IFERROR(J6/SUM(P6:P7),"-")</f>
        <v>1008.064516129</v>
      </c>
      <c r="V6" s="84">
        <v>2</v>
      </c>
      <c r="W6" s="82">
        <f>IF(P6=0,"-",V6/P6)</f>
        <v>0.051282051282051</v>
      </c>
      <c r="X6" s="186">
        <v>211000</v>
      </c>
      <c r="Y6" s="187">
        <f>IFERROR(X6/P6,"-")</f>
        <v>5410.2564102564</v>
      </c>
      <c r="Z6" s="187">
        <f>IFERROR(X6/V6,"-")</f>
        <v>105500</v>
      </c>
      <c r="AA6" s="188">
        <f>SUM(X6:X7)-SUM(J6:J7)</f>
        <v>1600500</v>
      </c>
      <c r="AB6" s="85">
        <f>SUM(X6:X7)/SUM(J6:J7)</f>
        <v>13.804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10</v>
      </c>
      <c r="AN6" s="101">
        <f>IF(P6=0,"",IF(AM6=0,"",(AM6/P6)))</f>
        <v>0.25641025641026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7</v>
      </c>
      <c r="AW6" s="107">
        <f>IF(P6=0,"",IF(AV6=0,"",(AV6/P6)))</f>
        <v>0.17948717948718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0.1025641025641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12</v>
      </c>
      <c r="BO6" s="120">
        <f>IF(P6=0,"",IF(BN6=0,"",(BN6/P6)))</f>
        <v>0.30769230769231</v>
      </c>
      <c r="BP6" s="121">
        <v>1</v>
      </c>
      <c r="BQ6" s="122">
        <f>IFERROR(BP6/BN6,"-")</f>
        <v>0.083333333333333</v>
      </c>
      <c r="BR6" s="123">
        <v>76000</v>
      </c>
      <c r="BS6" s="124">
        <f>IFERROR(BR6/BN6,"-")</f>
        <v>6333.3333333333</v>
      </c>
      <c r="BT6" s="125"/>
      <c r="BU6" s="125"/>
      <c r="BV6" s="125">
        <v>1</v>
      </c>
      <c r="BW6" s="126">
        <v>5</v>
      </c>
      <c r="BX6" s="127">
        <f>IF(P6=0,"",IF(BW6=0,"",(BW6/P6)))</f>
        <v>0.12820512820513</v>
      </c>
      <c r="BY6" s="128">
        <v>1</v>
      </c>
      <c r="BZ6" s="129">
        <f>IFERROR(BY6/BW6,"-")</f>
        <v>0.2</v>
      </c>
      <c r="CA6" s="130">
        <v>135000</v>
      </c>
      <c r="CB6" s="131">
        <f>IFERROR(CA6/BW6,"-")</f>
        <v>27000</v>
      </c>
      <c r="CC6" s="132"/>
      <c r="CD6" s="132"/>
      <c r="CE6" s="132">
        <v>1</v>
      </c>
      <c r="CF6" s="133">
        <v>1</v>
      </c>
      <c r="CG6" s="134">
        <f>IF(P6=0,"",IF(CF6=0,"",(CF6/P6)))</f>
        <v>0.025641025641026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211000</v>
      </c>
      <c r="CQ6" s="141">
        <v>135000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327</v>
      </c>
      <c r="L7" s="81">
        <v>179</v>
      </c>
      <c r="M7" s="81">
        <v>201</v>
      </c>
      <c r="N7" s="91">
        <v>83</v>
      </c>
      <c r="O7" s="92">
        <v>2</v>
      </c>
      <c r="P7" s="93">
        <f>N7+O7</f>
        <v>85</v>
      </c>
      <c r="Q7" s="82">
        <f>IFERROR(P7/M7,"-")</f>
        <v>0.4228855721393</v>
      </c>
      <c r="R7" s="81">
        <v>9</v>
      </c>
      <c r="S7" s="81">
        <v>17</v>
      </c>
      <c r="T7" s="82">
        <f>IFERROR(S7/(O7+P7),"-")</f>
        <v>0.19540229885057</v>
      </c>
      <c r="U7" s="182"/>
      <c r="V7" s="84">
        <v>8</v>
      </c>
      <c r="W7" s="82">
        <f>IF(P7=0,"-",V7/P7)</f>
        <v>0.094117647058824</v>
      </c>
      <c r="X7" s="186">
        <v>1514500</v>
      </c>
      <c r="Y7" s="187">
        <f>IFERROR(X7/P7,"-")</f>
        <v>17817.647058824</v>
      </c>
      <c r="Z7" s="187">
        <f>IFERROR(X7/V7,"-")</f>
        <v>189312.5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23</v>
      </c>
      <c r="AN7" s="101">
        <f>IF(P7=0,"",IF(AM7=0,"",(AM7/P7)))</f>
        <v>0.27058823529412</v>
      </c>
      <c r="AO7" s="100">
        <v>1</v>
      </c>
      <c r="AP7" s="102">
        <f>IFERROR(AP7/AM7,"-")</f>
        <v>0</v>
      </c>
      <c r="AQ7" s="103">
        <v>25000</v>
      </c>
      <c r="AR7" s="104">
        <f>IFERROR(AQ7/AM7,"-")</f>
        <v>1086.9565217391</v>
      </c>
      <c r="AS7" s="105"/>
      <c r="AT7" s="105"/>
      <c r="AU7" s="105">
        <v>1</v>
      </c>
      <c r="AV7" s="106">
        <v>6</v>
      </c>
      <c r="AW7" s="107">
        <f>IF(P7=0,"",IF(AV7=0,"",(AV7/P7)))</f>
        <v>0.070588235294118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0.094117647058824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22</v>
      </c>
      <c r="BO7" s="120">
        <f>IF(P7=0,"",IF(BN7=0,"",(BN7/P7)))</f>
        <v>0.25882352941176</v>
      </c>
      <c r="BP7" s="121">
        <v>1</v>
      </c>
      <c r="BQ7" s="122">
        <f>IFERROR(BP7/BN7,"-")</f>
        <v>0.045454545454545</v>
      </c>
      <c r="BR7" s="123">
        <v>25000</v>
      </c>
      <c r="BS7" s="124">
        <f>IFERROR(BR7/BN7,"-")</f>
        <v>1136.3636363636</v>
      </c>
      <c r="BT7" s="125"/>
      <c r="BU7" s="125"/>
      <c r="BV7" s="125">
        <v>1</v>
      </c>
      <c r="BW7" s="126">
        <v>20</v>
      </c>
      <c r="BX7" s="127">
        <f>IF(P7=0,"",IF(BW7=0,"",(BW7/P7)))</f>
        <v>0.23529411764706</v>
      </c>
      <c r="BY7" s="128">
        <v>4</v>
      </c>
      <c r="BZ7" s="129">
        <f>IFERROR(BY7/BW7,"-")</f>
        <v>0.2</v>
      </c>
      <c r="CA7" s="130">
        <v>1456500</v>
      </c>
      <c r="CB7" s="131">
        <f>IFERROR(CA7/BW7,"-")</f>
        <v>72825</v>
      </c>
      <c r="CC7" s="132">
        <v>2</v>
      </c>
      <c r="CD7" s="132"/>
      <c r="CE7" s="132">
        <v>2</v>
      </c>
      <c r="CF7" s="133">
        <v>6</v>
      </c>
      <c r="CG7" s="134">
        <f>IF(P7=0,"",IF(CF7=0,"",(CF7/P7)))</f>
        <v>0.070588235294118</v>
      </c>
      <c r="CH7" s="135">
        <v>3</v>
      </c>
      <c r="CI7" s="136">
        <f>IFERROR(CH7/CF7,"-")</f>
        <v>0.5</v>
      </c>
      <c r="CJ7" s="137">
        <v>46000</v>
      </c>
      <c r="CK7" s="138">
        <f>IFERROR(CJ7/CF7,"-")</f>
        <v>7666.6666666667</v>
      </c>
      <c r="CL7" s="139">
        <v>2</v>
      </c>
      <c r="CM7" s="139"/>
      <c r="CN7" s="139">
        <v>1</v>
      </c>
      <c r="CO7" s="140">
        <v>8</v>
      </c>
      <c r="CP7" s="141">
        <v>1514500</v>
      </c>
      <c r="CQ7" s="141">
        <v>1280000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13.804</v>
      </c>
      <c r="B10" s="39"/>
      <c r="C10" s="39"/>
      <c r="D10" s="39"/>
      <c r="E10" s="39"/>
      <c r="F10" s="39"/>
      <c r="G10" s="40" t="s">
        <v>81</v>
      </c>
      <c r="H10" s="40"/>
      <c r="I10" s="40"/>
      <c r="J10" s="190">
        <f>SUM(J6:J9)</f>
        <v>125000</v>
      </c>
      <c r="K10" s="41">
        <f>SUM(K6:K9)</f>
        <v>414</v>
      </c>
      <c r="L10" s="41">
        <f>SUM(L6:L9)</f>
        <v>179</v>
      </c>
      <c r="M10" s="41">
        <f>SUM(M6:M9)</f>
        <v>607</v>
      </c>
      <c r="N10" s="41">
        <f>SUM(N6:N9)</f>
        <v>122</v>
      </c>
      <c r="O10" s="41">
        <f>SUM(O6:O9)</f>
        <v>2</v>
      </c>
      <c r="P10" s="41">
        <f>SUM(P6:P9)</f>
        <v>124</v>
      </c>
      <c r="Q10" s="42">
        <f>IFERROR(P10/M10,"-")</f>
        <v>0.20428336079077</v>
      </c>
      <c r="R10" s="78">
        <f>SUM(R6:R9)</f>
        <v>12</v>
      </c>
      <c r="S10" s="78">
        <f>SUM(S6:S9)</f>
        <v>26</v>
      </c>
      <c r="T10" s="42">
        <f>IFERROR(R10/P10,"-")</f>
        <v>0.096774193548387</v>
      </c>
      <c r="U10" s="184">
        <f>IFERROR(J10/P10,"-")</f>
        <v>1008.064516129</v>
      </c>
      <c r="V10" s="44">
        <f>SUM(V6:V9)</f>
        <v>10</v>
      </c>
      <c r="W10" s="42">
        <f>IFERROR(V10/P10,"-")</f>
        <v>0.080645161290323</v>
      </c>
      <c r="X10" s="190">
        <f>SUM(X6:X9)</f>
        <v>1725500</v>
      </c>
      <c r="Y10" s="190">
        <f>IFERROR(X10/P10,"-")</f>
        <v>13915.322580645</v>
      </c>
      <c r="Z10" s="190">
        <f>IFERROR(X10/V10,"-")</f>
        <v>172550</v>
      </c>
      <c r="AA10" s="190">
        <f>X10-J10</f>
        <v>1600500</v>
      </c>
      <c r="AB10" s="47">
        <f>X10/J10</f>
        <v>13.804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