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DVD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<sst xmlns="http://schemas.openxmlformats.org/spreadsheetml/2006/main" uniqueCount="71">
  <si>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</si>
  <si>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</si>
  <si>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</si>
  <si>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</si>
  <si>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</si>
  <si>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</si>
  <si>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</si>
  <si>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</si>
  <si>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</si>
  <si>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</si>
  <si>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</si>
  <si>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</si>
  <si>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</si>
  <si>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</si>
  <si>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</si>
  <si>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</si>
  <si>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</si>
  <si>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</si>
  <si>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</si>
  <si>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</si>
  <si>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</si>
  <si>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</si>
  <si>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</si>
  <si>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DVD</t>
  </si>
  <si>
    <t>03月</t>
  </si>
  <si>
    <t>どきどき</t>
  </si>
  <si>
    <t>最終更新日</t>
  </si>
  <si>
    <t>02月29日</t>
  </si>
  <si>
    <t>年齢分布（才）</t>
  </si>
  <si>
    <t>入金者
合計</t>
  </si>
  <si>
    <t>課金額計</t>
  </si>
  <si>
    <t>高額check</t>
  </si>
  <si>
    <t>●DVD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</si>
  <si>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</si>
  <si>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</si>
  <si>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</si>
  <si>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</si>
  <si>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</si>
  <si>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</si>
  <si>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</si>
  <si>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</si>
  <si>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</si>
  <si>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</si>
  <si>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</si>
  <si>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</si>
  <si>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</si>
  <si>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</si>
  <si>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</si>
  <si>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</si>
  <si>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</si>
  <si>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</si>
  <si>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</si>
  <si>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</si>
  <si>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</si>
  <si>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</si>
  <si>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</si>
  <si>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</si>
  <si>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</si>
  <si>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</si>
  <si>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</si>
  <si>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pk288</t>
  </si>
  <si>
    <t>文友舎</t>
  </si>
  <si>
    <t>DVD漫画たかし</t>
  </si>
  <si>
    <t>毎月売</t>
  </si>
  <si>
    <t>lp02</t>
  </si>
  <si>
    <t>EXCITING MAX!SPECIAL</t>
  </si>
  <si>
    <t>DVD袋裏1C+コンテンツ枠</t>
  </si>
  <si>
    <t>3月11日(月)</t>
  </si>
  <si>
    <t>pk289</t>
  </si>
  <si>
    <t>空電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</si>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</sst>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125000</v>
      </c>
      <c r="E6" s="81">
        <v>0</v>
      </c>
      <c r="F6" s="81">
        <v>0</v>
      </c>
      <c r="G6" s="81">
        <v>0</v>
      </c>
      <c r="H6" s="91">
        <v>0</v>
      </c>
      <c r="I6" s="92">
        <v>0</v>
      </c>
      <c r="J6" s="145">
        <f>H6+I6</f>
        <v>0</v>
      </c>
      <c r="K6" s="82" t="str">
        <f>IFERROR(J6/G6,"-")</f>
        <v>-</v>
      </c>
      <c r="L6" s="81">
        <v>0</v>
      </c>
      <c r="M6" s="81">
        <v>0</v>
      </c>
      <c r="N6" s="82" t="str">
        <f>IFERROR(L6/J6,"-")</f>
        <v>-</v>
      </c>
      <c r="O6" s="83" t="str">
        <f>IFERROR(D6/J6,"-")</f>
        <v>-</v>
      </c>
      <c r="P6" s="84">
        <v>0</v>
      </c>
      <c r="Q6" s="82" t="str">
        <f>IFERROR(P6/J6,"-")</f>
        <v>-</v>
      </c>
      <c r="R6" s="200">
        <v>0</v>
      </c>
      <c r="S6" s="201" t="str">
        <f>IFERROR(R6/J6,"-")</f>
        <v>-</v>
      </c>
      <c r="T6" s="201" t="str">
        <f>IFERROR(R6/P6,"-")</f>
        <v>-</v>
      </c>
      <c r="U6" s="195">
        <f>IFERROR(R6-D6,"-")</f>
        <v>-125000</v>
      </c>
      <c r="V6" s="85">
        <f>R6/D6</f>
        <v>0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125000</v>
      </c>
      <c r="E9" s="41">
        <f>SUM(E6:E7)</f>
        <v>0</v>
      </c>
      <c r="F9" s="41">
        <f>SUM(F6:F7)</f>
        <v>0</v>
      </c>
      <c r="G9" s="41">
        <f>SUM(G6:G7)</f>
        <v>0</v>
      </c>
      <c r="H9" s="41">
        <f>SUM(H6:H7)</f>
        <v>0</v>
      </c>
      <c r="I9" s="41">
        <f>SUM(I6:I7)</f>
        <v>0</v>
      </c>
      <c r="J9" s="41">
        <f>SUM(J6:J7)</f>
        <v>0</v>
      </c>
      <c r="K9" s="42" t="str">
        <f>IFERROR(J9/G9,"-")</f>
        <v>-</v>
      </c>
      <c r="L9" s="78">
        <f>SUM(L6:L7)</f>
        <v>0</v>
      </c>
      <c r="M9" s="78">
        <f>SUM(M6:M7)</f>
        <v>0</v>
      </c>
      <c r="N9" s="42" t="str">
        <f>IFERROR(L9/J9,"-")</f>
        <v>-</v>
      </c>
      <c r="O9" s="43" t="str">
        <f>IFERROR(D9/J9,"-")</f>
        <v>-</v>
      </c>
      <c r="P9" s="44">
        <f>SUM(P6:P7)</f>
        <v>0</v>
      </c>
      <c r="Q9" s="42" t="str">
        <f>IFERROR(P9/J9,"-")</f>
        <v>-</v>
      </c>
      <c r="R9" s="45">
        <f>SUM(R6:R7)</f>
        <v>0</v>
      </c>
      <c r="S9" s="45" t="str">
        <f>IFERROR(R9/J9,"-")</f>
        <v>-</v>
      </c>
      <c r="T9" s="45" t="str">
        <f>IFERROR(R9/P9,"-")</f>
        <v>-</v>
      </c>
      <c r="U9" s="46">
        <f>SUM(U6:U7)</f>
        <v>-125000</v>
      </c>
      <c r="V9" s="47">
        <f>IFERROR(R9/D9,"-")</f>
        <v>0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60</v>
      </c>
      <c r="C6" s="203" t="s">
        <v>61</v>
      </c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125000</v>
      </c>
      <c r="K6" s="81"/>
      <c r="L6" s="81"/>
      <c r="M6" s="81"/>
      <c r="N6" s="91"/>
      <c r="O6" s="92"/>
      <c r="P6" s="93">
        <f>N6+O6</f>
        <v>0</v>
      </c>
      <c r="Q6" s="82" t="str">
        <f>IFERROR(P6/M6,"-")</f>
        <v>-</v>
      </c>
      <c r="R6" s="81"/>
      <c r="S6" s="81"/>
      <c r="T6" s="82" t="str">
        <f>IFERROR(S6/(O6+P6),"-")</f>
        <v>-</v>
      </c>
      <c r="U6" s="182" t="str">
        <f>IFERROR(J6/SUM(P6:P7),"-")</f>
        <v>-</v>
      </c>
      <c r="V6" s="84"/>
      <c r="W6" s="82" t="str">
        <f>IF(P6=0,"-",V6/P6)</f>
        <v>-</v>
      </c>
      <c r="X6" s="186"/>
      <c r="Y6" s="187" t="str">
        <f>IFERROR(X6/P6,"-")</f>
        <v>-</v>
      </c>
      <c r="Z6" s="187" t="str">
        <f>IFERROR(X6/V6,"-")</f>
        <v>-</v>
      </c>
      <c r="AA6" s="188">
        <f>SUM(X6:X7)-SUM(J6:J7)</f>
        <v>-125000</v>
      </c>
      <c r="AB6" s="85">
        <f>SUM(X6:X7)/SUM(J6:J7)</f>
        <v>0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/>
      <c r="CP6" s="141"/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/>
      <c r="L7" s="81"/>
      <c r="M7" s="81"/>
      <c r="N7" s="91"/>
      <c r="O7" s="92"/>
      <c r="P7" s="93">
        <f>N7+O7</f>
        <v>0</v>
      </c>
      <c r="Q7" s="82" t="str">
        <f>IFERROR(P7/M7,"-")</f>
        <v>-</v>
      </c>
      <c r="R7" s="81"/>
      <c r="S7" s="81"/>
      <c r="T7" s="82" t="str">
        <f>IFERROR(S7/(O7+P7),"-")</f>
        <v>-</v>
      </c>
      <c r="U7" s="182"/>
      <c r="V7" s="84"/>
      <c r="W7" s="82" t="str">
        <f>IF(P7=0,"-",V7/P7)</f>
        <v>-</v>
      </c>
      <c r="X7" s="186"/>
      <c r="Y7" s="187" t="str">
        <f>IFERROR(X7/P7,"-")</f>
        <v>-</v>
      </c>
      <c r="Z7" s="187" t="str">
        <f>IFERROR(X7/V7,"-")</f>
        <v>-</v>
      </c>
      <c r="AA7" s="188"/>
      <c r="AB7" s="85"/>
      <c r="AC7" s="79"/>
      <c r="AD7" s="94"/>
      <c r="AE7" s="95" t="str">
        <f>IF(P7=0,"",IF(AD7=0,"",(AD7/P7)))</f>
        <v/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 t="str">
        <f>IF(P7=0,"",IF(AM7=0,"",(AM7/P7)))</f>
        <v/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 t="str">
        <f>IF(P7=0,"",IF(AV7=0,"",(AV7/P7)))</f>
        <v/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 t="str">
        <f>IF(P7=0,"",IF(BE7=0,"",(BE7/P7)))</f>
        <v/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 t="str">
        <f>IF(P7=0,"",IF(BN7=0,"",(BN7/P7)))</f>
        <v/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 t="str">
        <f>IF(P7=0,"",IF(BW7=0,"",(BW7/P7)))</f>
        <v/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 t="str">
        <f>IF(P7=0,"",IF(CF7=0,"",(CF7/P7)))</f>
        <v/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/>
      <c r="CP7" s="141"/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</v>
      </c>
      <c r="B10" s="39"/>
      <c r="C10" s="39"/>
      <c r="D10" s="39"/>
      <c r="E10" s="39"/>
      <c r="F10" s="39"/>
      <c r="G10" s="40" t="s">
        <v>70</v>
      </c>
      <c r="H10" s="40"/>
      <c r="I10" s="40"/>
      <c r="J10" s="190">
        <f>SUM(J6:J9)</f>
        <v>125000</v>
      </c>
      <c r="K10" s="41">
        <f>SUM(K6:K9)</f>
        <v>0</v>
      </c>
      <c r="L10" s="41">
        <f>SUM(L6:L9)</f>
        <v>0</v>
      </c>
      <c r="M10" s="41">
        <f>SUM(M6:M9)</f>
        <v>0</v>
      </c>
      <c r="N10" s="41">
        <f>SUM(N6:N9)</f>
        <v>0</v>
      </c>
      <c r="O10" s="41">
        <f>SUM(O6:O9)</f>
        <v>0</v>
      </c>
      <c r="P10" s="41">
        <f>SUM(P6:P9)</f>
        <v>0</v>
      </c>
      <c r="Q10" s="42" t="str">
        <f>IFERROR(P10/M10,"-")</f>
        <v>-</v>
      </c>
      <c r="R10" s="78">
        <f>SUM(R6:R9)</f>
        <v>0</v>
      </c>
      <c r="S10" s="78">
        <f>SUM(S6:S9)</f>
        <v>0</v>
      </c>
      <c r="T10" s="42" t="str">
        <f>IFERROR(R10/P10,"-")</f>
        <v>-</v>
      </c>
      <c r="U10" s="184" t="str">
        <f>IFERROR(J10/P10,"-")</f>
        <v>-</v>
      </c>
      <c r="V10" s="44">
        <f>SUM(V6:V9)</f>
        <v>0</v>
      </c>
      <c r="W10" s="42" t="str">
        <f>IFERROR(V10/P10,"-")</f>
        <v>-</v>
      </c>
      <c r="X10" s="190">
        <f>SUM(X6:X9)</f>
        <v>0</v>
      </c>
      <c r="Y10" s="190" t="str">
        <f>IFERROR(X10/P10,"-")</f>
        <v>-</v>
      </c>
      <c r="Z10" s="190" t="str">
        <f>IFERROR(X10/V10,"-")</f>
        <v>-</v>
      </c>
      <c r="AA10" s="190">
        <f>X10-J10</f>
        <v>-125000</v>
      </c>
      <c r="AB10" s="47">
        <f>X10/J10</f>
        <v>0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