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DVD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<sst xmlns="http://schemas.openxmlformats.org/spreadsheetml/2006/main" uniqueCount="71">
  <si>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</si>
  <si>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</si>
  <si>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</si>
  <si>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</si>
  <si>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</si>
  <si>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</si>
  <si>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</si>
  <si>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</si>
  <si>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</si>
  <si>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</si>
  <si>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</si>
  <si>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</si>
  <si>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</si>
  <si>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</si>
  <si>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</si>
  <si>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</si>
  <si>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</si>
  <si>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</si>
  <si>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</si>
  <si>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</si>
  <si>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</si>
  <si>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</si>
  <si>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</si>
  <si>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DVD</t>
  </si>
  <si>
    <t>01月</t>
  </si>
  <si>
    <t>どきどき</t>
  </si>
  <si>
    <t>最終更新日</t>
  </si>
  <si>
    <t>02月29日</t>
  </si>
  <si>
    <t>年齢分布（才）</t>
  </si>
  <si>
    <t>入金者
合計</t>
  </si>
  <si>
    <t>課金額計</t>
  </si>
  <si>
    <t>高額check</t>
  </si>
  <si>
    <t>●DVD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</si>
  <si>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</si>
  <si>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</si>
  <si>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</si>
  <si>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</si>
  <si>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</si>
  <si>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</si>
  <si>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</si>
  <si>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</si>
  <si>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</si>
  <si>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</si>
  <si>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</si>
  <si>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</si>
  <si>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</si>
  <si>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</si>
  <si>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</si>
  <si>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</si>
  <si>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</si>
  <si>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</si>
  <si>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</si>
  <si>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</si>
  <si>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</si>
  <si>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</si>
  <si>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</si>
  <si>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</si>
  <si>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</si>
  <si>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</si>
  <si>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</si>
  <si>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ln_akn001</t>
  </si>
  <si>
    <t>文友舎</t>
  </si>
  <si>
    <t>DVD漫画たかし_LINE版</t>
  </si>
  <si>
    <t>毎月売</t>
  </si>
  <si>
    <t>line</t>
  </si>
  <si>
    <t>EXCITING MAX!SPECIAL</t>
  </si>
  <si>
    <t>DVD袋裏1C+コンテンツ枠</t>
  </si>
  <si>
    <t>1月11日(木)</t>
  </si>
  <si>
    <t>pk287</t>
  </si>
  <si>
    <t>空電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</si>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</sst>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</v>
      </c>
      <c r="D6" s="195">
        <v>125000</v>
      </c>
      <c r="E6" s="81">
        <v>153</v>
      </c>
      <c r="F6" s="81">
        <v>100</v>
      </c>
      <c r="G6" s="81">
        <v>130</v>
      </c>
      <c r="H6" s="91">
        <v>61</v>
      </c>
      <c r="I6" s="92">
        <v>1</v>
      </c>
      <c r="J6" s="145">
        <f>H6+I6</f>
        <v>62</v>
      </c>
      <c r="K6" s="82">
        <f>IFERROR(J6/G6,"-")</f>
        <v>0.47692307692308</v>
      </c>
      <c r="L6" s="81">
        <v>14</v>
      </c>
      <c r="M6" s="81">
        <v>11</v>
      </c>
      <c r="N6" s="82">
        <f>IFERROR(L6/J6,"-")</f>
        <v>0.2258064516129</v>
      </c>
      <c r="O6" s="83">
        <f>IFERROR(D6/J6,"-")</f>
        <v>2016.1290322581</v>
      </c>
      <c r="P6" s="84">
        <v>4</v>
      </c>
      <c r="Q6" s="82">
        <f>IFERROR(P6/J6,"-")</f>
        <v>0.064516129032258</v>
      </c>
      <c r="R6" s="200">
        <v>126000</v>
      </c>
      <c r="S6" s="201">
        <f>IFERROR(R6/J6,"-")</f>
        <v>2032.2580645161</v>
      </c>
      <c r="T6" s="201">
        <f>IFERROR(R6/P6,"-")</f>
        <v>31500</v>
      </c>
      <c r="U6" s="195">
        <f>IFERROR(R6-D6,"-")</f>
        <v>1000</v>
      </c>
      <c r="V6" s="85">
        <f>R6/D6</f>
        <v>1.008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125000</v>
      </c>
      <c r="E9" s="41">
        <f>SUM(E6:E7)</f>
        <v>153</v>
      </c>
      <c r="F9" s="41">
        <f>SUM(F6:F7)</f>
        <v>100</v>
      </c>
      <c r="G9" s="41">
        <f>SUM(G6:G7)</f>
        <v>130</v>
      </c>
      <c r="H9" s="41">
        <f>SUM(H6:H7)</f>
        <v>61</v>
      </c>
      <c r="I9" s="41">
        <f>SUM(I6:I7)</f>
        <v>1</v>
      </c>
      <c r="J9" s="41">
        <f>SUM(J6:J7)</f>
        <v>62</v>
      </c>
      <c r="K9" s="42">
        <f>IFERROR(J9/G9,"-")</f>
        <v>0.47692307692308</v>
      </c>
      <c r="L9" s="78">
        <f>SUM(L6:L7)</f>
        <v>14</v>
      </c>
      <c r="M9" s="78">
        <f>SUM(M6:M7)</f>
        <v>11</v>
      </c>
      <c r="N9" s="42">
        <f>IFERROR(L9/J9,"-")</f>
        <v>0.2258064516129</v>
      </c>
      <c r="O9" s="43">
        <f>IFERROR(D9/J9,"-")</f>
        <v>2016.1290322581</v>
      </c>
      <c r="P9" s="44">
        <f>SUM(P6:P7)</f>
        <v>4</v>
      </c>
      <c r="Q9" s="42">
        <f>IFERROR(P9/J9,"-")</f>
        <v>0.064516129032258</v>
      </c>
      <c r="R9" s="45">
        <f>SUM(R6:R7)</f>
        <v>126000</v>
      </c>
      <c r="S9" s="45">
        <f>IFERROR(R9/J9,"-")</f>
        <v>2032.2580645161</v>
      </c>
      <c r="T9" s="45">
        <f>IFERROR(R9/P9,"-")</f>
        <v>31500</v>
      </c>
      <c r="U9" s="46">
        <f>SUM(U6:U7)</f>
        <v>1000</v>
      </c>
      <c r="V9" s="47">
        <f>IFERROR(R9/D9,"-")</f>
        <v>1.008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1.008</v>
      </c>
      <c r="B6" s="203" t="s">
        <v>60</v>
      </c>
      <c r="C6" s="203" t="s">
        <v>61</v>
      </c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125000</v>
      </c>
      <c r="K6" s="81">
        <v>0</v>
      </c>
      <c r="L6" s="81">
        <v>0</v>
      </c>
      <c r="M6" s="81">
        <v>0</v>
      </c>
      <c r="N6" s="91">
        <v>24</v>
      </c>
      <c r="O6" s="92">
        <v>1</v>
      </c>
      <c r="P6" s="93">
        <f>N6+O6</f>
        <v>25</v>
      </c>
      <c r="Q6" s="82" t="str">
        <f>IFERROR(P6/M6,"-")</f>
        <v>-</v>
      </c>
      <c r="R6" s="81">
        <v>1</v>
      </c>
      <c r="S6" s="81">
        <v>4</v>
      </c>
      <c r="T6" s="82">
        <f>IFERROR(S6/(O6+P6),"-")</f>
        <v>0.15384615384615</v>
      </c>
      <c r="U6" s="182">
        <f>IFERROR(J6/SUM(P6:P7),"-")</f>
        <v>2016.1290322581</v>
      </c>
      <c r="V6" s="84">
        <v>1</v>
      </c>
      <c r="W6" s="82">
        <f>IF(P6=0,"-",V6/P6)</f>
        <v>0.04</v>
      </c>
      <c r="X6" s="186">
        <v>8000</v>
      </c>
      <c r="Y6" s="187">
        <f>IFERROR(X6/P6,"-")</f>
        <v>320</v>
      </c>
      <c r="Z6" s="187">
        <f>IFERROR(X6/V6,"-")</f>
        <v>8000</v>
      </c>
      <c r="AA6" s="188">
        <f>SUM(X6:X7)-SUM(J6:J7)</f>
        <v>1000</v>
      </c>
      <c r="AB6" s="85">
        <f>SUM(X6:X7)/SUM(J6:J7)</f>
        <v>1.008</v>
      </c>
      <c r="AC6" s="79"/>
      <c r="AD6" s="94">
        <v>2</v>
      </c>
      <c r="AE6" s="95">
        <f>IF(P6=0,"",IF(AD6=0,"",(AD6/P6)))</f>
        <v>0.08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7</v>
      </c>
      <c r="AN6" s="101">
        <f>IF(P6=0,"",IF(AM6=0,"",(AM6/P6)))</f>
        <v>0.28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4</v>
      </c>
      <c r="AW6" s="107">
        <f>IF(P6=0,"",IF(AV6=0,"",(AV6/P6)))</f>
        <v>0.16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1</v>
      </c>
      <c r="BF6" s="113">
        <f>IF(P6=0,"",IF(BE6=0,"",(BE6/P6)))</f>
        <v>0.04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5</v>
      </c>
      <c r="BO6" s="120">
        <f>IF(P6=0,"",IF(BN6=0,"",(BN6/P6)))</f>
        <v>0.2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6</v>
      </c>
      <c r="BX6" s="127">
        <f>IF(P6=0,"",IF(BW6=0,"",(BW6/P6)))</f>
        <v>0.24</v>
      </c>
      <c r="BY6" s="128">
        <v>1</v>
      </c>
      <c r="BZ6" s="129">
        <f>IFERROR(BY6/BW6,"-")</f>
        <v>0.16666666666667</v>
      </c>
      <c r="CA6" s="130">
        <v>8000</v>
      </c>
      <c r="CB6" s="131">
        <f>IFERROR(CA6/BW6,"-")</f>
        <v>1333.3333333333</v>
      </c>
      <c r="CC6" s="132"/>
      <c r="CD6" s="132">
        <v>1</v>
      </c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8000</v>
      </c>
      <c r="CQ6" s="141">
        <v>8000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153</v>
      </c>
      <c r="L7" s="81">
        <v>100</v>
      </c>
      <c r="M7" s="81">
        <v>130</v>
      </c>
      <c r="N7" s="91">
        <v>37</v>
      </c>
      <c r="O7" s="92">
        <v>0</v>
      </c>
      <c r="P7" s="93">
        <f>N7+O7</f>
        <v>37</v>
      </c>
      <c r="Q7" s="82">
        <f>IFERROR(P7/M7,"-")</f>
        <v>0.28461538461538</v>
      </c>
      <c r="R7" s="81">
        <v>13</v>
      </c>
      <c r="S7" s="81">
        <v>7</v>
      </c>
      <c r="T7" s="82">
        <f>IFERROR(S7/(O7+P7),"-")</f>
        <v>0.18918918918919</v>
      </c>
      <c r="U7" s="182"/>
      <c r="V7" s="84">
        <v>3</v>
      </c>
      <c r="W7" s="82">
        <f>IF(P7=0,"-",V7/P7)</f>
        <v>0.081081081081081</v>
      </c>
      <c r="X7" s="186">
        <v>118000</v>
      </c>
      <c r="Y7" s="187">
        <f>IFERROR(X7/P7,"-")</f>
        <v>3189.1891891892</v>
      </c>
      <c r="Z7" s="187">
        <f>IFERROR(X7/V7,"-")</f>
        <v>39333.333333333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3</v>
      </c>
      <c r="AN7" s="101">
        <f>IF(P7=0,"",IF(AM7=0,"",(AM7/P7)))</f>
        <v>0.081081081081081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6</v>
      </c>
      <c r="AW7" s="107">
        <f>IF(P7=0,"",IF(AV7=0,"",(AV7/P7)))</f>
        <v>0.16216216216216</v>
      </c>
      <c r="AX7" s="106">
        <v>1</v>
      </c>
      <c r="AY7" s="108">
        <f>IFERROR(AX7/AV7,"-")</f>
        <v>0.16666666666667</v>
      </c>
      <c r="AZ7" s="109">
        <v>5000</v>
      </c>
      <c r="BA7" s="110">
        <f>IFERROR(AZ7/AV7,"-")</f>
        <v>833.33333333333</v>
      </c>
      <c r="BB7" s="111">
        <v>1</v>
      </c>
      <c r="BC7" s="111"/>
      <c r="BD7" s="111"/>
      <c r="BE7" s="112">
        <v>7</v>
      </c>
      <c r="BF7" s="113">
        <f>IF(P7=0,"",IF(BE7=0,"",(BE7/P7)))</f>
        <v>0.18918918918919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10</v>
      </c>
      <c r="BO7" s="120">
        <f>IF(P7=0,"",IF(BN7=0,"",(BN7/P7)))</f>
        <v>0.27027027027027</v>
      </c>
      <c r="BP7" s="121">
        <v>1</v>
      </c>
      <c r="BQ7" s="122">
        <f>IFERROR(BP7/BN7,"-")</f>
        <v>0.1</v>
      </c>
      <c r="BR7" s="123">
        <v>108000</v>
      </c>
      <c r="BS7" s="124">
        <f>IFERROR(BR7/BN7,"-")</f>
        <v>10800</v>
      </c>
      <c r="BT7" s="125"/>
      <c r="BU7" s="125"/>
      <c r="BV7" s="125">
        <v>1</v>
      </c>
      <c r="BW7" s="126">
        <v>8</v>
      </c>
      <c r="BX7" s="127">
        <f>IF(P7=0,"",IF(BW7=0,"",(BW7/P7)))</f>
        <v>0.21621621621622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3</v>
      </c>
      <c r="CG7" s="134">
        <f>IF(P7=0,"",IF(CF7=0,"",(CF7/P7)))</f>
        <v>0.081081081081081</v>
      </c>
      <c r="CH7" s="135">
        <v>1</v>
      </c>
      <c r="CI7" s="136">
        <f>IFERROR(CH7/CF7,"-")</f>
        <v>0.33333333333333</v>
      </c>
      <c r="CJ7" s="137">
        <v>5000</v>
      </c>
      <c r="CK7" s="138">
        <f>IFERROR(CJ7/CF7,"-")</f>
        <v>1666.6666666667</v>
      </c>
      <c r="CL7" s="139">
        <v>1</v>
      </c>
      <c r="CM7" s="139"/>
      <c r="CN7" s="139"/>
      <c r="CO7" s="140">
        <v>3</v>
      </c>
      <c r="CP7" s="141">
        <v>118000</v>
      </c>
      <c r="CQ7" s="141">
        <v>108000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1.008</v>
      </c>
      <c r="B10" s="39"/>
      <c r="C10" s="39"/>
      <c r="D10" s="39"/>
      <c r="E10" s="39"/>
      <c r="F10" s="39"/>
      <c r="G10" s="40" t="s">
        <v>70</v>
      </c>
      <c r="H10" s="40"/>
      <c r="I10" s="40"/>
      <c r="J10" s="190">
        <f>SUM(J6:J9)</f>
        <v>125000</v>
      </c>
      <c r="K10" s="41">
        <f>SUM(K6:K9)</f>
        <v>153</v>
      </c>
      <c r="L10" s="41">
        <f>SUM(L6:L9)</f>
        <v>100</v>
      </c>
      <c r="M10" s="41">
        <f>SUM(M6:M9)</f>
        <v>130</v>
      </c>
      <c r="N10" s="41">
        <f>SUM(N6:N9)</f>
        <v>61</v>
      </c>
      <c r="O10" s="41">
        <f>SUM(O6:O9)</f>
        <v>1</v>
      </c>
      <c r="P10" s="41">
        <f>SUM(P6:P9)</f>
        <v>62</v>
      </c>
      <c r="Q10" s="42">
        <f>IFERROR(P10/M10,"-")</f>
        <v>0.47692307692308</v>
      </c>
      <c r="R10" s="78">
        <f>SUM(R6:R9)</f>
        <v>14</v>
      </c>
      <c r="S10" s="78">
        <f>SUM(S6:S9)</f>
        <v>11</v>
      </c>
      <c r="T10" s="42">
        <f>IFERROR(R10/P10,"-")</f>
        <v>0.2258064516129</v>
      </c>
      <c r="U10" s="184">
        <f>IFERROR(J10/P10,"-")</f>
        <v>2016.1290322581</v>
      </c>
      <c r="V10" s="44">
        <f>SUM(V6:V9)</f>
        <v>4</v>
      </c>
      <c r="W10" s="42">
        <f>IFERROR(V10/P10,"-")</f>
        <v>0.064516129032258</v>
      </c>
      <c r="X10" s="190">
        <f>SUM(X6:X9)</f>
        <v>126000</v>
      </c>
      <c r="Y10" s="190">
        <f>IFERROR(X10/P10,"-")</f>
        <v>2032.2580645161</v>
      </c>
      <c r="Z10" s="190">
        <f>IFERROR(X10/V10,"-")</f>
        <v>31500</v>
      </c>
      <c r="AA10" s="190">
        <f>X10-J10</f>
        <v>1000</v>
      </c>
      <c r="AB10" s="47">
        <f>X10/J10</f>
        <v>1.008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