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gw\Desktop\広告テンプレート\"/>
    </mc:Choice>
  </mc:AlternateContent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90" l="1"/>
  <c r="U11" i="90"/>
  <c r="AB11" i="90" s="1"/>
  <c r="V11" i="90"/>
  <c r="AJ11" i="90" s="1"/>
  <c r="AE11" i="90"/>
  <c r="AF11" i="90"/>
  <c r="AG11" i="90"/>
  <c r="A11" i="90" s="1"/>
  <c r="AL11" i="90"/>
  <c r="AN11" i="90"/>
  <c r="AU11" i="90"/>
  <c r="AW11" i="90"/>
  <c r="BD11" i="90"/>
  <c r="BF11" i="90"/>
  <c r="BM11" i="90"/>
  <c r="BO11" i="90"/>
  <c r="BV11" i="90"/>
  <c r="BX11" i="90"/>
  <c r="CE11" i="90"/>
  <c r="CG11" i="90"/>
  <c r="CN11" i="90"/>
  <c r="CP11" i="90"/>
  <c r="CT11" i="90"/>
  <c r="CX11" i="90"/>
  <c r="U12" i="90"/>
  <c r="AB12" i="90"/>
  <c r="AE12" i="90"/>
  <c r="AL12" i="90"/>
  <c r="AN12" i="90"/>
  <c r="AU12" i="90"/>
  <c r="AW12" i="90"/>
  <c r="BD12" i="90"/>
  <c r="BF12" i="90"/>
  <c r="BM12" i="90"/>
  <c r="BO12" i="90"/>
  <c r="BV12" i="90"/>
  <c r="BX12" i="90"/>
  <c r="CE12" i="90"/>
  <c r="CG12" i="90"/>
  <c r="CN12" i="90"/>
  <c r="CP12" i="90"/>
  <c r="CT12" i="90"/>
  <c r="CX12" i="90"/>
  <c r="AS11" i="90" l="1"/>
  <c r="CC11" i="90"/>
  <c r="AD11" i="90"/>
  <c r="Z11" i="90"/>
  <c r="BK11" i="90"/>
  <c r="AD12" i="90"/>
  <c r="V12" i="90"/>
  <c r="CL11" i="90"/>
  <c r="BT11" i="90"/>
  <c r="BB11" i="90"/>
  <c r="AJ12" i="90" l="1"/>
  <c r="BB12" i="90"/>
  <c r="BT12" i="90"/>
  <c r="CL12" i="90"/>
  <c r="AS12" i="90"/>
  <c r="BK12" i="90"/>
  <c r="CC12" i="90"/>
  <c r="P10" i="91" l="1"/>
  <c r="P8" i="91"/>
  <c r="P7" i="91"/>
  <c r="P14" i="91" s="1"/>
  <c r="P9" i="90" l="1"/>
  <c r="P7" i="90"/>
  <c r="P15" i="90" l="1"/>
  <c r="P99" i="89"/>
  <c r="R15" i="90"/>
  <c r="X14" i="91" l="1"/>
  <c r="X15" i="90"/>
  <c r="CX11" i="91"/>
  <c r="CT11" i="91"/>
  <c r="CP11" i="91"/>
  <c r="CN11" i="91"/>
  <c r="CG11" i="91"/>
  <c r="CE11" i="91"/>
  <c r="BX11" i="91"/>
  <c r="BV11" i="91"/>
  <c r="BO11" i="91"/>
  <c r="BM11" i="91"/>
  <c r="BF11" i="91"/>
  <c r="BD11" i="91"/>
  <c r="AW11" i="91"/>
  <c r="AU11" i="91"/>
  <c r="AN11" i="91"/>
  <c r="AL11" i="91"/>
  <c r="CX10" i="91"/>
  <c r="CT10" i="91"/>
  <c r="CP10" i="91"/>
  <c r="CN10" i="91"/>
  <c r="CG10" i="91"/>
  <c r="CE10" i="91"/>
  <c r="BX10" i="91"/>
  <c r="BV10" i="91"/>
  <c r="BO10" i="91"/>
  <c r="BM10" i="91"/>
  <c r="BF10" i="91"/>
  <c r="BD10" i="91"/>
  <c r="AW10" i="91"/>
  <c r="AU10" i="91"/>
  <c r="AN10" i="91"/>
  <c r="AL10" i="91"/>
  <c r="CX9" i="91"/>
  <c r="CT9" i="91"/>
  <c r="CP9" i="91"/>
  <c r="CN9" i="91"/>
  <c r="CG9" i="91"/>
  <c r="CE9" i="91"/>
  <c r="BX9" i="91"/>
  <c r="BV9" i="91"/>
  <c r="BO9" i="91"/>
  <c r="BM9" i="91"/>
  <c r="BF9" i="91"/>
  <c r="BD9" i="91"/>
  <c r="AW9" i="91"/>
  <c r="AU9" i="91"/>
  <c r="AN9" i="91"/>
  <c r="AL9" i="91"/>
  <c r="CX8" i="91"/>
  <c r="CT8" i="91"/>
  <c r="CP8" i="91"/>
  <c r="CN8" i="91"/>
  <c r="CG8" i="91"/>
  <c r="CE8" i="91"/>
  <c r="BX8" i="91"/>
  <c r="BV8" i="91"/>
  <c r="BO8" i="91"/>
  <c r="BM8" i="91"/>
  <c r="BF8" i="91"/>
  <c r="BD8" i="91"/>
  <c r="AW8" i="91"/>
  <c r="AU8" i="91"/>
  <c r="AN8" i="91"/>
  <c r="AL8" i="91"/>
  <c r="CX7" i="91"/>
  <c r="CT7" i="91"/>
  <c r="CP7" i="91"/>
  <c r="CN7" i="91"/>
  <c r="CG7" i="91"/>
  <c r="CE7" i="91"/>
  <c r="BX7" i="91"/>
  <c r="BV7" i="91"/>
  <c r="BO7" i="91"/>
  <c r="BM7" i="91"/>
  <c r="BF7" i="91"/>
  <c r="BD7" i="91"/>
  <c r="AW7" i="91"/>
  <c r="AU7" i="91"/>
  <c r="AN7" i="91"/>
  <c r="AL7" i="91"/>
  <c r="CX10" i="90"/>
  <c r="CT10" i="90"/>
  <c r="CP10" i="90"/>
  <c r="CN10" i="90"/>
  <c r="CG10" i="90"/>
  <c r="CE10" i="90"/>
  <c r="BX10" i="90"/>
  <c r="BV10" i="90"/>
  <c r="BO10" i="90"/>
  <c r="BM10" i="90"/>
  <c r="BF10" i="90"/>
  <c r="BD10" i="90"/>
  <c r="AW10" i="90"/>
  <c r="AU10" i="90"/>
  <c r="AN10" i="90"/>
  <c r="AL10" i="90"/>
  <c r="CX9" i="90"/>
  <c r="CT9" i="90"/>
  <c r="CP9" i="90"/>
  <c r="CN9" i="90"/>
  <c r="CG9" i="90"/>
  <c r="CE9" i="90"/>
  <c r="BX9" i="90"/>
  <c r="BV9" i="90"/>
  <c r="BO9" i="90"/>
  <c r="BM9" i="90"/>
  <c r="BF9" i="90"/>
  <c r="BD9" i="90"/>
  <c r="AW9" i="90"/>
  <c r="AU9" i="90"/>
  <c r="AN9" i="90"/>
  <c r="AL9" i="90"/>
  <c r="CX8" i="90"/>
  <c r="CT8" i="90"/>
  <c r="CP8" i="90"/>
  <c r="CN8" i="90"/>
  <c r="CG8" i="90"/>
  <c r="CE8" i="90"/>
  <c r="BX8" i="90"/>
  <c r="BV8" i="90"/>
  <c r="BO8" i="90"/>
  <c r="BM8" i="90"/>
  <c r="BF8" i="90"/>
  <c r="BD8" i="90"/>
  <c r="AW8" i="90"/>
  <c r="AU8" i="90"/>
  <c r="AN8" i="90"/>
  <c r="AL8" i="90"/>
  <c r="CX7" i="90"/>
  <c r="CT7" i="90"/>
  <c r="CP7" i="90"/>
  <c r="CN7" i="90"/>
  <c r="CG7" i="90"/>
  <c r="CE7" i="90"/>
  <c r="BX7" i="90"/>
  <c r="BV7" i="90"/>
  <c r="BO7" i="90"/>
  <c r="BM7" i="90"/>
  <c r="BF7" i="90"/>
  <c r="BD7" i="90"/>
  <c r="AW7" i="90"/>
  <c r="AU7" i="90"/>
  <c r="AN7" i="90"/>
  <c r="AL7" i="90"/>
  <c r="O14" i="91" l="1"/>
  <c r="U11" i="91"/>
  <c r="AB11" i="91" s="1"/>
  <c r="AF10" i="91"/>
  <c r="U10" i="91"/>
  <c r="AG7" i="91"/>
  <c r="A7" i="91" s="1"/>
  <c r="AC14" i="91"/>
  <c r="AA14" i="91"/>
  <c r="W14" i="91"/>
  <c r="T14" i="91"/>
  <c r="S14" i="91"/>
  <c r="R14" i="91"/>
  <c r="O15" i="90"/>
  <c r="AF9" i="90"/>
  <c r="AC15" i="90"/>
  <c r="AA15" i="90"/>
  <c r="W15" i="90"/>
  <c r="T15" i="90"/>
  <c r="S15" i="90"/>
  <c r="U8" i="90" l="1"/>
  <c r="U9" i="91"/>
  <c r="AE9" i="91"/>
  <c r="U8" i="91"/>
  <c r="U9" i="90"/>
  <c r="AB9" i="90" s="1"/>
  <c r="U10" i="90"/>
  <c r="AB10" i="90" s="1"/>
  <c r="AE11" i="91"/>
  <c r="AF7" i="91"/>
  <c r="U7" i="91"/>
  <c r="AE7" i="91"/>
  <c r="AE10" i="90"/>
  <c r="U7" i="90"/>
  <c r="AB7" i="90" s="1"/>
  <c r="AF7" i="90"/>
  <c r="AE8" i="90"/>
  <c r="AE8" i="91"/>
  <c r="AF8" i="91"/>
  <c r="AB10" i="91"/>
  <c r="AD10" i="91"/>
  <c r="Z10" i="91"/>
  <c r="V10" i="91"/>
  <c r="AE14" i="91"/>
  <c r="AG14" i="91"/>
  <c r="A14" i="91" s="1"/>
  <c r="AF14" i="91"/>
  <c r="AG8" i="91"/>
  <c r="A8" i="91" s="1"/>
  <c r="AG10" i="91"/>
  <c r="A10" i="91" s="1"/>
  <c r="V11" i="91"/>
  <c r="AD11" i="91"/>
  <c r="AE10" i="91"/>
  <c r="AG9" i="90"/>
  <c r="A9" i="90" s="1"/>
  <c r="AE15" i="90"/>
  <c r="AG15" i="90"/>
  <c r="A15" i="90" s="1"/>
  <c r="AF15" i="90"/>
  <c r="AG7" i="90"/>
  <c r="A7" i="90" s="1"/>
  <c r="AE9" i="90"/>
  <c r="AE7" i="90"/>
  <c r="V7" i="90" l="1"/>
  <c r="CL7" i="90" s="1"/>
  <c r="CC11" i="91"/>
  <c r="AS11" i="91"/>
  <c r="CL11" i="91"/>
  <c r="BB11" i="91"/>
  <c r="AJ11" i="91"/>
  <c r="BK11" i="91"/>
  <c r="BT11" i="91"/>
  <c r="CL10" i="91"/>
  <c r="BB10" i="91"/>
  <c r="BK10" i="91"/>
  <c r="CC10" i="91"/>
  <c r="AJ10" i="91"/>
  <c r="AS10" i="91"/>
  <c r="BT10" i="91"/>
  <c r="V10" i="90"/>
  <c r="AD7" i="90"/>
  <c r="AD10" i="90"/>
  <c r="U15" i="90"/>
  <c r="Z15" i="90" s="1"/>
  <c r="Z7" i="90"/>
  <c r="V8" i="90"/>
  <c r="AB8" i="90"/>
  <c r="AD9" i="90"/>
  <c r="AD9" i="91"/>
  <c r="V9" i="91"/>
  <c r="AD8" i="90"/>
  <c r="AB9" i="91"/>
  <c r="V8" i="91"/>
  <c r="AD8" i="91"/>
  <c r="AB8" i="91"/>
  <c r="Z8" i="91"/>
  <c r="V9" i="90"/>
  <c r="Z9" i="90"/>
  <c r="U14" i="91"/>
  <c r="Z14" i="91" s="1"/>
  <c r="AB7" i="91"/>
  <c r="Z7" i="91"/>
  <c r="AD7" i="91"/>
  <c r="V7" i="91"/>
  <c r="AB14" i="91"/>
  <c r="BK7" i="90" l="1"/>
  <c r="CC7" i="90"/>
  <c r="BB7" i="90"/>
  <c r="AS7" i="90"/>
  <c r="AJ7" i="90"/>
  <c r="BT7" i="90"/>
  <c r="AD15" i="90"/>
  <c r="AB15" i="90"/>
  <c r="V15" i="90"/>
  <c r="BT8" i="91"/>
  <c r="AJ8" i="91"/>
  <c r="CC8" i="91"/>
  <c r="AS8" i="91"/>
  <c r="BB8" i="91"/>
  <c r="BK8" i="91"/>
  <c r="CL8" i="91"/>
  <c r="CC7" i="91"/>
  <c r="AS7" i="91"/>
  <c r="CL7" i="91"/>
  <c r="BB7" i="91"/>
  <c r="BK7" i="91"/>
  <c r="BT7" i="91"/>
  <c r="AJ7" i="91"/>
  <c r="BK9" i="91"/>
  <c r="BT9" i="91"/>
  <c r="AJ9" i="91"/>
  <c r="BB9" i="91"/>
  <c r="CC9" i="91"/>
  <c r="CL9" i="91"/>
  <c r="AS9" i="91"/>
  <c r="CC8" i="90"/>
  <c r="AS8" i="90"/>
  <c r="BK8" i="90"/>
  <c r="CL8" i="90"/>
  <c r="BB8" i="90"/>
  <c r="BT8" i="90"/>
  <c r="AJ8" i="90"/>
  <c r="BT9" i="90"/>
  <c r="AJ9" i="90"/>
  <c r="CL9" i="90"/>
  <c r="BB9" i="90"/>
  <c r="BK9" i="90"/>
  <c r="CC9" i="90"/>
  <c r="AS9" i="90"/>
  <c r="BK10" i="90"/>
  <c r="CC10" i="90"/>
  <c r="AS10" i="90"/>
  <c r="CL10" i="90"/>
  <c r="BB10" i="90"/>
  <c r="BT10" i="90"/>
  <c r="AJ10" i="90"/>
  <c r="V14" i="91"/>
  <c r="AD14" i="91"/>
  <c r="O99" i="89" l="1"/>
  <c r="A99" i="89" l="1"/>
</calcChain>
</file>

<file path=xl/sharedStrings.xml><?xml version="1.0" encoding="utf-8"?>
<sst xmlns="http://schemas.openxmlformats.org/spreadsheetml/2006/main" count="893" uniqueCount="234">
  <si>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</si>
  <si>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</si>
  <si>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</si>
  <si>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</si>
  <si>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</si>
  <si>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</si>
  <si>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アクセス数</t>
    <rPh sb="4" eb="5">
      <t>スウ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</si>
  <si>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</si>
  <si>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</si>
  <si>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合計</t>
    <rPh sb="0" eb="2">
      <t>ゴウケイ</t>
    </rPh>
    <phoneticPr fontId="3"/>
  </si>
  <si>
    <t>登録率</t>
    <rPh sb="0" eb="2">
      <t>トウロク</t>
    </rPh>
    <rPh sb="2" eb="3">
      <t>リツ</t>
    </rPh>
    <phoneticPr fontId="3"/>
  </si>
  <si>
    <t>退会</t>
    <rPh sb="0" eb="2">
      <t>タイカイ</t>
    </rPh>
    <phoneticPr fontId="3"/>
  </si>
  <si>
    <t>生存率</t>
    <rPh sb="0" eb="3">
      <t>セイゾンリツ</t>
    </rPh>
    <phoneticPr fontId="3"/>
  </si>
  <si>
    <t>登録単価</t>
    <rPh sb="0" eb="2">
      <t>トウロク</t>
    </rPh>
    <rPh sb="2" eb="4">
      <t>タンカ</t>
    </rPh>
    <phoneticPr fontId="3"/>
  </si>
  <si>
    <t>入金者</t>
    <rPh sb="0" eb="2">
      <t>ニュウキン</t>
    </rPh>
    <rPh sb="2" eb="3">
      <t>シャ</t>
    </rPh>
    <phoneticPr fontId="3"/>
  </si>
  <si>
    <t>入金率</t>
    <rPh sb="0" eb="2">
      <t>ニュウキン</t>
    </rPh>
    <rPh sb="2" eb="3">
      <t>リツ</t>
    </rPh>
    <phoneticPr fontId="3"/>
  </si>
  <si>
    <t>課金</t>
    <rPh sb="0" eb="2">
      <t>カキン</t>
    </rPh>
    <phoneticPr fontId="3"/>
  </si>
  <si>
    <t>課金-広告費</t>
    <rPh sb="0" eb="2">
      <t>カキン</t>
    </rPh>
    <rPh sb="3" eb="6">
      <t>コウコクヒ</t>
    </rPh>
    <phoneticPr fontId="3"/>
  </si>
  <si>
    <t>回収率</t>
    <rPh sb="0" eb="3">
      <t>カイシュウリツ</t>
    </rPh>
    <phoneticPr fontId="3"/>
  </si>
  <si>
    <t>年齢分布（才）</t>
    <rPh sb="0" eb="2">
      <t>ネンレイ</t>
    </rPh>
    <rPh sb="2" eb="4">
      <t>ブンプ</t>
    </rPh>
    <rPh sb="5" eb="6">
      <t>サイ</t>
    </rPh>
    <phoneticPr fontId="3"/>
  </si>
  <si>
    <t>入金者
合計</t>
    <rPh sb="0" eb="2">
      <t>ニュウキン</t>
    </rPh>
    <rPh sb="2" eb="3">
      <t>シャ</t>
    </rPh>
    <rPh sb="4" eb="6">
      <t>ゴウケイ</t>
    </rPh>
    <phoneticPr fontId="3"/>
  </si>
  <si>
    <t>課金額計</t>
    <rPh sb="0" eb="2">
      <t>カキン</t>
    </rPh>
    <rPh sb="2" eb="3">
      <t>ガク</t>
    </rPh>
    <rPh sb="3" eb="4">
      <t>ケイ</t>
    </rPh>
    <phoneticPr fontId="3"/>
  </si>
  <si>
    <t>高額check</t>
    <phoneticPr fontId="3"/>
  </si>
  <si>
    <t>最高額</t>
    <rPh sb="0" eb="3">
      <t>サイコウガク</t>
    </rPh>
    <phoneticPr fontId="3"/>
  </si>
  <si>
    <t>check</t>
    <phoneticPr fontId="3"/>
  </si>
  <si>
    <t>登録</t>
    <rPh sb="0" eb="2">
      <t>トウロク</t>
    </rPh>
    <phoneticPr fontId="3"/>
  </si>
  <si>
    <t>%</t>
    <phoneticPr fontId="3"/>
  </si>
  <si>
    <t>%</t>
  </si>
  <si>
    <t>入金数</t>
    <rPh sb="0" eb="2">
      <t>ニュウキン</t>
    </rPh>
    <rPh sb="2" eb="3">
      <t>スウ</t>
    </rPh>
    <phoneticPr fontId="3"/>
  </si>
  <si>
    <t>課金額</t>
    <rPh sb="0" eb="3">
      <t>カキンガク</t>
    </rPh>
    <phoneticPr fontId="3"/>
  </si>
  <si>
    <t>客単価</t>
    <rPh sb="0" eb="1">
      <t>キャク</t>
    </rPh>
    <rPh sb="1" eb="3">
      <t>タンカ</t>
    </rPh>
    <phoneticPr fontId="3"/>
  </si>
  <si>
    <t>入1</t>
    <rPh sb="0" eb="1">
      <t>ニュウ</t>
    </rPh>
    <phoneticPr fontId="3"/>
  </si>
  <si>
    <t>入2</t>
    <rPh sb="0" eb="1">
      <t>ニュウ</t>
    </rPh>
    <phoneticPr fontId="3"/>
  </si>
  <si>
    <t>入3～</t>
    <rPh sb="0" eb="1">
      <t>ニュウ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</si>
  <si>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</si>
  <si>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</si>
  <si>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新聞　TOTAL</t>
    <rPh sb="0" eb="2">
      <t>シンブン</t>
    </rPh>
    <phoneticPr fontId="3"/>
  </si>
  <si>
    <t>lp01</t>
  </si>
  <si>
    <t>空電</t>
  </si>
  <si>
    <t>※女性からナンパしてほしい版風</t>
  </si>
  <si>
    <t>「出会い懇願！私たち（この歳でも）真剣なんです」キャッチ</t>
  </si>
  <si>
    <t>「もう５０代の熟女だけど、試しに付き合ってみる？」</t>
  </si>
  <si>
    <t>(空電共通)</t>
  </si>
  <si>
    <t>集計年月</t>
    <rPh sb="0" eb="2">
      <t>シュウケイ</t>
    </rPh>
    <rPh sb="2" eb="4">
      <t>ネンゲツ</t>
    </rPh>
    <phoneticPr fontId="9"/>
  </si>
  <si>
    <t>親ID</t>
    <rPh sb="0" eb="1">
      <t>オヤ</t>
    </rPh>
    <phoneticPr fontId="9"/>
  </si>
  <si>
    <t>子ID</t>
    <rPh sb="0" eb="1">
      <t>コ</t>
    </rPh>
    <phoneticPr fontId="9"/>
  </si>
  <si>
    <t>●DVD　広告</t>
    <rPh sb="5" eb="7">
      <t>コウコク</t>
    </rPh>
    <phoneticPr fontId="3"/>
  </si>
  <si>
    <t>客単(有)</t>
    <phoneticPr fontId="9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</si>
  <si>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</si>
  <si>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</si>
  <si>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</si>
  <si>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</si>
  <si>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9"/>
  </si>
  <si>
    <t>代理店</t>
    <rPh sb="0" eb="3">
      <t>ダイリテン</t>
    </rPh>
    <phoneticPr fontId="9"/>
  </si>
  <si>
    <t>キャッチコピー</t>
    <phoneticPr fontId="9"/>
  </si>
  <si>
    <t>LP</t>
    <phoneticPr fontId="9"/>
  </si>
  <si>
    <t>枠名</t>
    <rPh sb="0" eb="1">
      <t>ワク</t>
    </rPh>
    <rPh sb="1" eb="2">
      <t>メイ</t>
    </rPh>
    <phoneticPr fontId="9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</si>
  <si>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</si>
  <si>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</si>
  <si>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1週間以内</t>
    <rPh sb="1" eb="5">
      <t>シュウカンイナイ</t>
    </rPh>
    <phoneticPr fontId="3"/>
  </si>
  <si>
    <t>客単(全)</t>
    <rPh sb="0" eb="1">
      <t>キャク</t>
    </rPh>
    <rPh sb="1" eb="2">
      <t>タン</t>
    </rPh>
    <rPh sb="3" eb="4">
      <t>ゼン</t>
    </rPh>
    <phoneticPr fontId="3"/>
  </si>
  <si>
    <t>20～29歳</t>
    <phoneticPr fontId="3"/>
  </si>
  <si>
    <t>18～19歳</t>
    <phoneticPr fontId="3"/>
  </si>
  <si>
    <t>30～39歳</t>
    <phoneticPr fontId="3"/>
  </si>
  <si>
    <t>40～49歳</t>
    <phoneticPr fontId="3"/>
  </si>
  <si>
    <t>50～59歳</t>
    <phoneticPr fontId="3"/>
  </si>
  <si>
    <t>60～69歳</t>
    <phoneticPr fontId="3"/>
  </si>
  <si>
    <t>70歳～</t>
    <phoneticPr fontId="3"/>
  </si>
  <si>
    <t>1週間以内</t>
    <rPh sb="1" eb="3">
      <t>シュウカン</t>
    </rPh>
    <rPh sb="3" eb="5">
      <t>イナイ</t>
    </rPh>
    <phoneticPr fontId="3"/>
  </si>
  <si>
    <t>LP</t>
    <phoneticPr fontId="9"/>
  </si>
  <si>
    <t>売価</t>
    <rPh sb="0" eb="2">
      <t>バイカ</t>
    </rPh>
    <phoneticPr fontId="9"/>
  </si>
  <si>
    <t>ダイヤル数</t>
    <rPh sb="4" eb="5">
      <t>スウ</t>
    </rPh>
    <phoneticPr fontId="3"/>
  </si>
  <si>
    <t>売価</t>
    <rPh sb="0" eb="2">
      <t>バイカ</t>
    </rPh>
    <phoneticPr fontId="3"/>
  </si>
  <si>
    <t>パートナー</t>
  </si>
  <si>
    <t>パートナー</t>
    <phoneticPr fontId="9"/>
  </si>
  <si>
    <t>共通</t>
  </si>
  <si>
    <t>共通</t>
    <rPh sb="0" eb="2">
      <t>キョウツウ</t>
    </rPh>
    <phoneticPr fontId="1"/>
  </si>
  <si>
    <t>空電 (共通)</t>
  </si>
  <si>
    <t>pp649</t>
  </si>
  <si>
    <t>pp650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</si>
  <si>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</si>
  <si>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</si>
  <si>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</si>
  <si>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</si>
  <si>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</si>
  <si>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</si>
  <si>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</si>
  <si>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</si>
  <si>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</si>
  <si>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</si>
  <si>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</si>
  <si>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</si>
  <si>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</si>
  <si>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</si>
  <si>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</si>
  <si>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</si>
  <si>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</si>
  <si>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</si>
  <si>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</si>
  <si>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</si>
  <si>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</si>
  <si>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</si>
  <si>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</si>
  <si>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</si>
  <si>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</si>
  <si>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</si>
  <si>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</si>
  <si>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</si>
  <si>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</si>
  <si>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</si>
  <si>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</si>
  <si>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</si>
  <si>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</si>
  <si>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</si>
  <si>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</si>
  <si>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</si>
  <si>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</si>
  <si>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</si>
  <si>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</si>
  <si>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</si>
  <si>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</si>
  <si>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</si>
  <si>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</si>
  <si>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pp694</t>
  </si>
  <si>
    <t>pp695</t>
  </si>
  <si>
    <t>pp696</t>
  </si>
  <si>
    <t>pp697</t>
  </si>
  <si>
    <t>pp698</t>
  </si>
  <si>
    <t>pp699</t>
  </si>
  <si>
    <t>pp700</t>
  </si>
  <si>
    <t>pp701</t>
  </si>
  <si>
    <t>pp702</t>
  </si>
  <si>
    <t>pp703</t>
  </si>
  <si>
    <t>pp704</t>
  </si>
  <si>
    <t>pp705</t>
  </si>
  <si>
    <t>pp706</t>
  </si>
  <si>
    <t>pp707</t>
  </si>
  <si>
    <t>pp708</t>
  </si>
  <si>
    <t>pp709</t>
  </si>
  <si>
    <t>pp710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</si>
  <si>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</si>
  <si>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</si>
  <si>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</si>
  <si>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</si>
  <si>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</si>
  <si>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</si>
  <si>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</si>
  <si>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</si>
  <si>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</si>
  <si>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</si>
  <si>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</si>
  <si>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</si>
  <si>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</si>
  <si>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</si>
  <si>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</si>
  <si>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</si>
  <si>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</si>
  <si>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</si>
  <si>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</si>
  <si>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</si>
  <si>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</si>
  <si>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</si>
  <si>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</si>
  <si>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</si>
  <si>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</si>
  <si>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</si>
  <si>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</si>
  <si>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</si>
  <si>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※雑誌版 SPA</t>
  </si>
  <si>
    <t>「求む」キャッチ</t>
  </si>
  <si>
    <t>★C版</t>
  </si>
  <si>
    <t>「メールより電話が簡単！ 女性から誘われて意気投合！」キャッチ</t>
  </si>
  <si>
    <t>※熟女版</t>
  </si>
  <si>
    <t>※C版</t>
  </si>
  <si>
    <t>「トゥギャザーする女性をゲットしようぜ！」キャッチ</t>
  </si>
  <si>
    <t>「記事23」キャッチ「男の夢をかなえます 超美熟女から逆指名</t>
  </si>
  <si>
    <t>「切羽詰まった女性がなりふり構わず誘ってきます！」キャッチ</t>
  </si>
  <si>
    <t>※記事14</t>
  </si>
  <si>
    <t>※記事20</t>
  </si>
  <si>
    <t>※記事23</t>
  </si>
  <si>
    <t>★記事51</t>
  </si>
  <si>
    <t>「ド素人同志の男女だから思い切り楽しめる」</t>
  </si>
  <si>
    <t>★記事52</t>
  </si>
  <si>
    <t>「情報弱者になるな！知っている人はヤっている」</t>
  </si>
  <si>
    <t>★記事53</t>
  </si>
  <si>
    <t>「50歳以上でも恋愛できるのか？その答えがこのサイトにあります！」</t>
  </si>
  <si>
    <t>★記事54</t>
  </si>
  <si>
    <t>「私みたいなおばさんが初めてで後悔しない？」</t>
  </si>
  <si>
    <t>②「情報弱者になるな！知っている人はヤっている」</t>
  </si>
  <si>
    <t>「求む！50歳以上の女性好き男性」</t>
  </si>
  <si>
    <t>※パートナー煙突2 女性からナンパしてほしい版風</t>
  </si>
  <si>
    <t>★記事52②</t>
  </si>
  <si>
    <t>1～15日</t>
    <rPh sb="4" eb="5">
      <t>ヒ</t>
    </rPh>
    <phoneticPr fontId="1"/>
  </si>
  <si>
    <t>16～31日</t>
  </si>
  <si>
    <t>インターカラー</t>
    <phoneticPr fontId="9"/>
  </si>
  <si>
    <t>全5段</t>
    <phoneticPr fontId="9"/>
  </si>
  <si>
    <t>終面全5段</t>
    <phoneticPr fontId="9"/>
  </si>
  <si>
    <t>4C終面全5段</t>
    <phoneticPr fontId="9"/>
  </si>
  <si>
    <t>4C終面雑報</t>
    <phoneticPr fontId="9"/>
  </si>
  <si>
    <t>4C雑報</t>
    <phoneticPr fontId="9"/>
  </si>
  <si>
    <t>4C記事枠</t>
    <phoneticPr fontId="9"/>
  </si>
  <si>
    <t>全2段</t>
    <phoneticPr fontId="9"/>
  </si>
  <si>
    <t>1C煙突</t>
    <phoneticPr fontId="9"/>
  </si>
  <si>
    <t>記事枠</t>
    <phoneticPr fontId="9"/>
  </si>
  <si>
    <t>東スポ・大スポ・九スポ・中京</t>
    <phoneticPr fontId="9"/>
  </si>
  <si>
    <t>道新スポーツ</t>
    <phoneticPr fontId="9"/>
  </si>
  <si>
    <t>スポーツ報知関西　1回目</t>
    <phoneticPr fontId="9"/>
  </si>
  <si>
    <t>スポーツ報知関西　2回目</t>
    <phoneticPr fontId="9"/>
  </si>
  <si>
    <t>スポーツ報知関西　3回目</t>
    <phoneticPr fontId="9"/>
  </si>
  <si>
    <t>スポーツ報知関西　4回目</t>
    <phoneticPr fontId="9"/>
  </si>
  <si>
    <t>スポーツ報知関西　5回目</t>
    <phoneticPr fontId="9"/>
  </si>
  <si>
    <t>スポーツ報知関西　6回目</t>
    <phoneticPr fontId="9"/>
  </si>
  <si>
    <t>スポーツ報知関西　7回目</t>
    <phoneticPr fontId="9"/>
  </si>
  <si>
    <t>スポーツ報知関西　8回目</t>
    <phoneticPr fontId="9"/>
  </si>
  <si>
    <t>スポーツ報知関西　9回目</t>
    <phoneticPr fontId="9"/>
  </si>
  <si>
    <t>スポーツ報知関西　10回目</t>
    <phoneticPr fontId="9"/>
  </si>
  <si>
    <t>スポーツ報知関西　11回目</t>
    <phoneticPr fontId="9"/>
  </si>
  <si>
    <t>スポーツ報知関西　12回目</t>
    <phoneticPr fontId="9"/>
  </si>
  <si>
    <t>スポーツ報知関西　13回目</t>
    <phoneticPr fontId="9"/>
  </si>
  <si>
    <t>ニッカン関東</t>
    <phoneticPr fontId="9"/>
  </si>
  <si>
    <t>日刊ゲンダイ東海版</t>
    <phoneticPr fontId="9"/>
  </si>
  <si>
    <t>デイリースポーツ関西</t>
    <phoneticPr fontId="9"/>
  </si>
  <si>
    <t>スポニチ関東</t>
    <phoneticPr fontId="9"/>
  </si>
  <si>
    <t>スポーツ報知関東</t>
    <phoneticPr fontId="9"/>
  </si>
  <si>
    <t>九スポ</t>
    <phoneticPr fontId="9"/>
  </si>
  <si>
    <t>ニッカン関西</t>
    <phoneticPr fontId="9"/>
  </si>
  <si>
    <t>ニッカン関東・平日</t>
    <rPh sb="7" eb="9">
      <t>ヘイジツ</t>
    </rPh>
    <phoneticPr fontId="1"/>
  </si>
  <si>
    <t>サンスポ関西</t>
    <rPh sb="5" eb="6">
      <t>ニシ</t>
    </rPh>
    <phoneticPr fontId="1"/>
  </si>
  <si>
    <t>サンスポ関東</t>
    <phoneticPr fontId="9"/>
  </si>
  <si>
    <t>サンスポ関東</t>
    <phoneticPr fontId="9"/>
  </si>
  <si>
    <t>スポニチ関西 特価</t>
    <phoneticPr fontId="9"/>
  </si>
  <si>
    <t>スポニチ関西</t>
    <phoneticPr fontId="9"/>
  </si>
  <si>
    <t>スポニチ関東 特価</t>
    <rPh sb="4" eb="6">
      <t>カントウ</t>
    </rPh>
    <phoneticPr fontId="1"/>
  </si>
  <si>
    <t>スポニチ関東</t>
    <rPh sb="4" eb="6">
      <t>カントウ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</si>
</sst>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6" formatCode="&quot;¥&quot;#,##0;[Red]&quot;¥&quot;\-#,##0"/>
    <numFmt numFmtId="176" formatCode="0.0%"/>
    <numFmt numFmtId="177" formatCode="mm&quot;月&quot;"/>
    <numFmt numFmtId="178" formatCode="#,##0_ "/>
    <numFmt numFmtId="179" formatCode="m&quot;月&quot;d&quot;日(&quot;aaa&quot;)&quot;"/>
    <numFmt numFmtId="180" formatCode="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14" applyNumberFormat="0" applyAlignment="0" applyProtection="0">
      <alignment vertical="center"/>
    </xf>
    <xf numFmtId="0" fontId="23" fillId="35" borderId="15" applyNumberFormat="0" applyAlignment="0" applyProtection="0">
      <alignment vertical="center"/>
    </xf>
    <xf numFmtId="0" fontId="24" fillId="35" borderId="14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36" borderId="1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" borderId="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1" fillId="0" borderId="0" xfId="14"/>
    <xf numFmtId="5" fontId="2" fillId="0" borderId="2" xfId="14" applyNumberFormat="1" applyFont="1" applyBorder="1"/>
    <xf numFmtId="0" fontId="2" fillId="0" borderId="2" xfId="14" applyFont="1" applyFill="1" applyBorder="1"/>
    <xf numFmtId="0" fontId="2" fillId="0" borderId="2" xfId="14" applyNumberFormat="1" applyFont="1" applyBorder="1"/>
    <xf numFmtId="0" fontId="4" fillId="0" borderId="2" xfId="14" applyFont="1" applyBorder="1" applyAlignment="1">
      <alignment horizontal="center"/>
    </xf>
    <xf numFmtId="0" fontId="4" fillId="12" borderId="2" xfId="14" applyFont="1" applyFill="1" applyBorder="1" applyAlignment="1">
      <alignment horizontal="center"/>
    </xf>
    <xf numFmtId="0" fontId="2" fillId="12" borderId="2" xfId="14" applyNumberFormat="1" applyFont="1" applyFill="1" applyBorder="1"/>
    <xf numFmtId="0" fontId="4" fillId="0" borderId="2" xfId="14" applyFont="1" applyFill="1" applyBorder="1" applyAlignment="1">
      <alignment horizontal="center"/>
    </xf>
    <xf numFmtId="0" fontId="2" fillId="0" borderId="2" xfId="14" applyNumberFormat="1" applyFont="1" applyFill="1" applyBorder="1"/>
    <xf numFmtId="0" fontId="2" fillId="13" borderId="2" xfId="14" applyNumberFormat="1" applyFont="1" applyFill="1" applyBorder="1"/>
    <xf numFmtId="0" fontId="2" fillId="14" borderId="2" xfId="14" applyNumberFormat="1" applyFont="1" applyFill="1" applyBorder="1"/>
    <xf numFmtId="0" fontId="2" fillId="0" borderId="0" xfId="14" applyFont="1" applyFill="1"/>
    <xf numFmtId="0" fontId="1" fillId="0" borderId="0" xfId="14" applyAlignment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2" xfId="14" applyFont="1" applyBorder="1" applyAlignment="1">
      <alignment horizontal="center"/>
    </xf>
    <xf numFmtId="0" fontId="5" fillId="13" borderId="2" xfId="14" applyFont="1" applyFill="1" applyBorder="1" applyAlignment="1">
      <alignment horizontal="center"/>
    </xf>
    <xf numFmtId="0" fontId="5" fillId="14" borderId="2" xfId="14" applyFont="1" applyFill="1" applyBorder="1" applyAlignment="1">
      <alignment horizontal="center"/>
    </xf>
    <xf numFmtId="0" fontId="5" fillId="0" borderId="2" xfId="14" applyFont="1" applyFill="1" applyBorder="1" applyAlignment="1">
      <alignment horizontal="center"/>
    </xf>
    <xf numFmtId="0" fontId="6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0" fontId="2" fillId="0" borderId="4" xfId="14" applyNumberFormat="1" applyFont="1" applyFill="1" applyBorder="1"/>
    <xf numFmtId="177" fontId="2" fillId="0" borderId="0" xfId="14" applyNumberFormat="1" applyFont="1"/>
    <xf numFmtId="178" fontId="2" fillId="0" borderId="2" xfId="14" applyNumberFormat="1" applyFont="1" applyBorder="1"/>
    <xf numFmtId="5" fontId="2" fillId="0" borderId="4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horizontal="right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0" fontId="2" fillId="0" borderId="4" xfId="14" applyNumberFormat="1" applyFont="1" applyBorder="1"/>
    <xf numFmtId="176" fontId="2" fillId="0" borderId="4" xfId="14" applyNumberFormat="1" applyFont="1" applyFill="1" applyBorder="1"/>
    <xf numFmtId="6" fontId="2" fillId="0" borderId="4" xfId="14" applyNumberFormat="1" applyFont="1" applyBorder="1"/>
    <xf numFmtId="176" fontId="2" fillId="0" borderId="4" xfId="14" applyNumberFormat="1" applyFont="1" applyBorder="1"/>
    <xf numFmtId="5" fontId="2" fillId="0" borderId="4" xfId="14" applyNumberFormat="1" applyFont="1" applyBorder="1" applyAlignment="1">
      <alignment vertical="center"/>
    </xf>
    <xf numFmtId="176" fontId="2" fillId="0" borderId="2" xfId="14" applyNumberFormat="1" applyFont="1" applyFill="1" applyBorder="1" applyAlignment="1">
      <alignment horizontal="right"/>
    </xf>
    <xf numFmtId="176" fontId="2" fillId="0" borderId="2" xfId="14" applyNumberFormat="1" applyFont="1" applyBorder="1" applyAlignment="1">
      <alignment horizontal="right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6" fillId="0" borderId="0" xfId="14" applyFont="1" applyFill="1"/>
    <xf numFmtId="0" fontId="4" fillId="16" borderId="2" xfId="14" applyFont="1" applyFill="1" applyBorder="1"/>
    <xf numFmtId="0" fontId="4" fillId="16" borderId="2" xfId="14" applyFont="1" applyFill="1" applyBorder="1" applyAlignment="1">
      <alignment horizontal="center"/>
    </xf>
    <xf numFmtId="5" fontId="4" fillId="16" borderId="2" xfId="14" applyNumberFormat="1" applyFont="1" applyFill="1" applyBorder="1" applyAlignment="1"/>
    <xf numFmtId="0" fontId="4" fillId="16" borderId="2" xfId="14" applyNumberFormat="1" applyFont="1" applyFill="1" applyBorder="1" applyAlignment="1"/>
    <xf numFmtId="176" fontId="4" fillId="16" borderId="2" xfId="14" applyNumberFormat="1" applyFont="1" applyFill="1" applyBorder="1" applyAlignment="1">
      <alignment horizontal="right" vertical="center"/>
    </xf>
    <xf numFmtId="5" fontId="4" fillId="16" borderId="2" xfId="14" applyNumberFormat="1" applyFont="1" applyFill="1" applyBorder="1" applyAlignment="1">
      <alignment horizontal="right" vertical="center"/>
    </xf>
    <xf numFmtId="6" fontId="4" fillId="16" borderId="2" xfId="14" applyNumberFormat="1" applyFont="1" applyFill="1" applyBorder="1"/>
    <xf numFmtId="0" fontId="12" fillId="0" borderId="0" xfId="14" applyFont="1"/>
    <xf numFmtId="5" fontId="2" fillId="0" borderId="5" xfId="14" applyNumberFormat="1" applyFont="1" applyBorder="1" applyAlignment="1">
      <alignment horizontal="right"/>
    </xf>
    <xf numFmtId="0" fontId="13" fillId="21" borderId="2" xfId="13" applyFont="1" applyFill="1" applyBorder="1" applyAlignment="1">
      <alignment horizontal="center" vertical="center"/>
    </xf>
    <xf numFmtId="0" fontId="13" fillId="22" borderId="2" xfId="13" applyFont="1" applyFill="1" applyBorder="1" applyAlignment="1">
      <alignment horizontal="center" vertical="center"/>
    </xf>
    <xf numFmtId="0" fontId="13" fillId="23" borderId="2" xfId="13" applyFont="1" applyFill="1" applyBorder="1" applyAlignment="1">
      <alignment horizontal="center" vertical="center"/>
    </xf>
    <xf numFmtId="0" fontId="13" fillId="24" borderId="2" xfId="13" applyFont="1" applyFill="1" applyBorder="1" applyAlignment="1">
      <alignment horizontal="center" vertical="center"/>
    </xf>
    <xf numFmtId="0" fontId="13" fillId="25" borderId="2" xfId="13" applyFont="1" applyFill="1" applyBorder="1" applyAlignment="1">
      <alignment horizontal="center" vertical="center"/>
    </xf>
    <xf numFmtId="0" fontId="13" fillId="26" borderId="2" xfId="13" applyFont="1" applyFill="1" applyBorder="1" applyAlignment="1">
      <alignment horizontal="center" vertical="center"/>
    </xf>
    <xf numFmtId="0" fontId="13" fillId="15" borderId="2" xfId="13" applyFont="1" applyFill="1" applyBorder="1" applyAlignment="1">
      <alignment horizontal="center" vertical="center"/>
    </xf>
    <xf numFmtId="0" fontId="13" fillId="19" borderId="2" xfId="13" applyFont="1" applyFill="1" applyBorder="1" applyAlignment="1">
      <alignment horizontal="center" vertical="center"/>
    </xf>
    <xf numFmtId="0" fontId="13" fillId="21" borderId="4" xfId="13" applyFont="1" applyFill="1" applyBorder="1">
      <alignment vertical="center"/>
    </xf>
    <xf numFmtId="176" fontId="13" fillId="21" borderId="4" xfId="13" applyNumberFormat="1" applyFont="1" applyFill="1" applyBorder="1">
      <alignment vertical="center"/>
    </xf>
    <xf numFmtId="0" fontId="13" fillId="22" borderId="4" xfId="13" applyFont="1" applyFill="1" applyBorder="1">
      <alignment vertical="center"/>
    </xf>
    <xf numFmtId="176" fontId="13" fillId="22" borderId="4" xfId="13" applyNumberFormat="1" applyFont="1" applyFill="1" applyBorder="1">
      <alignment vertical="center"/>
    </xf>
    <xf numFmtId="0" fontId="13" fillId="23" borderId="4" xfId="13" applyFont="1" applyFill="1" applyBorder="1">
      <alignment vertical="center"/>
    </xf>
    <xf numFmtId="176" fontId="13" fillId="23" borderId="4" xfId="13" applyNumberFormat="1" applyFont="1" applyFill="1" applyBorder="1">
      <alignment vertical="center"/>
    </xf>
    <xf numFmtId="0" fontId="13" fillId="24" borderId="4" xfId="13" applyFont="1" applyFill="1" applyBorder="1">
      <alignment vertical="center"/>
    </xf>
    <xf numFmtId="176" fontId="13" fillId="24" borderId="4" xfId="13" applyNumberFormat="1" applyFont="1" applyFill="1" applyBorder="1">
      <alignment vertical="center"/>
    </xf>
    <xf numFmtId="0" fontId="13" fillId="25" borderId="4" xfId="13" applyFont="1" applyFill="1" applyBorder="1">
      <alignment vertical="center"/>
    </xf>
    <xf numFmtId="176" fontId="7" fillId="26" borderId="2" xfId="13" applyNumberFormat="1" applyFill="1" applyBorder="1">
      <alignment vertical="center"/>
    </xf>
    <xf numFmtId="176" fontId="7" fillId="15" borderId="2" xfId="13" applyNumberFormat="1" applyFill="1" applyBorder="1">
      <alignment vertical="center"/>
    </xf>
    <xf numFmtId="0" fontId="10" fillId="28" borderId="4" xfId="13" applyFont="1" applyFill="1" applyBorder="1">
      <alignment vertical="center"/>
    </xf>
    <xf numFmtId="5" fontId="13" fillId="19" borderId="4" xfId="13" applyNumberFormat="1" applyFont="1" applyFill="1" applyBorder="1">
      <alignment vertical="center"/>
    </xf>
    <xf numFmtId="0" fontId="7" fillId="26" borderId="4" xfId="13" applyFill="1" applyBorder="1">
      <alignment vertical="center"/>
    </xf>
    <xf numFmtId="0" fontId="7" fillId="15" borderId="4" xfId="13" applyFill="1" applyBorder="1">
      <alignment vertical="center"/>
    </xf>
    <xf numFmtId="0" fontId="0" fillId="0" borderId="2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14" applyFill="1" applyBorder="1"/>
    <xf numFmtId="180" fontId="4" fillId="29" borderId="2" xfId="0" applyNumberFormat="1" applyFont="1" applyFill="1" applyBorder="1" applyAlignment="1"/>
    <xf numFmtId="5" fontId="4" fillId="30" borderId="2" xfId="0" applyNumberFormat="1" applyFont="1" applyFill="1" applyBorder="1" applyAlignment="1"/>
    <xf numFmtId="0" fontId="0" fillId="30" borderId="2" xfId="0" applyFill="1" applyBorder="1">
      <alignment vertical="center"/>
    </xf>
    <xf numFmtId="176" fontId="7" fillId="0" borderId="2" xfId="13" applyNumberFormat="1" applyFill="1" applyBorder="1">
      <alignment vertical="center"/>
    </xf>
    <xf numFmtId="56" fontId="12" fillId="0" borderId="0" xfId="14" applyNumberFormat="1" applyFont="1"/>
    <xf numFmtId="0" fontId="1" fillId="0" borderId="0" xfId="14" applyAlignment="1">
      <alignment wrapText="1"/>
    </xf>
    <xf numFmtId="0" fontId="0" fillId="0" borderId="0" xfId="0">
      <alignment vertical="center"/>
    </xf>
    <xf numFmtId="179" fontId="2" fillId="0" borderId="5" xfId="0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>
      <alignment horizontal="right" vertical="center"/>
    </xf>
    <xf numFmtId="179" fontId="2" fillId="0" borderId="4" xfId="14" applyNumberFormat="1" applyFont="1" applyFill="1" applyBorder="1" applyAlignment="1">
      <alignment vertical="center"/>
    </xf>
    <xf numFmtId="179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2" fillId="0" borderId="5" xfId="14" applyNumberFormat="1" applyFont="1" applyBorder="1" applyAlignment="1">
      <alignment horizontal="right" vertical="center"/>
    </xf>
    <xf numFmtId="6" fontId="2" fillId="0" borderId="5" xfId="14" applyNumberFormat="1" applyFont="1" applyBorder="1" applyAlignment="1">
      <alignment horizontal="right" vertical="center"/>
    </xf>
    <xf numFmtId="176" fontId="2" fillId="0" borderId="5" xfId="14" applyNumberFormat="1" applyFont="1" applyBorder="1" applyAlignment="1">
      <alignment horizontal="right" vertical="center"/>
    </xf>
    <xf numFmtId="0" fontId="4" fillId="0" borderId="0" xfId="14" applyFont="1" applyFill="1" applyBorder="1" applyAlignment="1">
      <alignment horizontal="center"/>
    </xf>
    <xf numFmtId="0" fontId="2" fillId="0" borderId="0" xfId="14" applyFont="1" applyFill="1" applyBorder="1"/>
    <xf numFmtId="176" fontId="2" fillId="0" borderId="0" xfId="14" applyNumberFormat="1" applyFont="1" applyFill="1" applyBorder="1"/>
    <xf numFmtId="176" fontId="2" fillId="0" borderId="0" xfId="14" applyNumberFormat="1" applyFont="1" applyFill="1" applyBorder="1" applyAlignment="1">
      <alignment horizontal="right" vertical="center"/>
    </xf>
    <xf numFmtId="176" fontId="4" fillId="16" borderId="2" xfId="14" applyNumberFormat="1" applyFont="1" applyFill="1" applyBorder="1"/>
    <xf numFmtId="0" fontId="4" fillId="16" borderId="2" xfId="14" applyNumberFormat="1" applyFont="1" applyFill="1" applyBorder="1"/>
    <xf numFmtId="176" fontId="5" fillId="16" borderId="2" xfId="14" applyNumberFormat="1" applyFont="1" applyFill="1" applyBorder="1" applyAlignment="1">
      <alignment horizontal="right" vertical="center"/>
    </xf>
    <xf numFmtId="176" fontId="5" fillId="0" borderId="0" xfId="14" applyNumberFormat="1" applyFont="1" applyFill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8" fontId="2" fillId="0" borderId="4" xfId="14" applyNumberFormat="1" applyFont="1" applyBorder="1"/>
    <xf numFmtId="0" fontId="1" fillId="52" borderId="2" xfId="14" applyFill="1" applyBorder="1" applyAlignment="1">
      <alignment horizontal="left" vertical="center"/>
    </xf>
    <xf numFmtId="179" fontId="2" fillId="0" borderId="2" xfId="0" applyNumberFormat="1" applyFont="1" applyFill="1" applyBorder="1" applyAlignment="1">
      <alignment horizontal="right" vertical="center"/>
    </xf>
    <xf numFmtId="0" fontId="2" fillId="0" borderId="5" xfId="14" applyNumberFormat="1" applyFont="1" applyBorder="1" applyAlignment="1">
      <alignment vertical="center"/>
    </xf>
    <xf numFmtId="0" fontId="2" fillId="13" borderId="5" xfId="14" applyNumberFormat="1" applyFont="1" applyFill="1" applyBorder="1" applyAlignment="1">
      <alignment vertical="center"/>
    </xf>
    <xf numFmtId="0" fontId="2" fillId="14" borderId="5" xfId="14" applyNumberFormat="1" applyFont="1" applyFill="1" applyBorder="1" applyAlignment="1">
      <alignment vertical="center"/>
    </xf>
    <xf numFmtId="0" fontId="2" fillId="12" borderId="5" xfId="14" applyNumberFormat="1" applyFont="1" applyFill="1" applyBorder="1" applyAlignment="1">
      <alignment vertical="center"/>
    </xf>
    <xf numFmtId="176" fontId="2" fillId="0" borderId="5" xfId="14" applyNumberFormat="1" applyFont="1" applyFill="1" applyBorder="1" applyAlignment="1">
      <alignment horizontal="right" vertical="center"/>
    </xf>
    <xf numFmtId="0" fontId="2" fillId="0" borderId="5" xfId="14" applyNumberFormat="1" applyFont="1" applyFill="1" applyBorder="1" applyAlignment="1">
      <alignment vertical="center"/>
    </xf>
    <xf numFmtId="178" fontId="2" fillId="0" borderId="5" xfId="14" applyNumberFormat="1" applyFont="1" applyBorder="1" applyAlignment="1">
      <alignment vertical="center"/>
    </xf>
    <xf numFmtId="5" fontId="2" fillId="0" borderId="5" xfId="14" applyNumberFormat="1" applyFont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7" fillId="27" borderId="4" xfId="13" applyFill="1" applyBorder="1" applyAlignment="1">
      <alignment horizontal="center" vertical="center"/>
    </xf>
    <xf numFmtId="0" fontId="12" fillId="0" borderId="0" xfId="14" applyFont="1" applyAlignment="1"/>
    <xf numFmtId="56" fontId="12" fillId="0" borderId="0" xfId="14" applyNumberFormat="1" applyFont="1" applyAlignment="1"/>
    <xf numFmtId="176" fontId="13" fillId="21" borderId="4" xfId="13" applyNumberFormat="1" applyFont="1" applyFill="1" applyBorder="1" applyAlignment="1">
      <alignment horizontal="right" vertical="center"/>
    </xf>
    <xf numFmtId="5" fontId="13" fillId="21" borderId="4" xfId="13" applyNumberFormat="1" applyFont="1" applyFill="1" applyBorder="1">
      <alignment vertical="center"/>
    </xf>
    <xf numFmtId="5" fontId="13" fillId="21" borderId="4" xfId="13" applyNumberFormat="1" applyFont="1" applyFill="1" applyBorder="1" applyAlignment="1">
      <alignment horizontal="right" vertical="center"/>
    </xf>
    <xf numFmtId="178" fontId="13" fillId="21" borderId="4" xfId="13" applyNumberFormat="1" applyFont="1" applyFill="1" applyBorder="1">
      <alignment vertical="center"/>
    </xf>
    <xf numFmtId="176" fontId="13" fillId="22" borderId="4" xfId="13" applyNumberFormat="1" applyFont="1" applyFill="1" applyBorder="1" applyAlignment="1">
      <alignment horizontal="right" vertical="center"/>
    </xf>
    <xf numFmtId="5" fontId="13" fillId="22" borderId="4" xfId="13" applyNumberFormat="1" applyFont="1" applyFill="1" applyBorder="1">
      <alignment vertical="center"/>
    </xf>
    <xf numFmtId="5" fontId="13" fillId="22" borderId="4" xfId="13" applyNumberFormat="1" applyFont="1" applyFill="1" applyBorder="1" applyAlignment="1">
      <alignment horizontal="right" vertical="center"/>
    </xf>
    <xf numFmtId="178" fontId="13" fillId="22" borderId="4" xfId="13" applyNumberFormat="1" applyFont="1" applyFill="1" applyBorder="1">
      <alignment vertical="center"/>
    </xf>
    <xf numFmtId="176" fontId="13" fillId="23" borderId="4" xfId="13" applyNumberFormat="1" applyFont="1" applyFill="1" applyBorder="1" applyAlignment="1">
      <alignment horizontal="right" vertical="center"/>
    </xf>
    <xf numFmtId="5" fontId="13" fillId="23" borderId="4" xfId="13" applyNumberFormat="1" applyFont="1" applyFill="1" applyBorder="1">
      <alignment vertical="center"/>
    </xf>
    <xf numFmtId="5" fontId="13" fillId="23" borderId="4" xfId="13" applyNumberFormat="1" applyFont="1" applyFill="1" applyBorder="1" applyAlignment="1">
      <alignment horizontal="right" vertical="center"/>
    </xf>
    <xf numFmtId="178" fontId="13" fillId="23" borderId="4" xfId="13" applyNumberFormat="1" applyFont="1" applyFill="1" applyBorder="1">
      <alignment vertical="center"/>
    </xf>
    <xf numFmtId="176" fontId="13" fillId="24" borderId="4" xfId="13" applyNumberFormat="1" applyFont="1" applyFill="1" applyBorder="1" applyAlignment="1">
      <alignment horizontal="right" vertical="center"/>
    </xf>
    <xf numFmtId="5" fontId="13" fillId="24" borderId="4" xfId="13" applyNumberFormat="1" applyFont="1" applyFill="1" applyBorder="1">
      <alignment vertical="center"/>
    </xf>
    <xf numFmtId="5" fontId="13" fillId="24" borderId="4" xfId="13" applyNumberFormat="1" applyFont="1" applyFill="1" applyBorder="1" applyAlignment="1">
      <alignment horizontal="right" vertical="center"/>
    </xf>
    <xf numFmtId="178" fontId="13" fillId="24" borderId="4" xfId="13" applyNumberFormat="1" applyFont="1" applyFill="1" applyBorder="1">
      <alignment vertical="center"/>
    </xf>
    <xf numFmtId="0" fontId="7" fillId="25" borderId="4" xfId="13" applyFill="1" applyBorder="1">
      <alignment vertical="center"/>
    </xf>
    <xf numFmtId="176" fontId="7" fillId="25" borderId="2" xfId="13" applyNumberFormat="1" applyFill="1" applyBorder="1">
      <alignment vertical="center"/>
    </xf>
    <xf numFmtId="176" fontId="13" fillId="25" borderId="4" xfId="13" applyNumberFormat="1" applyFont="1" applyFill="1" applyBorder="1" applyAlignment="1">
      <alignment horizontal="right" vertical="center"/>
    </xf>
    <xf numFmtId="5" fontId="13" fillId="25" borderId="4" xfId="13" applyNumberFormat="1" applyFont="1" applyFill="1" applyBorder="1">
      <alignment vertical="center"/>
    </xf>
    <xf numFmtId="5" fontId="13" fillId="25" borderId="4" xfId="13" applyNumberFormat="1" applyFont="1" applyFill="1" applyBorder="1" applyAlignment="1">
      <alignment horizontal="right" vertical="center"/>
    </xf>
    <xf numFmtId="178" fontId="13" fillId="25" borderId="4" xfId="13" applyNumberFormat="1" applyFont="1" applyFill="1" applyBorder="1">
      <alignment vertical="center"/>
    </xf>
    <xf numFmtId="0" fontId="13" fillId="26" borderId="4" xfId="13" applyFont="1" applyFill="1" applyBorder="1">
      <alignment vertical="center"/>
    </xf>
    <xf numFmtId="176" fontId="13" fillId="26" borderId="4" xfId="13" applyNumberFormat="1" applyFont="1" applyFill="1" applyBorder="1" applyAlignment="1">
      <alignment horizontal="right" vertical="center"/>
    </xf>
    <xf numFmtId="5" fontId="13" fillId="26" borderId="4" xfId="13" applyNumberFormat="1" applyFont="1" applyFill="1" applyBorder="1">
      <alignment vertical="center"/>
    </xf>
    <xf numFmtId="5" fontId="13" fillId="26" borderId="4" xfId="13" applyNumberFormat="1" applyFont="1" applyFill="1" applyBorder="1" applyAlignment="1">
      <alignment horizontal="right" vertical="center"/>
    </xf>
    <xf numFmtId="178" fontId="13" fillId="26" borderId="4" xfId="13" applyNumberFormat="1" applyFont="1" applyFill="1" applyBorder="1">
      <alignment vertical="center"/>
    </xf>
    <xf numFmtId="0" fontId="13" fillId="15" borderId="4" xfId="13" applyFont="1" applyFill="1" applyBorder="1">
      <alignment vertical="center"/>
    </xf>
    <xf numFmtId="176" fontId="13" fillId="15" borderId="4" xfId="13" applyNumberFormat="1" applyFont="1" applyFill="1" applyBorder="1" applyAlignment="1">
      <alignment horizontal="right" vertical="center"/>
    </xf>
    <xf numFmtId="5" fontId="13" fillId="15" borderId="4" xfId="13" applyNumberFormat="1" applyFont="1" applyFill="1" applyBorder="1">
      <alignment vertical="center"/>
    </xf>
    <xf numFmtId="5" fontId="13" fillId="15" borderId="4" xfId="13" applyNumberFormat="1" applyFont="1" applyFill="1" applyBorder="1" applyAlignment="1">
      <alignment horizontal="right" vertical="center"/>
    </xf>
    <xf numFmtId="178" fontId="13" fillId="15" borderId="4" xfId="13" applyNumberFormat="1" applyFont="1" applyFill="1" applyBorder="1">
      <alignment vertical="center"/>
    </xf>
    <xf numFmtId="0" fontId="13" fillId="0" borderId="4" xfId="13" applyFont="1" applyFill="1" applyBorder="1">
      <alignment vertical="center"/>
    </xf>
    <xf numFmtId="176" fontId="13" fillId="0" borderId="4" xfId="13" applyNumberFormat="1" applyFont="1" applyFill="1" applyBorder="1">
      <alignment vertical="center"/>
    </xf>
    <xf numFmtId="176" fontId="13" fillId="0" borderId="4" xfId="13" applyNumberFormat="1" applyFont="1" applyFill="1" applyBorder="1" applyAlignment="1">
      <alignment horizontal="right" vertical="center"/>
    </xf>
    <xf numFmtId="5" fontId="13" fillId="0" borderId="4" xfId="13" applyNumberFormat="1" applyFont="1" applyFill="1" applyBorder="1">
      <alignment vertical="center"/>
    </xf>
    <xf numFmtId="5" fontId="13" fillId="0" borderId="4" xfId="13" applyNumberFormat="1" applyFont="1" applyFill="1" applyBorder="1" applyAlignment="1">
      <alignment horizontal="right" vertical="center"/>
    </xf>
    <xf numFmtId="178" fontId="13" fillId="0" borderId="4" xfId="13" applyNumberFormat="1" applyFont="1" applyFill="1" applyBorder="1">
      <alignment vertical="center"/>
    </xf>
    <xf numFmtId="0" fontId="7" fillId="0" borderId="4" xfId="13" applyFill="1" applyBorder="1">
      <alignment vertical="center"/>
    </xf>
    <xf numFmtId="0" fontId="10" fillId="0" borderId="4" xfId="13" applyFont="1" applyFill="1" applyBorder="1">
      <alignment vertical="center"/>
    </xf>
    <xf numFmtId="0" fontId="7" fillId="0" borderId="4" xfId="13" applyFill="1" applyBorder="1" applyAlignment="1">
      <alignment horizontal="center" vertical="center"/>
    </xf>
    <xf numFmtId="5" fontId="1" fillId="0" borderId="5" xfId="14" applyNumberFormat="1" applyBorder="1" applyAlignment="1">
      <alignment horizontal="right" vertical="center"/>
    </xf>
    <xf numFmtId="179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9" borderId="2" xfId="14" applyFont="1" applyFill="1" applyBorder="1"/>
    <xf numFmtId="0" fontId="13" fillId="19" borderId="2" xfId="22" applyFont="1" applyFill="1" applyBorder="1" applyAlignment="1"/>
    <xf numFmtId="0" fontId="2" fillId="19" borderId="5" xfId="14" applyFont="1" applyFill="1" applyBorder="1"/>
    <xf numFmtId="0" fontId="11" fillId="19" borderId="10" xfId="0" applyFont="1" applyFill="1" applyBorder="1" applyAlignment="1"/>
    <xf numFmtId="0" fontId="2" fillId="19" borderId="6" xfId="14" applyFont="1" applyFill="1" applyBorder="1"/>
    <xf numFmtId="0" fontId="2" fillId="19" borderId="4" xfId="14" applyFont="1" applyFill="1" applyBorder="1"/>
    <xf numFmtId="0" fontId="2" fillId="19" borderId="9" xfId="14" applyFont="1" applyFill="1" applyBorder="1"/>
    <xf numFmtId="0" fontId="11" fillId="19" borderId="2" xfId="0" applyFont="1" applyFill="1" applyBorder="1" applyAlignment="1"/>
    <xf numFmtId="0" fontId="13" fillId="19" borderId="5" xfId="22" applyFont="1" applyFill="1" applyBorder="1" applyAlignment="1"/>
    <xf numFmtId="0" fontId="13" fillId="19" borderId="4" xfId="22" applyFont="1" applyFill="1" applyBorder="1" applyAlignment="1"/>
    <xf numFmtId="0" fontId="2" fillId="19" borderId="5" xfId="14" applyFont="1" applyFill="1" applyBorder="1" applyAlignment="1">
      <alignment vertical="center"/>
    </xf>
    <xf numFmtId="179" fontId="31" fillId="0" borderId="6" xfId="0" applyNumberFormat="1" applyFont="1" applyFill="1" applyBorder="1" applyAlignment="1">
      <alignment horizontal="right" vertical="center"/>
    </xf>
    <xf numFmtId="0" fontId="2" fillId="19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2" fillId="0" borderId="5" xfId="14" applyNumberFormat="1" applyFont="1" applyBorder="1" applyAlignment="1">
      <alignment horizontal="right" vertical="center"/>
    </xf>
    <xf numFmtId="5" fontId="2" fillId="0" borderId="4" xfId="14" applyNumberFormat="1" applyFont="1" applyBorder="1" applyAlignment="1">
      <alignment horizontal="right" vertical="center"/>
    </xf>
    <xf numFmtId="6" fontId="2" fillId="0" borderId="5" xfId="14" applyNumberFormat="1" applyFont="1" applyBorder="1" applyAlignment="1">
      <alignment horizontal="right" vertical="center"/>
    </xf>
    <xf numFmtId="6" fontId="2" fillId="0" borderId="4" xfId="14" applyNumberFormat="1" applyFont="1" applyBorder="1" applyAlignment="1">
      <alignment horizontal="right" vertical="center"/>
    </xf>
    <xf numFmtId="176" fontId="2" fillId="0" borderId="5" xfId="14" applyNumberFormat="1" applyFont="1" applyBorder="1" applyAlignment="1">
      <alignment horizontal="right" vertical="center"/>
    </xf>
    <xf numFmtId="176" fontId="2" fillId="0" borderId="4" xfId="14" applyNumberFormat="1" applyFon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9" fontId="2" fillId="0" borderId="5" xfId="14" applyNumberFormat="1" applyFont="1" applyFill="1" applyBorder="1" applyAlignment="1">
      <alignment horizontal="right" vertical="center"/>
    </xf>
    <xf numFmtId="179" fontId="2" fillId="0" borderId="4" xfId="14" applyNumberFormat="1" applyFont="1" applyFill="1" applyBorder="1" applyAlignment="1">
      <alignment horizontal="right" vertical="center"/>
    </xf>
    <xf numFmtId="0" fontId="8" fillId="20" borderId="7" xfId="13" applyFont="1" applyFill="1" applyBorder="1" applyAlignment="1">
      <alignment horizontal="center" vertical="center"/>
    </xf>
    <xf numFmtId="0" fontId="8" fillId="20" borderId="8" xfId="13" applyFont="1" applyFill="1" applyBorder="1" applyAlignment="1">
      <alignment horizontal="center" vertical="center"/>
    </xf>
    <xf numFmtId="0" fontId="8" fillId="20" borderId="3" xfId="13" applyFont="1" applyFill="1" applyBorder="1" applyAlignment="1">
      <alignment horizontal="center" vertical="center"/>
    </xf>
    <xf numFmtId="0" fontId="13" fillId="21" borderId="7" xfId="13" applyFont="1" applyFill="1" applyBorder="1" applyAlignment="1">
      <alignment horizontal="center" vertical="center"/>
    </xf>
    <xf numFmtId="0" fontId="13" fillId="21" borderId="8" xfId="13" applyFont="1" applyFill="1" applyBorder="1" applyAlignment="1">
      <alignment horizontal="center" vertical="center"/>
    </xf>
    <xf numFmtId="0" fontId="13" fillId="19" borderId="7" xfId="13" applyFont="1" applyFill="1" applyBorder="1" applyAlignment="1">
      <alignment horizontal="center" vertical="center"/>
    </xf>
    <xf numFmtId="0" fontId="13" fillId="19" borderId="8" xfId="13" applyFont="1" applyFill="1" applyBorder="1" applyAlignment="1">
      <alignment horizontal="center" vertical="center"/>
    </xf>
    <xf numFmtId="0" fontId="7" fillId="27" borderId="5" xfId="13" applyFill="1" applyBorder="1" applyAlignment="1">
      <alignment horizontal="center" vertical="center"/>
    </xf>
    <xf numFmtId="0" fontId="7" fillId="27" borderId="4" xfId="13" applyFill="1" applyBorder="1" applyAlignment="1">
      <alignment horizontal="center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8" fillId="17" borderId="2" xfId="13" applyFont="1" applyFill="1" applyBorder="1" applyAlignment="1">
      <alignment horizontal="center" vertical="center"/>
    </xf>
    <xf numFmtId="0" fontId="8" fillId="18" borderId="9" xfId="13" applyFont="1" applyFill="1" applyBorder="1" applyAlignment="1">
      <alignment horizontal="center" vertical="center" wrapText="1"/>
    </xf>
    <xf numFmtId="0" fontId="8" fillId="18" borderId="10" xfId="13" applyFont="1" applyFill="1" applyBorder="1" applyAlignment="1">
      <alignment horizontal="center" vertical="center" wrapText="1"/>
    </xf>
    <xf numFmtId="0" fontId="13" fillId="19" borderId="5" xfId="13" applyFont="1" applyFill="1" applyBorder="1" applyAlignment="1">
      <alignment horizontal="center" vertical="center"/>
    </xf>
    <xf numFmtId="0" fontId="13" fillId="19" borderId="6" xfId="13" applyFont="1" applyFill="1" applyBorder="1" applyAlignment="1">
      <alignment horizontal="center" vertical="center"/>
    </xf>
    <xf numFmtId="0" fontId="13" fillId="19" borderId="4" xfId="13" applyFont="1" applyFill="1" applyBorder="1" applyAlignment="1">
      <alignment horizontal="center" vertical="center"/>
    </xf>
    <xf numFmtId="0" fontId="13" fillId="22" borderId="7" xfId="13" applyFont="1" applyFill="1" applyBorder="1" applyAlignment="1">
      <alignment horizontal="center" vertical="center"/>
    </xf>
    <xf numFmtId="0" fontId="13" fillId="22" borderId="8" xfId="13" applyFont="1" applyFill="1" applyBorder="1" applyAlignment="1">
      <alignment horizontal="center" vertical="center"/>
    </xf>
    <xf numFmtId="0" fontId="13" fillId="22" borderId="3" xfId="13" applyFont="1" applyFill="1" applyBorder="1" applyAlignment="1">
      <alignment horizontal="center" vertical="center"/>
    </xf>
    <xf numFmtId="0" fontId="13" fillId="23" borderId="7" xfId="13" applyFont="1" applyFill="1" applyBorder="1" applyAlignment="1">
      <alignment horizontal="center" vertical="center"/>
    </xf>
    <xf numFmtId="0" fontId="13" fillId="23" borderId="8" xfId="13" applyFont="1" applyFill="1" applyBorder="1" applyAlignment="1">
      <alignment horizontal="center" vertical="center"/>
    </xf>
    <xf numFmtId="0" fontId="13" fillId="23" borderId="3" xfId="13" applyFont="1" applyFill="1" applyBorder="1" applyAlignment="1">
      <alignment horizontal="center" vertical="center"/>
    </xf>
    <xf numFmtId="0" fontId="7" fillId="24" borderId="7" xfId="13" applyFont="1" applyFill="1" applyBorder="1" applyAlignment="1">
      <alignment horizontal="center" vertical="center"/>
    </xf>
    <xf numFmtId="0" fontId="7" fillId="24" borderId="8" xfId="13" applyFont="1" applyFill="1" applyBorder="1" applyAlignment="1">
      <alignment horizontal="center" vertical="center"/>
    </xf>
    <xf numFmtId="0" fontId="7" fillId="24" borderId="3" xfId="13" applyFont="1" applyFill="1" applyBorder="1" applyAlignment="1">
      <alignment horizontal="center" vertical="center"/>
    </xf>
    <xf numFmtId="0" fontId="7" fillId="25" borderId="7" xfId="13" applyFont="1" applyFill="1" applyBorder="1" applyAlignment="1">
      <alignment horizontal="center" vertical="center"/>
    </xf>
    <xf numFmtId="0" fontId="7" fillId="25" borderId="8" xfId="13" applyFont="1" applyFill="1" applyBorder="1" applyAlignment="1">
      <alignment horizontal="center" vertical="center"/>
    </xf>
    <xf numFmtId="0" fontId="7" fillId="25" borderId="3" xfId="13" applyFont="1" applyFill="1" applyBorder="1" applyAlignment="1">
      <alignment horizontal="center" vertical="center"/>
    </xf>
    <xf numFmtId="0" fontId="7" fillId="26" borderId="7" xfId="13" applyFont="1" applyFill="1" applyBorder="1" applyAlignment="1">
      <alignment horizontal="center" vertical="center"/>
    </xf>
    <xf numFmtId="0" fontId="7" fillId="26" borderId="8" xfId="13" applyFont="1" applyFill="1" applyBorder="1" applyAlignment="1">
      <alignment horizontal="center" vertical="center"/>
    </xf>
    <xf numFmtId="0" fontId="7" fillId="26" borderId="3" xfId="13" applyFont="1" applyFill="1" applyBorder="1" applyAlignment="1">
      <alignment horizontal="center" vertical="center"/>
    </xf>
    <xf numFmtId="0" fontId="7" fillId="15" borderId="7" xfId="13" applyFont="1" applyFill="1" applyBorder="1" applyAlignment="1">
      <alignment horizontal="center" vertical="center"/>
    </xf>
    <xf numFmtId="0" fontId="7" fillId="15" borderId="8" xfId="13" applyFont="1" applyFill="1" applyBorder="1" applyAlignment="1">
      <alignment horizontal="center" vertical="center"/>
    </xf>
    <xf numFmtId="0" fontId="7" fillId="15" borderId="3" xfId="13" applyFont="1" applyFill="1" applyBorder="1" applyAlignment="1">
      <alignment horizontal="center" vertical="center"/>
    </xf>
    <xf numFmtId="179" fontId="2" fillId="0" borderId="5" xfId="14" applyNumberFormat="1" applyFont="1" applyFill="1" applyBorder="1" applyAlignment="1">
      <alignment vertical="center"/>
    </xf>
    <xf numFmtId="179" fontId="2" fillId="0" borderId="4" xfId="14" applyNumberFormat="1" applyFont="1" applyFill="1" applyBorder="1" applyAlignment="1">
      <alignment vertical="center"/>
    </xf>
    <xf numFmtId="0" fontId="1" fillId="52" borderId="5" xfId="14" applyFill="1" applyBorder="1" applyAlignment="1">
      <alignment horizontal="left" vertical="center"/>
    </xf>
    <xf numFmtId="0" fontId="1" fillId="52" borderId="4" xfId="14" applyFill="1" applyBorder="1" applyAlignment="1">
      <alignment horizontal="left" vertical="center"/>
    </xf>
    <xf numFmtId="0" fontId="1" fillId="52" borderId="6" xfId="14" applyFill="1" applyBorder="1" applyAlignment="1">
      <alignment horizontal="left" vertical="center"/>
    </xf>
    <xf numFmtId="5" fontId="1" fillId="0" borderId="5" xfId="14" applyNumberFormat="1" applyBorder="1" applyAlignment="1">
      <alignment horizontal="center" vertical="center"/>
    </xf>
    <xf numFmtId="5" fontId="1" fillId="0" borderId="6" xfId="14" applyNumberFormat="1" applyBorder="1" applyAlignment="1">
      <alignment horizontal="center" vertical="center"/>
    </xf>
    <xf numFmtId="5" fontId="1" fillId="0" borderId="4" xfId="14" applyNumberFormat="1" applyBorder="1" applyAlignment="1">
      <alignment horizontal="center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5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9"/>
  <sheetViews>
    <sheetView tabSelected="1"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88" customWidth="1"/>
    <col min="2" max="3" width="7.25" style="88" customWidth="1"/>
    <col min="4" max="6" width="7.375" style="88" customWidth="1"/>
    <col min="7" max="7" width="7.5" style="88" customWidth="1"/>
    <col min="8" max="8" width="7" style="88" bestFit="1" customWidth="1"/>
    <col min="9" max="10" width="30.625" style="88" customWidth="1"/>
    <col min="11" max="11" width="8.25" style="88" customWidth="1"/>
    <col min="12" max="12" width="33.5" style="88" customWidth="1"/>
    <col min="13" max="13" width="14.375" style="88" customWidth="1"/>
    <col min="14" max="14" width="12.25" style="88" customWidth="1"/>
    <col min="15" max="16" width="10.875" style="88" customWidth="1"/>
    <col min="17" max="16384" width="9" style="88"/>
  </cols>
  <sheetData>
    <row r="2" spans="1:16" ht="13.5" customHeight="1" x14ac:dyDescent="0.15">
      <c r="A2" s="27">
        <v>43466</v>
      </c>
      <c r="B2" s="31" t="s">
        <v>74</v>
      </c>
      <c r="C2" s="31"/>
      <c r="D2" s="54"/>
      <c r="E2" s="54"/>
      <c r="F2" s="54"/>
      <c r="G2" s="54"/>
      <c r="H2" s="1"/>
      <c r="L2" s="123"/>
      <c r="M2" s="123"/>
      <c r="N2" s="123"/>
      <c r="O2" s="124"/>
      <c r="P2" s="124"/>
    </row>
    <row r="3" spans="1:16" ht="14.25" customHeight="1" x14ac:dyDescent="0.15">
      <c r="A3" s="12" t="s">
        <v>0</v>
      </c>
      <c r="B3" s="46"/>
      <c r="C3" s="46"/>
      <c r="D3" s="20"/>
      <c r="E3" s="20"/>
      <c r="F3" s="20"/>
      <c r="G3" s="20"/>
      <c r="H3" s="20"/>
      <c r="I3" s="20"/>
      <c r="J3" s="20"/>
      <c r="K3" s="20"/>
      <c r="L3" s="87"/>
      <c r="M3" s="87"/>
      <c r="N3" s="1"/>
      <c r="O3" s="1"/>
      <c r="P3" s="1"/>
    </row>
    <row r="4" spans="1:16" x14ac:dyDescent="0.15">
      <c r="A4" s="30"/>
      <c r="B4" s="5" t="s">
        <v>1</v>
      </c>
      <c r="C4" s="5" t="s">
        <v>52</v>
      </c>
      <c r="D4" s="5" t="s">
        <v>2</v>
      </c>
      <c r="E4" s="5" t="s">
        <v>43</v>
      </c>
      <c r="F4" s="5" t="s">
        <v>44</v>
      </c>
      <c r="G4" s="5" t="s">
        <v>45</v>
      </c>
      <c r="H4" s="5" t="s">
        <v>3</v>
      </c>
      <c r="I4" s="5" t="s">
        <v>4</v>
      </c>
      <c r="J4" s="5" t="s">
        <v>54</v>
      </c>
      <c r="K4" s="23" t="s">
        <v>55</v>
      </c>
      <c r="L4" s="5" t="s">
        <v>5</v>
      </c>
      <c r="M4" s="15" t="s">
        <v>56</v>
      </c>
      <c r="N4" s="15" t="s">
        <v>57</v>
      </c>
      <c r="O4" s="5" t="s">
        <v>58</v>
      </c>
      <c r="P4" s="5" t="s">
        <v>70</v>
      </c>
    </row>
    <row r="5" spans="1:16" x14ac:dyDescent="0.15">
      <c r="A5" s="21"/>
      <c r="B5" s="32"/>
      <c r="C5" s="32"/>
      <c r="D5" s="3"/>
      <c r="E5" s="3"/>
      <c r="F5" s="3"/>
      <c r="G5" s="3"/>
      <c r="H5" s="3"/>
      <c r="I5" s="3"/>
      <c r="J5" s="3"/>
      <c r="K5" s="14"/>
      <c r="L5" s="3"/>
      <c r="M5" s="3"/>
      <c r="N5" s="43"/>
      <c r="O5" s="34"/>
      <c r="P5" s="34"/>
    </row>
    <row r="6" spans="1:16" x14ac:dyDescent="0.15">
      <c r="A6" s="21"/>
      <c r="B6" s="45"/>
      <c r="C6" s="45"/>
      <c r="D6" s="24"/>
      <c r="E6" s="24"/>
      <c r="F6" s="24"/>
      <c r="G6" s="24"/>
      <c r="H6" s="24"/>
      <c r="I6" s="24"/>
      <c r="J6" s="24"/>
      <c r="K6" s="3"/>
      <c r="L6" s="44"/>
      <c r="M6" s="44"/>
      <c r="N6" s="22"/>
      <c r="O6" s="34"/>
      <c r="P6" s="34"/>
    </row>
    <row r="7" spans="1:16" x14ac:dyDescent="0.15">
      <c r="A7" s="184"/>
      <c r="B7" s="171" t="s">
        <v>78</v>
      </c>
      <c r="C7" s="171" t="s">
        <v>194</v>
      </c>
      <c r="D7" s="172" t="s">
        <v>73</v>
      </c>
      <c r="E7" s="172">
        <v>201901</v>
      </c>
      <c r="F7" s="172">
        <v>1</v>
      </c>
      <c r="G7" s="172">
        <v>1</v>
      </c>
      <c r="H7" s="173"/>
      <c r="I7" s="173" t="s">
        <v>168</v>
      </c>
      <c r="J7" s="177" t="s">
        <v>169</v>
      </c>
      <c r="K7" s="174" t="s">
        <v>37</v>
      </c>
      <c r="L7" s="196" t="s">
        <v>233</v>
      </c>
      <c r="M7" s="196" t="s">
        <v>195</v>
      </c>
      <c r="N7" s="237">
        <v>43475</v>
      </c>
      <c r="O7" s="187">
        <v>120000</v>
      </c>
      <c r="P7" s="187">
        <v>144000</v>
      </c>
    </row>
    <row r="8" spans="1:16" x14ac:dyDescent="0.15">
      <c r="A8" s="186"/>
      <c r="B8" s="171" t="s">
        <v>79</v>
      </c>
      <c r="C8" s="171" t="s">
        <v>194</v>
      </c>
      <c r="D8" s="172" t="s">
        <v>73</v>
      </c>
      <c r="E8" s="172">
        <v>201901</v>
      </c>
      <c r="F8" s="172">
        <v>1</v>
      </c>
      <c r="G8" s="172">
        <v>2</v>
      </c>
      <c r="H8" s="176"/>
      <c r="I8" s="176" t="s">
        <v>168</v>
      </c>
      <c r="J8" s="176" t="s">
        <v>169</v>
      </c>
      <c r="K8" s="178" t="s">
        <v>48</v>
      </c>
      <c r="L8" s="197"/>
      <c r="M8" s="198"/>
      <c r="N8" s="238"/>
      <c r="O8" s="189"/>
      <c r="P8" s="189"/>
    </row>
    <row r="9" spans="1:16" x14ac:dyDescent="0.15">
      <c r="A9" s="184"/>
      <c r="B9" s="171" t="s">
        <v>80</v>
      </c>
      <c r="C9" s="171" t="s">
        <v>194</v>
      </c>
      <c r="D9" s="172" t="s">
        <v>73</v>
      </c>
      <c r="E9" s="172">
        <v>201901</v>
      </c>
      <c r="F9" s="172">
        <v>2</v>
      </c>
      <c r="G9" s="172">
        <v>1</v>
      </c>
      <c r="H9" s="173"/>
      <c r="I9" s="173" t="s">
        <v>170</v>
      </c>
      <c r="J9" s="177" t="s">
        <v>40</v>
      </c>
      <c r="K9" s="174" t="s">
        <v>37</v>
      </c>
      <c r="L9" s="210" t="s">
        <v>232</v>
      </c>
      <c r="M9" s="196" t="s">
        <v>195</v>
      </c>
      <c r="N9" s="199">
        <v>43463</v>
      </c>
      <c r="O9" s="187">
        <v>90000</v>
      </c>
      <c r="P9" s="187">
        <v>108000</v>
      </c>
    </row>
    <row r="10" spans="1:16" x14ac:dyDescent="0.15">
      <c r="A10" s="186"/>
      <c r="B10" s="171" t="s">
        <v>81</v>
      </c>
      <c r="C10" s="171" t="s">
        <v>194</v>
      </c>
      <c r="D10" s="172" t="s">
        <v>73</v>
      </c>
      <c r="E10" s="172">
        <v>201901</v>
      </c>
      <c r="F10" s="172">
        <v>2</v>
      </c>
      <c r="G10" s="172">
        <v>2</v>
      </c>
      <c r="H10" s="176"/>
      <c r="I10" s="176" t="s">
        <v>170</v>
      </c>
      <c r="J10" s="176" t="s">
        <v>40</v>
      </c>
      <c r="K10" s="178" t="s">
        <v>48</v>
      </c>
      <c r="L10" s="212"/>
      <c r="M10" s="198"/>
      <c r="N10" s="200"/>
      <c r="O10" s="189"/>
      <c r="P10" s="189"/>
    </row>
    <row r="11" spans="1:16" x14ac:dyDescent="0.15">
      <c r="A11" s="184"/>
      <c r="B11" s="171" t="s">
        <v>82</v>
      </c>
      <c r="C11" s="171" t="s">
        <v>194</v>
      </c>
      <c r="D11" s="172" t="s">
        <v>73</v>
      </c>
      <c r="E11" s="172">
        <v>201901</v>
      </c>
      <c r="F11" s="172">
        <v>3</v>
      </c>
      <c r="G11" s="172">
        <v>1</v>
      </c>
      <c r="H11" s="173"/>
      <c r="I11" s="173" t="s">
        <v>168</v>
      </c>
      <c r="J11" s="177" t="s">
        <v>169</v>
      </c>
      <c r="K11" s="174" t="s">
        <v>37</v>
      </c>
      <c r="L11" s="196" t="s">
        <v>231</v>
      </c>
      <c r="M11" s="196" t="s">
        <v>195</v>
      </c>
      <c r="N11" s="199">
        <v>43470</v>
      </c>
      <c r="O11" s="187">
        <v>150000</v>
      </c>
      <c r="P11" s="187">
        <v>180000</v>
      </c>
    </row>
    <row r="12" spans="1:16" x14ac:dyDescent="0.15">
      <c r="A12" s="186"/>
      <c r="B12" s="171" t="s">
        <v>83</v>
      </c>
      <c r="C12" s="171" t="s">
        <v>194</v>
      </c>
      <c r="D12" s="172" t="s">
        <v>73</v>
      </c>
      <c r="E12" s="172">
        <v>201901</v>
      </c>
      <c r="F12" s="172">
        <v>3</v>
      </c>
      <c r="G12" s="172">
        <v>2</v>
      </c>
      <c r="H12" s="176"/>
      <c r="I12" s="176" t="s">
        <v>168</v>
      </c>
      <c r="J12" s="176" t="s">
        <v>169</v>
      </c>
      <c r="K12" s="178" t="s">
        <v>48</v>
      </c>
      <c r="L12" s="197"/>
      <c r="M12" s="198"/>
      <c r="N12" s="200"/>
      <c r="O12" s="189"/>
      <c r="P12" s="189"/>
    </row>
    <row r="13" spans="1:16" x14ac:dyDescent="0.15">
      <c r="A13" s="184"/>
      <c r="B13" s="171" t="s">
        <v>84</v>
      </c>
      <c r="C13" s="171" t="s">
        <v>194</v>
      </c>
      <c r="D13" s="172" t="s">
        <v>73</v>
      </c>
      <c r="E13" s="172">
        <v>201901</v>
      </c>
      <c r="F13" s="172">
        <v>4</v>
      </c>
      <c r="G13" s="172">
        <v>1</v>
      </c>
      <c r="H13" s="173"/>
      <c r="I13" s="173" t="s">
        <v>170</v>
      </c>
      <c r="J13" s="177" t="s">
        <v>40</v>
      </c>
      <c r="K13" s="174" t="s">
        <v>37</v>
      </c>
      <c r="L13" s="196" t="s">
        <v>230</v>
      </c>
      <c r="M13" s="196" t="s">
        <v>195</v>
      </c>
      <c r="N13" s="199">
        <v>43463</v>
      </c>
      <c r="O13" s="187">
        <v>90000</v>
      </c>
      <c r="P13" s="187">
        <v>108000</v>
      </c>
    </row>
    <row r="14" spans="1:16" x14ac:dyDescent="0.15">
      <c r="A14" s="186"/>
      <c r="B14" s="171" t="s">
        <v>85</v>
      </c>
      <c r="C14" s="171" t="s">
        <v>194</v>
      </c>
      <c r="D14" s="172" t="s">
        <v>73</v>
      </c>
      <c r="E14" s="172">
        <v>201901</v>
      </c>
      <c r="F14" s="172">
        <v>4</v>
      </c>
      <c r="G14" s="172">
        <v>2</v>
      </c>
      <c r="H14" s="176"/>
      <c r="I14" s="176" t="s">
        <v>170</v>
      </c>
      <c r="J14" s="176" t="s">
        <v>40</v>
      </c>
      <c r="K14" s="178" t="s">
        <v>48</v>
      </c>
      <c r="L14" s="197"/>
      <c r="M14" s="198"/>
      <c r="N14" s="200"/>
      <c r="O14" s="189"/>
      <c r="P14" s="189"/>
    </row>
    <row r="15" spans="1:16" x14ac:dyDescent="0.15">
      <c r="A15" s="184"/>
      <c r="B15" s="171" t="s">
        <v>86</v>
      </c>
      <c r="C15" s="171" t="s">
        <v>194</v>
      </c>
      <c r="D15" s="172" t="s">
        <v>73</v>
      </c>
      <c r="E15" s="172">
        <v>201901</v>
      </c>
      <c r="F15" s="172">
        <v>5</v>
      </c>
      <c r="G15" s="172">
        <v>1</v>
      </c>
      <c r="H15" s="173"/>
      <c r="I15" s="173" t="s">
        <v>170</v>
      </c>
      <c r="J15" s="177" t="s">
        <v>171</v>
      </c>
      <c r="K15" s="174" t="s">
        <v>37</v>
      </c>
      <c r="L15" s="196" t="s">
        <v>229</v>
      </c>
      <c r="M15" s="196" t="s">
        <v>195</v>
      </c>
      <c r="N15" s="199">
        <v>43471</v>
      </c>
      <c r="O15" s="187">
        <v>130000</v>
      </c>
      <c r="P15" s="187">
        <v>156000</v>
      </c>
    </row>
    <row r="16" spans="1:16" x14ac:dyDescent="0.15">
      <c r="A16" s="186"/>
      <c r="B16" s="171" t="s">
        <v>87</v>
      </c>
      <c r="C16" s="171" t="s">
        <v>194</v>
      </c>
      <c r="D16" s="172" t="s">
        <v>73</v>
      </c>
      <c r="E16" s="172">
        <v>201901</v>
      </c>
      <c r="F16" s="172">
        <v>5</v>
      </c>
      <c r="G16" s="172">
        <v>2</v>
      </c>
      <c r="H16" s="176"/>
      <c r="I16" s="176" t="s">
        <v>170</v>
      </c>
      <c r="J16" s="176" t="s">
        <v>171</v>
      </c>
      <c r="K16" s="178" t="s">
        <v>48</v>
      </c>
      <c r="L16" s="197"/>
      <c r="M16" s="198"/>
      <c r="N16" s="200"/>
      <c r="O16" s="189"/>
      <c r="P16" s="189"/>
    </row>
    <row r="17" spans="1:16" x14ac:dyDescent="0.15">
      <c r="A17" s="184"/>
      <c r="B17" s="171" t="s">
        <v>88</v>
      </c>
      <c r="C17" s="171" t="s">
        <v>194</v>
      </c>
      <c r="D17" s="172" t="s">
        <v>73</v>
      </c>
      <c r="E17" s="172">
        <v>201901</v>
      </c>
      <c r="F17" s="172">
        <v>6</v>
      </c>
      <c r="G17" s="172">
        <v>1</v>
      </c>
      <c r="H17" s="173"/>
      <c r="I17" s="173" t="s">
        <v>172</v>
      </c>
      <c r="J17" s="177" t="s">
        <v>172</v>
      </c>
      <c r="K17" s="174" t="s">
        <v>37</v>
      </c>
      <c r="L17" s="196" t="s">
        <v>228</v>
      </c>
      <c r="M17" s="196" t="s">
        <v>195</v>
      </c>
      <c r="N17" s="199">
        <v>43491</v>
      </c>
      <c r="O17" s="187">
        <v>130000</v>
      </c>
      <c r="P17" s="187">
        <v>156000</v>
      </c>
    </row>
    <row r="18" spans="1:16" x14ac:dyDescent="0.15">
      <c r="A18" s="186"/>
      <c r="B18" s="171" t="s">
        <v>89</v>
      </c>
      <c r="C18" s="171" t="s">
        <v>194</v>
      </c>
      <c r="D18" s="172" t="s">
        <v>73</v>
      </c>
      <c r="E18" s="172">
        <v>201901</v>
      </c>
      <c r="F18" s="172">
        <v>6</v>
      </c>
      <c r="G18" s="172">
        <v>2</v>
      </c>
      <c r="H18" s="176"/>
      <c r="I18" s="176" t="s">
        <v>172</v>
      </c>
      <c r="J18" s="176" t="s">
        <v>172</v>
      </c>
      <c r="K18" s="178" t="s">
        <v>48</v>
      </c>
      <c r="L18" s="197"/>
      <c r="M18" s="198"/>
      <c r="N18" s="200"/>
      <c r="O18" s="189"/>
      <c r="P18" s="189"/>
    </row>
    <row r="19" spans="1:16" x14ac:dyDescent="0.15">
      <c r="A19" s="184"/>
      <c r="B19" s="171" t="s">
        <v>90</v>
      </c>
      <c r="C19" s="171" t="s">
        <v>194</v>
      </c>
      <c r="D19" s="172" t="s">
        <v>73</v>
      </c>
      <c r="E19" s="172">
        <v>201901</v>
      </c>
      <c r="F19" s="172">
        <v>7</v>
      </c>
      <c r="G19" s="172">
        <v>1</v>
      </c>
      <c r="H19" s="173"/>
      <c r="I19" s="173" t="s">
        <v>170</v>
      </c>
      <c r="J19" s="177" t="s">
        <v>171</v>
      </c>
      <c r="K19" s="174" t="s">
        <v>37</v>
      </c>
      <c r="L19" s="196" t="s">
        <v>227</v>
      </c>
      <c r="M19" s="196" t="s">
        <v>195</v>
      </c>
      <c r="N19" s="199">
        <v>43471</v>
      </c>
      <c r="O19" s="187">
        <v>130000</v>
      </c>
      <c r="P19" s="187">
        <v>156000</v>
      </c>
    </row>
    <row r="20" spans="1:16" x14ac:dyDescent="0.15">
      <c r="A20" s="186"/>
      <c r="B20" s="171" t="s">
        <v>91</v>
      </c>
      <c r="C20" s="171" t="s">
        <v>194</v>
      </c>
      <c r="D20" s="172" t="s">
        <v>73</v>
      </c>
      <c r="E20" s="172">
        <v>201901</v>
      </c>
      <c r="F20" s="172">
        <v>7</v>
      </c>
      <c r="G20" s="172">
        <v>2</v>
      </c>
      <c r="H20" s="176"/>
      <c r="I20" s="176" t="s">
        <v>170</v>
      </c>
      <c r="J20" s="176" t="s">
        <v>171</v>
      </c>
      <c r="K20" s="178" t="s">
        <v>48</v>
      </c>
      <c r="L20" s="197"/>
      <c r="M20" s="198"/>
      <c r="N20" s="200"/>
      <c r="O20" s="189"/>
      <c r="P20" s="189"/>
    </row>
    <row r="21" spans="1:16" x14ac:dyDescent="0.15">
      <c r="A21" s="184"/>
      <c r="B21" s="171" t="s">
        <v>92</v>
      </c>
      <c r="C21" s="171" t="s">
        <v>194</v>
      </c>
      <c r="D21" s="172" t="s">
        <v>73</v>
      </c>
      <c r="E21" s="172">
        <v>201901</v>
      </c>
      <c r="F21" s="172">
        <v>8</v>
      </c>
      <c r="G21" s="172">
        <v>1</v>
      </c>
      <c r="H21" s="173"/>
      <c r="I21" s="173" t="s">
        <v>172</v>
      </c>
      <c r="J21" s="177" t="s">
        <v>172</v>
      </c>
      <c r="K21" s="174" t="s">
        <v>37</v>
      </c>
      <c r="L21" s="196" t="s">
        <v>227</v>
      </c>
      <c r="M21" s="196" t="s">
        <v>195</v>
      </c>
      <c r="N21" s="199">
        <v>43478</v>
      </c>
      <c r="O21" s="187">
        <v>130000</v>
      </c>
      <c r="P21" s="187">
        <v>156000</v>
      </c>
    </row>
    <row r="22" spans="1:16" x14ac:dyDescent="0.15">
      <c r="A22" s="186"/>
      <c r="B22" s="171" t="s">
        <v>93</v>
      </c>
      <c r="C22" s="171" t="s">
        <v>194</v>
      </c>
      <c r="D22" s="172" t="s">
        <v>73</v>
      </c>
      <c r="E22" s="172">
        <v>201901</v>
      </c>
      <c r="F22" s="172">
        <v>8</v>
      </c>
      <c r="G22" s="172">
        <v>2</v>
      </c>
      <c r="H22" s="176"/>
      <c r="I22" s="176" t="s">
        <v>172</v>
      </c>
      <c r="J22" s="176" t="s">
        <v>172</v>
      </c>
      <c r="K22" s="178" t="s">
        <v>48</v>
      </c>
      <c r="L22" s="197"/>
      <c r="M22" s="198"/>
      <c r="N22" s="200"/>
      <c r="O22" s="189"/>
      <c r="P22" s="189"/>
    </row>
    <row r="23" spans="1:16" x14ac:dyDescent="0.15">
      <c r="A23" s="184"/>
      <c r="B23" s="171" t="s">
        <v>94</v>
      </c>
      <c r="C23" s="171" t="s">
        <v>194</v>
      </c>
      <c r="D23" s="172" t="s">
        <v>73</v>
      </c>
      <c r="E23" s="172">
        <v>201901</v>
      </c>
      <c r="F23" s="172">
        <v>9</v>
      </c>
      <c r="G23" s="172">
        <v>1</v>
      </c>
      <c r="H23" s="173"/>
      <c r="I23" s="173" t="s">
        <v>168</v>
      </c>
      <c r="J23" s="177" t="s">
        <v>169</v>
      </c>
      <c r="K23" s="174" t="s">
        <v>37</v>
      </c>
      <c r="L23" s="196" t="s">
        <v>223</v>
      </c>
      <c r="M23" s="196" t="s">
        <v>196</v>
      </c>
      <c r="N23" s="199">
        <v>43477</v>
      </c>
      <c r="O23" s="187">
        <v>250000</v>
      </c>
      <c r="P23" s="187">
        <v>300000</v>
      </c>
    </row>
    <row r="24" spans="1:16" x14ac:dyDescent="0.15">
      <c r="A24" s="186"/>
      <c r="B24" s="171" t="s">
        <v>95</v>
      </c>
      <c r="C24" s="171" t="s">
        <v>194</v>
      </c>
      <c r="D24" s="172" t="s">
        <v>73</v>
      </c>
      <c r="E24" s="172">
        <v>201901</v>
      </c>
      <c r="F24" s="172">
        <v>9</v>
      </c>
      <c r="G24" s="172">
        <v>2</v>
      </c>
      <c r="H24" s="176"/>
      <c r="I24" s="176" t="s">
        <v>168</v>
      </c>
      <c r="J24" s="176" t="s">
        <v>169</v>
      </c>
      <c r="K24" s="178" t="s">
        <v>48</v>
      </c>
      <c r="L24" s="197"/>
      <c r="M24" s="198"/>
      <c r="N24" s="200"/>
      <c r="O24" s="189"/>
      <c r="P24" s="189"/>
    </row>
    <row r="25" spans="1:16" x14ac:dyDescent="0.15">
      <c r="A25" s="184"/>
      <c r="B25" s="171" t="s">
        <v>96</v>
      </c>
      <c r="C25" s="171" t="s">
        <v>194</v>
      </c>
      <c r="D25" s="172" t="s">
        <v>73</v>
      </c>
      <c r="E25" s="172">
        <v>201901</v>
      </c>
      <c r="F25" s="172">
        <v>10</v>
      </c>
      <c r="G25" s="172">
        <v>1</v>
      </c>
      <c r="H25" s="173"/>
      <c r="I25" s="173" t="s">
        <v>168</v>
      </c>
      <c r="J25" s="177" t="s">
        <v>169</v>
      </c>
      <c r="K25" s="174" t="s">
        <v>37</v>
      </c>
      <c r="L25" s="196" t="s">
        <v>219</v>
      </c>
      <c r="M25" s="196" t="s">
        <v>195</v>
      </c>
      <c r="N25" s="199">
        <v>43471</v>
      </c>
      <c r="O25" s="187">
        <v>300000</v>
      </c>
      <c r="P25" s="187">
        <v>360000</v>
      </c>
    </row>
    <row r="26" spans="1:16" x14ac:dyDescent="0.15">
      <c r="A26" s="186"/>
      <c r="B26" s="171" t="s">
        <v>97</v>
      </c>
      <c r="C26" s="171" t="s">
        <v>194</v>
      </c>
      <c r="D26" s="172" t="s">
        <v>73</v>
      </c>
      <c r="E26" s="172">
        <v>201901</v>
      </c>
      <c r="F26" s="172">
        <v>10</v>
      </c>
      <c r="G26" s="172">
        <v>2</v>
      </c>
      <c r="H26" s="176"/>
      <c r="I26" s="176" t="s">
        <v>168</v>
      </c>
      <c r="J26" s="176" t="s">
        <v>169</v>
      </c>
      <c r="K26" s="178" t="s">
        <v>48</v>
      </c>
      <c r="L26" s="197"/>
      <c r="M26" s="198"/>
      <c r="N26" s="200"/>
      <c r="O26" s="189"/>
      <c r="P26" s="189"/>
    </row>
    <row r="27" spans="1:16" x14ac:dyDescent="0.15">
      <c r="A27" s="184"/>
      <c r="B27" s="171" t="s">
        <v>98</v>
      </c>
      <c r="C27" s="171" t="s">
        <v>194</v>
      </c>
      <c r="D27" s="172" t="s">
        <v>73</v>
      </c>
      <c r="E27" s="172">
        <v>201901</v>
      </c>
      <c r="F27" s="172">
        <v>11</v>
      </c>
      <c r="G27" s="172">
        <v>1</v>
      </c>
      <c r="H27" s="173"/>
      <c r="I27" s="173" t="s">
        <v>173</v>
      </c>
      <c r="J27" s="177" t="s">
        <v>169</v>
      </c>
      <c r="K27" s="174" t="s">
        <v>37</v>
      </c>
      <c r="L27" s="196" t="s">
        <v>226</v>
      </c>
      <c r="M27" s="196" t="s">
        <v>195</v>
      </c>
      <c r="N27" s="199">
        <v>43487</v>
      </c>
      <c r="O27" s="187">
        <v>225000</v>
      </c>
      <c r="P27" s="187">
        <v>270000</v>
      </c>
    </row>
    <row r="28" spans="1:16" x14ac:dyDescent="0.15">
      <c r="A28" s="186"/>
      <c r="B28" s="171" t="s">
        <v>99</v>
      </c>
      <c r="C28" s="171" t="s">
        <v>194</v>
      </c>
      <c r="D28" s="172" t="s">
        <v>73</v>
      </c>
      <c r="E28" s="172">
        <v>201901</v>
      </c>
      <c r="F28" s="172">
        <v>11</v>
      </c>
      <c r="G28" s="172">
        <v>2</v>
      </c>
      <c r="H28" s="176"/>
      <c r="I28" s="176" t="s">
        <v>173</v>
      </c>
      <c r="J28" s="176" t="s">
        <v>169</v>
      </c>
      <c r="K28" s="178" t="s">
        <v>48</v>
      </c>
      <c r="L28" s="197"/>
      <c r="M28" s="198"/>
      <c r="N28" s="200"/>
      <c r="O28" s="189"/>
      <c r="P28" s="189"/>
    </row>
    <row r="29" spans="1:16" x14ac:dyDescent="0.15">
      <c r="A29" s="184"/>
      <c r="B29" s="171" t="s">
        <v>100</v>
      </c>
      <c r="C29" s="171" t="s">
        <v>194</v>
      </c>
      <c r="D29" s="172" t="s">
        <v>73</v>
      </c>
      <c r="E29" s="172">
        <v>201901</v>
      </c>
      <c r="F29" s="172">
        <v>12</v>
      </c>
      <c r="G29" s="172">
        <v>1</v>
      </c>
      <c r="H29" s="173"/>
      <c r="I29" s="173" t="s">
        <v>173</v>
      </c>
      <c r="J29" s="177" t="s">
        <v>174</v>
      </c>
      <c r="K29" s="174" t="s">
        <v>37</v>
      </c>
      <c r="L29" s="196" t="s">
        <v>226</v>
      </c>
      <c r="M29" s="196" t="s">
        <v>195</v>
      </c>
      <c r="N29" s="199">
        <v>43495</v>
      </c>
      <c r="O29" s="187">
        <v>225000</v>
      </c>
      <c r="P29" s="187">
        <v>270000</v>
      </c>
    </row>
    <row r="30" spans="1:16" x14ac:dyDescent="0.15">
      <c r="A30" s="186"/>
      <c r="B30" s="171" t="s">
        <v>101</v>
      </c>
      <c r="C30" s="171" t="s">
        <v>194</v>
      </c>
      <c r="D30" s="172" t="s">
        <v>73</v>
      </c>
      <c r="E30" s="172">
        <v>201901</v>
      </c>
      <c r="F30" s="172">
        <v>12</v>
      </c>
      <c r="G30" s="172">
        <v>2</v>
      </c>
      <c r="H30" s="176"/>
      <c r="I30" s="176" t="s">
        <v>173</v>
      </c>
      <c r="J30" s="176" t="s">
        <v>174</v>
      </c>
      <c r="K30" s="178" t="s">
        <v>48</v>
      </c>
      <c r="L30" s="197"/>
      <c r="M30" s="198"/>
      <c r="N30" s="200"/>
      <c r="O30" s="189"/>
      <c r="P30" s="189"/>
    </row>
    <row r="31" spans="1:16" x14ac:dyDescent="0.15">
      <c r="A31" s="184"/>
      <c r="B31" s="171" t="s">
        <v>102</v>
      </c>
      <c r="C31" s="171" t="s">
        <v>194</v>
      </c>
      <c r="D31" s="172" t="s">
        <v>73</v>
      </c>
      <c r="E31" s="172">
        <v>201901</v>
      </c>
      <c r="F31" s="172">
        <v>13</v>
      </c>
      <c r="G31" s="172">
        <v>1</v>
      </c>
      <c r="H31" s="173"/>
      <c r="I31" s="173" t="s">
        <v>173</v>
      </c>
      <c r="J31" s="177" t="s">
        <v>175</v>
      </c>
      <c r="K31" s="174" t="s">
        <v>37</v>
      </c>
      <c r="L31" s="196" t="s">
        <v>225</v>
      </c>
      <c r="M31" s="196" t="s">
        <v>195</v>
      </c>
      <c r="N31" s="199">
        <v>43485</v>
      </c>
      <c r="O31" s="187">
        <v>130000</v>
      </c>
      <c r="P31" s="187">
        <v>156000</v>
      </c>
    </row>
    <row r="32" spans="1:16" x14ac:dyDescent="0.15">
      <c r="A32" s="186"/>
      <c r="B32" s="171" t="s">
        <v>103</v>
      </c>
      <c r="C32" s="171" t="s">
        <v>194</v>
      </c>
      <c r="D32" s="172" t="s">
        <v>73</v>
      </c>
      <c r="E32" s="172">
        <v>201901</v>
      </c>
      <c r="F32" s="172">
        <v>13</v>
      </c>
      <c r="G32" s="172">
        <v>2</v>
      </c>
      <c r="H32" s="176"/>
      <c r="I32" s="176" t="s">
        <v>173</v>
      </c>
      <c r="J32" s="176" t="s">
        <v>175</v>
      </c>
      <c r="K32" s="178" t="s">
        <v>48</v>
      </c>
      <c r="L32" s="197"/>
      <c r="M32" s="198"/>
      <c r="N32" s="200"/>
      <c r="O32" s="189"/>
      <c r="P32" s="189"/>
    </row>
    <row r="33" spans="1:16" x14ac:dyDescent="0.15">
      <c r="A33" s="184"/>
      <c r="B33" s="171" t="s">
        <v>104</v>
      </c>
      <c r="C33" s="171" t="s">
        <v>194</v>
      </c>
      <c r="D33" s="172" t="s">
        <v>73</v>
      </c>
      <c r="E33" s="172">
        <v>201901</v>
      </c>
      <c r="F33" s="172">
        <v>14</v>
      </c>
      <c r="G33" s="172">
        <v>1</v>
      </c>
      <c r="H33" s="173"/>
      <c r="I33" s="173" t="s">
        <v>168</v>
      </c>
      <c r="J33" s="177" t="s">
        <v>169</v>
      </c>
      <c r="K33" s="174" t="s">
        <v>37</v>
      </c>
      <c r="L33" s="196" t="s">
        <v>225</v>
      </c>
      <c r="M33" s="196" t="s">
        <v>195</v>
      </c>
      <c r="N33" s="199">
        <v>43492</v>
      </c>
      <c r="O33" s="187">
        <v>130000</v>
      </c>
      <c r="P33" s="187">
        <v>156000</v>
      </c>
    </row>
    <row r="34" spans="1:16" x14ac:dyDescent="0.15">
      <c r="A34" s="186"/>
      <c r="B34" s="171" t="s">
        <v>105</v>
      </c>
      <c r="C34" s="171" t="s">
        <v>194</v>
      </c>
      <c r="D34" s="172" t="s">
        <v>73</v>
      </c>
      <c r="E34" s="172">
        <v>201901</v>
      </c>
      <c r="F34" s="172">
        <v>14</v>
      </c>
      <c r="G34" s="172">
        <v>2</v>
      </c>
      <c r="H34" s="176"/>
      <c r="I34" s="176" t="s">
        <v>168</v>
      </c>
      <c r="J34" s="176" t="s">
        <v>169</v>
      </c>
      <c r="K34" s="178" t="s">
        <v>48</v>
      </c>
      <c r="L34" s="197"/>
      <c r="M34" s="198"/>
      <c r="N34" s="200"/>
      <c r="O34" s="189"/>
      <c r="P34" s="189"/>
    </row>
    <row r="35" spans="1:16" x14ac:dyDescent="0.15">
      <c r="A35" s="184"/>
      <c r="B35" s="171" t="s">
        <v>106</v>
      </c>
      <c r="C35" s="171" t="s">
        <v>194</v>
      </c>
      <c r="D35" s="172" t="s">
        <v>73</v>
      </c>
      <c r="E35" s="172">
        <v>201901</v>
      </c>
      <c r="F35" s="172">
        <v>15</v>
      </c>
      <c r="G35" s="172">
        <v>1</v>
      </c>
      <c r="H35" s="173"/>
      <c r="I35" s="173" t="s">
        <v>168</v>
      </c>
      <c r="J35" s="177" t="s">
        <v>169</v>
      </c>
      <c r="K35" s="174" t="s">
        <v>37</v>
      </c>
      <c r="L35" s="196" t="s">
        <v>221</v>
      </c>
      <c r="M35" s="196" t="s">
        <v>197</v>
      </c>
      <c r="N35" s="199">
        <v>43476</v>
      </c>
      <c r="O35" s="187">
        <v>120000</v>
      </c>
      <c r="P35" s="187">
        <v>144000</v>
      </c>
    </row>
    <row r="36" spans="1:16" x14ac:dyDescent="0.15">
      <c r="A36" s="186"/>
      <c r="B36" s="171" t="s">
        <v>107</v>
      </c>
      <c r="C36" s="171" t="s">
        <v>194</v>
      </c>
      <c r="D36" s="172" t="s">
        <v>73</v>
      </c>
      <c r="E36" s="172">
        <v>201901</v>
      </c>
      <c r="F36" s="172">
        <v>15</v>
      </c>
      <c r="G36" s="172">
        <v>2</v>
      </c>
      <c r="H36" s="176"/>
      <c r="I36" s="176" t="s">
        <v>168</v>
      </c>
      <c r="J36" s="176" t="s">
        <v>169</v>
      </c>
      <c r="K36" s="178" t="s">
        <v>48</v>
      </c>
      <c r="L36" s="197"/>
      <c r="M36" s="198"/>
      <c r="N36" s="200"/>
      <c r="O36" s="189"/>
      <c r="P36" s="189"/>
    </row>
    <row r="37" spans="1:16" x14ac:dyDescent="0.15">
      <c r="A37" s="184"/>
      <c r="B37" s="171" t="s">
        <v>108</v>
      </c>
      <c r="C37" s="171" t="s">
        <v>194</v>
      </c>
      <c r="D37" s="172" t="s">
        <v>73</v>
      </c>
      <c r="E37" s="172">
        <v>201901</v>
      </c>
      <c r="F37" s="172">
        <v>16</v>
      </c>
      <c r="G37" s="172">
        <v>1</v>
      </c>
      <c r="H37" s="173"/>
      <c r="I37" s="173" t="s">
        <v>170</v>
      </c>
      <c r="J37" s="177" t="s">
        <v>176</v>
      </c>
      <c r="K37" s="174" t="s">
        <v>37</v>
      </c>
      <c r="L37" s="196" t="s">
        <v>221</v>
      </c>
      <c r="M37" s="196" t="s">
        <v>197</v>
      </c>
      <c r="N37" s="199">
        <v>43492</v>
      </c>
      <c r="O37" s="187">
        <v>120000</v>
      </c>
      <c r="P37" s="187">
        <v>144000</v>
      </c>
    </row>
    <row r="38" spans="1:16" x14ac:dyDescent="0.15">
      <c r="A38" s="186"/>
      <c r="B38" s="171" t="s">
        <v>109</v>
      </c>
      <c r="C38" s="171" t="s">
        <v>194</v>
      </c>
      <c r="D38" s="172" t="s">
        <v>73</v>
      </c>
      <c r="E38" s="172">
        <v>201901</v>
      </c>
      <c r="F38" s="172">
        <v>16</v>
      </c>
      <c r="G38" s="172">
        <v>2</v>
      </c>
      <c r="H38" s="176"/>
      <c r="I38" s="176" t="s">
        <v>170</v>
      </c>
      <c r="J38" s="176" t="s">
        <v>176</v>
      </c>
      <c r="K38" s="178" t="s">
        <v>48</v>
      </c>
      <c r="L38" s="197"/>
      <c r="M38" s="198"/>
      <c r="N38" s="200"/>
      <c r="O38" s="189"/>
      <c r="P38" s="189"/>
    </row>
    <row r="39" spans="1:16" x14ac:dyDescent="0.15">
      <c r="A39" s="184"/>
      <c r="B39" s="171" t="s">
        <v>110</v>
      </c>
      <c r="C39" s="171" t="s">
        <v>194</v>
      </c>
      <c r="D39" s="172" t="s">
        <v>73</v>
      </c>
      <c r="E39" s="172">
        <v>201901</v>
      </c>
      <c r="F39" s="172">
        <v>17</v>
      </c>
      <c r="G39" s="172">
        <v>1</v>
      </c>
      <c r="H39" s="173"/>
      <c r="I39" s="173" t="s">
        <v>168</v>
      </c>
      <c r="J39" s="177" t="s">
        <v>169</v>
      </c>
      <c r="K39" s="174" t="s">
        <v>37</v>
      </c>
      <c r="L39" s="196" t="s">
        <v>224</v>
      </c>
      <c r="M39" s="196" t="s">
        <v>195</v>
      </c>
      <c r="N39" s="199">
        <v>43478</v>
      </c>
      <c r="O39" s="187">
        <v>80000</v>
      </c>
      <c r="P39" s="187">
        <v>96000</v>
      </c>
    </row>
    <row r="40" spans="1:16" x14ac:dyDescent="0.15">
      <c r="A40" s="186"/>
      <c r="B40" s="171" t="s">
        <v>111</v>
      </c>
      <c r="C40" s="171" t="s">
        <v>194</v>
      </c>
      <c r="D40" s="172" t="s">
        <v>73</v>
      </c>
      <c r="E40" s="172">
        <v>201901</v>
      </c>
      <c r="F40" s="172">
        <v>17</v>
      </c>
      <c r="G40" s="172">
        <v>2</v>
      </c>
      <c r="H40" s="176"/>
      <c r="I40" s="176" t="s">
        <v>168</v>
      </c>
      <c r="J40" s="176" t="s">
        <v>169</v>
      </c>
      <c r="K40" s="178" t="s">
        <v>48</v>
      </c>
      <c r="L40" s="197"/>
      <c r="M40" s="198"/>
      <c r="N40" s="200"/>
      <c r="O40" s="189"/>
      <c r="P40" s="189"/>
    </row>
    <row r="41" spans="1:16" x14ac:dyDescent="0.15">
      <c r="A41" s="184"/>
      <c r="B41" s="171" t="s">
        <v>112</v>
      </c>
      <c r="C41" s="171" t="s">
        <v>194</v>
      </c>
      <c r="D41" s="172" t="s">
        <v>73</v>
      </c>
      <c r="E41" s="172">
        <v>201901</v>
      </c>
      <c r="F41" s="172">
        <v>18</v>
      </c>
      <c r="G41" s="172">
        <v>1</v>
      </c>
      <c r="H41" s="173"/>
      <c r="I41" s="173" t="s">
        <v>170</v>
      </c>
      <c r="J41" s="177" t="s">
        <v>176</v>
      </c>
      <c r="K41" s="174" t="s">
        <v>37</v>
      </c>
      <c r="L41" s="196" t="s">
        <v>224</v>
      </c>
      <c r="M41" s="196" t="s">
        <v>195</v>
      </c>
      <c r="N41" s="199">
        <v>43491</v>
      </c>
      <c r="O41" s="187">
        <v>80000</v>
      </c>
      <c r="P41" s="187">
        <v>96000</v>
      </c>
    </row>
    <row r="42" spans="1:16" x14ac:dyDescent="0.15">
      <c r="A42" s="186"/>
      <c r="B42" s="171" t="s">
        <v>113</v>
      </c>
      <c r="C42" s="171" t="s">
        <v>194</v>
      </c>
      <c r="D42" s="172" t="s">
        <v>73</v>
      </c>
      <c r="E42" s="172">
        <v>201901</v>
      </c>
      <c r="F42" s="172">
        <v>18</v>
      </c>
      <c r="G42" s="172">
        <v>2</v>
      </c>
      <c r="H42" s="176"/>
      <c r="I42" s="176" t="s">
        <v>170</v>
      </c>
      <c r="J42" s="176" t="s">
        <v>176</v>
      </c>
      <c r="K42" s="178" t="s">
        <v>48</v>
      </c>
      <c r="L42" s="197"/>
      <c r="M42" s="198"/>
      <c r="N42" s="200"/>
      <c r="O42" s="189"/>
      <c r="P42" s="189"/>
    </row>
    <row r="43" spans="1:16" x14ac:dyDescent="0.15">
      <c r="A43" s="184"/>
      <c r="B43" s="171" t="s">
        <v>114</v>
      </c>
      <c r="C43" s="171" t="s">
        <v>194</v>
      </c>
      <c r="D43" s="172" t="s">
        <v>73</v>
      </c>
      <c r="E43" s="172">
        <v>201901</v>
      </c>
      <c r="F43" s="172">
        <v>19</v>
      </c>
      <c r="G43" s="172">
        <v>1</v>
      </c>
      <c r="H43" s="173"/>
      <c r="I43" s="173" t="s">
        <v>177</v>
      </c>
      <c r="J43" s="177" t="s">
        <v>177</v>
      </c>
      <c r="K43" s="174" t="s">
        <v>37</v>
      </c>
      <c r="L43" s="196" t="s">
        <v>223</v>
      </c>
      <c r="M43" s="196" t="s">
        <v>198</v>
      </c>
      <c r="N43" s="199">
        <v>43474</v>
      </c>
      <c r="O43" s="187">
        <v>50000</v>
      </c>
      <c r="P43" s="187">
        <v>60000</v>
      </c>
    </row>
    <row r="44" spans="1:16" x14ac:dyDescent="0.15">
      <c r="A44" s="186"/>
      <c r="B44" s="171" t="s">
        <v>115</v>
      </c>
      <c r="C44" s="171" t="s">
        <v>194</v>
      </c>
      <c r="D44" s="172" t="s">
        <v>73</v>
      </c>
      <c r="E44" s="172">
        <v>201901</v>
      </c>
      <c r="F44" s="172">
        <v>19</v>
      </c>
      <c r="G44" s="172">
        <v>2</v>
      </c>
      <c r="H44" s="176"/>
      <c r="I44" s="176" t="s">
        <v>177</v>
      </c>
      <c r="J44" s="176" t="s">
        <v>177</v>
      </c>
      <c r="K44" s="178" t="s">
        <v>48</v>
      </c>
      <c r="L44" s="197"/>
      <c r="M44" s="198"/>
      <c r="N44" s="200"/>
      <c r="O44" s="189"/>
      <c r="P44" s="189"/>
    </row>
    <row r="45" spans="1:16" x14ac:dyDescent="0.15">
      <c r="A45" s="184"/>
      <c r="B45" s="171" t="s">
        <v>116</v>
      </c>
      <c r="C45" s="171" t="s">
        <v>194</v>
      </c>
      <c r="D45" s="172" t="s">
        <v>73</v>
      </c>
      <c r="E45" s="172">
        <v>201901</v>
      </c>
      <c r="F45" s="172">
        <v>20</v>
      </c>
      <c r="G45" s="172">
        <v>1</v>
      </c>
      <c r="H45" s="173"/>
      <c r="I45" s="173" t="s">
        <v>178</v>
      </c>
      <c r="J45" s="177" t="s">
        <v>178</v>
      </c>
      <c r="K45" s="174" t="s">
        <v>37</v>
      </c>
      <c r="L45" s="196" t="s">
        <v>223</v>
      </c>
      <c r="M45" s="196" t="s">
        <v>198</v>
      </c>
      <c r="N45" s="199">
        <v>43476</v>
      </c>
      <c r="O45" s="187">
        <v>50000</v>
      </c>
      <c r="P45" s="187">
        <v>60000</v>
      </c>
    </row>
    <row r="46" spans="1:16" x14ac:dyDescent="0.15">
      <c r="A46" s="186"/>
      <c r="B46" s="171" t="s">
        <v>117</v>
      </c>
      <c r="C46" s="171" t="s">
        <v>194</v>
      </c>
      <c r="D46" s="172" t="s">
        <v>73</v>
      </c>
      <c r="E46" s="172">
        <v>201901</v>
      </c>
      <c r="F46" s="172">
        <v>20</v>
      </c>
      <c r="G46" s="172">
        <v>2</v>
      </c>
      <c r="H46" s="176"/>
      <c r="I46" s="176" t="s">
        <v>178</v>
      </c>
      <c r="J46" s="176" t="s">
        <v>178</v>
      </c>
      <c r="K46" s="178" t="s">
        <v>48</v>
      </c>
      <c r="L46" s="197"/>
      <c r="M46" s="198"/>
      <c r="N46" s="200"/>
      <c r="O46" s="189"/>
      <c r="P46" s="189"/>
    </row>
    <row r="47" spans="1:16" x14ac:dyDescent="0.15">
      <c r="A47" s="184"/>
      <c r="B47" s="171" t="s">
        <v>118</v>
      </c>
      <c r="C47" s="171" t="s">
        <v>194</v>
      </c>
      <c r="D47" s="172" t="s">
        <v>73</v>
      </c>
      <c r="E47" s="172">
        <v>201901</v>
      </c>
      <c r="F47" s="172">
        <v>21</v>
      </c>
      <c r="G47" s="172">
        <v>1</v>
      </c>
      <c r="H47" s="173"/>
      <c r="I47" s="173" t="s">
        <v>179</v>
      </c>
      <c r="J47" s="177" t="s">
        <v>179</v>
      </c>
      <c r="K47" s="174" t="s">
        <v>37</v>
      </c>
      <c r="L47" s="196" t="s">
        <v>223</v>
      </c>
      <c r="M47" s="196" t="s">
        <v>198</v>
      </c>
      <c r="N47" s="199">
        <v>43479</v>
      </c>
      <c r="O47" s="187">
        <v>50000</v>
      </c>
      <c r="P47" s="187">
        <v>60000</v>
      </c>
    </row>
    <row r="48" spans="1:16" x14ac:dyDescent="0.15">
      <c r="A48" s="186"/>
      <c r="B48" s="171" t="s">
        <v>119</v>
      </c>
      <c r="C48" s="171" t="s">
        <v>194</v>
      </c>
      <c r="D48" s="172" t="s">
        <v>73</v>
      </c>
      <c r="E48" s="172">
        <v>201901</v>
      </c>
      <c r="F48" s="172">
        <v>21</v>
      </c>
      <c r="G48" s="172">
        <v>2</v>
      </c>
      <c r="H48" s="176"/>
      <c r="I48" s="176" t="s">
        <v>179</v>
      </c>
      <c r="J48" s="176" t="s">
        <v>179</v>
      </c>
      <c r="K48" s="178" t="s">
        <v>48</v>
      </c>
      <c r="L48" s="197"/>
      <c r="M48" s="198"/>
      <c r="N48" s="200"/>
      <c r="O48" s="189"/>
      <c r="P48" s="189"/>
    </row>
    <row r="49" spans="1:16" x14ac:dyDescent="0.15">
      <c r="A49" s="184"/>
      <c r="B49" s="171" t="s">
        <v>120</v>
      </c>
      <c r="C49" s="171" t="s">
        <v>194</v>
      </c>
      <c r="D49" s="172" t="s">
        <v>73</v>
      </c>
      <c r="E49" s="172">
        <v>201901</v>
      </c>
      <c r="F49" s="172">
        <v>22</v>
      </c>
      <c r="G49" s="172">
        <v>1</v>
      </c>
      <c r="H49" s="173"/>
      <c r="I49" s="173" t="s">
        <v>180</v>
      </c>
      <c r="J49" s="177" t="s">
        <v>181</v>
      </c>
      <c r="K49" s="174" t="s">
        <v>37</v>
      </c>
      <c r="L49" s="196" t="s">
        <v>222</v>
      </c>
      <c r="M49" s="196" t="s">
        <v>199</v>
      </c>
      <c r="N49" s="199">
        <v>43470</v>
      </c>
      <c r="O49" s="187">
        <v>30000</v>
      </c>
      <c r="P49" s="187">
        <v>36000</v>
      </c>
    </row>
    <row r="50" spans="1:16" x14ac:dyDescent="0.15">
      <c r="A50" s="186"/>
      <c r="B50" s="171" t="s">
        <v>121</v>
      </c>
      <c r="C50" s="171" t="s">
        <v>194</v>
      </c>
      <c r="D50" s="172" t="s">
        <v>73</v>
      </c>
      <c r="E50" s="172">
        <v>201901</v>
      </c>
      <c r="F50" s="172">
        <v>22</v>
      </c>
      <c r="G50" s="172">
        <v>2</v>
      </c>
      <c r="H50" s="176"/>
      <c r="I50" s="176" t="s">
        <v>180</v>
      </c>
      <c r="J50" s="176" t="s">
        <v>181</v>
      </c>
      <c r="K50" s="178" t="s">
        <v>48</v>
      </c>
      <c r="L50" s="197"/>
      <c r="M50" s="198"/>
      <c r="N50" s="200"/>
      <c r="O50" s="189"/>
      <c r="P50" s="189"/>
    </row>
    <row r="51" spans="1:16" x14ac:dyDescent="0.15">
      <c r="A51" s="184"/>
      <c r="B51" s="171" t="s">
        <v>122</v>
      </c>
      <c r="C51" s="171" t="s">
        <v>194</v>
      </c>
      <c r="D51" s="172" t="s">
        <v>73</v>
      </c>
      <c r="E51" s="172">
        <v>201901</v>
      </c>
      <c r="F51" s="172">
        <v>23</v>
      </c>
      <c r="G51" s="172">
        <v>1</v>
      </c>
      <c r="H51" s="173"/>
      <c r="I51" s="173" t="s">
        <v>182</v>
      </c>
      <c r="J51" s="177" t="s">
        <v>183</v>
      </c>
      <c r="K51" s="174" t="s">
        <v>37</v>
      </c>
      <c r="L51" s="196" t="s">
        <v>222</v>
      </c>
      <c r="M51" s="196" t="s">
        <v>199</v>
      </c>
      <c r="N51" s="199">
        <v>43471</v>
      </c>
      <c r="O51" s="187">
        <v>30000</v>
      </c>
      <c r="P51" s="187">
        <v>36000</v>
      </c>
    </row>
    <row r="52" spans="1:16" x14ac:dyDescent="0.15">
      <c r="A52" s="186"/>
      <c r="B52" s="171" t="s">
        <v>123</v>
      </c>
      <c r="C52" s="171" t="s">
        <v>194</v>
      </c>
      <c r="D52" s="172" t="s">
        <v>73</v>
      </c>
      <c r="E52" s="172">
        <v>201901</v>
      </c>
      <c r="F52" s="172">
        <v>23</v>
      </c>
      <c r="G52" s="172">
        <v>2</v>
      </c>
      <c r="H52" s="176"/>
      <c r="I52" s="176" t="s">
        <v>182</v>
      </c>
      <c r="J52" s="176" t="s">
        <v>183</v>
      </c>
      <c r="K52" s="178" t="s">
        <v>48</v>
      </c>
      <c r="L52" s="197"/>
      <c r="M52" s="198"/>
      <c r="N52" s="200"/>
      <c r="O52" s="189"/>
      <c r="P52" s="189"/>
    </row>
    <row r="53" spans="1:16" x14ac:dyDescent="0.15">
      <c r="A53" s="184"/>
      <c r="B53" s="171" t="s">
        <v>124</v>
      </c>
      <c r="C53" s="171" t="s">
        <v>194</v>
      </c>
      <c r="D53" s="172" t="s">
        <v>73</v>
      </c>
      <c r="E53" s="172">
        <v>201901</v>
      </c>
      <c r="F53" s="172">
        <v>24</v>
      </c>
      <c r="G53" s="172">
        <v>1</v>
      </c>
      <c r="H53" s="173"/>
      <c r="I53" s="173" t="s">
        <v>184</v>
      </c>
      <c r="J53" s="177" t="s">
        <v>185</v>
      </c>
      <c r="K53" s="174" t="s">
        <v>37</v>
      </c>
      <c r="L53" s="196" t="s">
        <v>222</v>
      </c>
      <c r="M53" s="196" t="s">
        <v>199</v>
      </c>
      <c r="N53" s="199">
        <v>43477</v>
      </c>
      <c r="O53" s="187">
        <v>30000</v>
      </c>
      <c r="P53" s="187">
        <v>36000</v>
      </c>
    </row>
    <row r="54" spans="1:16" x14ac:dyDescent="0.15">
      <c r="A54" s="186"/>
      <c r="B54" s="171" t="s">
        <v>125</v>
      </c>
      <c r="C54" s="171" t="s">
        <v>194</v>
      </c>
      <c r="D54" s="172" t="s">
        <v>73</v>
      </c>
      <c r="E54" s="172">
        <v>201901</v>
      </c>
      <c r="F54" s="172">
        <v>24</v>
      </c>
      <c r="G54" s="172">
        <v>2</v>
      </c>
      <c r="H54" s="176"/>
      <c r="I54" s="176" t="s">
        <v>184</v>
      </c>
      <c r="J54" s="176" t="s">
        <v>185</v>
      </c>
      <c r="K54" s="178" t="s">
        <v>48</v>
      </c>
      <c r="L54" s="197"/>
      <c r="M54" s="198"/>
      <c r="N54" s="200"/>
      <c r="O54" s="189"/>
      <c r="P54" s="189"/>
    </row>
    <row r="55" spans="1:16" x14ac:dyDescent="0.15">
      <c r="A55" s="184"/>
      <c r="B55" s="171" t="s">
        <v>126</v>
      </c>
      <c r="C55" s="171" t="s">
        <v>194</v>
      </c>
      <c r="D55" s="172" t="s">
        <v>73</v>
      </c>
      <c r="E55" s="172">
        <v>201901</v>
      </c>
      <c r="F55" s="172">
        <v>25</v>
      </c>
      <c r="G55" s="172">
        <v>1</v>
      </c>
      <c r="H55" s="173"/>
      <c r="I55" s="173" t="s">
        <v>186</v>
      </c>
      <c r="J55" s="177" t="s">
        <v>187</v>
      </c>
      <c r="K55" s="174" t="s">
        <v>37</v>
      </c>
      <c r="L55" s="196" t="s">
        <v>222</v>
      </c>
      <c r="M55" s="196" t="s">
        <v>199</v>
      </c>
      <c r="N55" s="199">
        <v>43478</v>
      </c>
      <c r="O55" s="187">
        <v>30000</v>
      </c>
      <c r="P55" s="187">
        <v>36000</v>
      </c>
    </row>
    <row r="56" spans="1:16" x14ac:dyDescent="0.15">
      <c r="A56" s="186"/>
      <c r="B56" s="171" t="s">
        <v>127</v>
      </c>
      <c r="C56" s="171" t="s">
        <v>194</v>
      </c>
      <c r="D56" s="172" t="s">
        <v>73</v>
      </c>
      <c r="E56" s="172">
        <v>201901</v>
      </c>
      <c r="F56" s="172">
        <v>25</v>
      </c>
      <c r="G56" s="172">
        <v>2</v>
      </c>
      <c r="H56" s="176"/>
      <c r="I56" s="176" t="s">
        <v>186</v>
      </c>
      <c r="J56" s="176" t="s">
        <v>187</v>
      </c>
      <c r="K56" s="178" t="s">
        <v>48</v>
      </c>
      <c r="L56" s="197"/>
      <c r="M56" s="198"/>
      <c r="N56" s="200"/>
      <c r="O56" s="189"/>
      <c r="P56" s="189"/>
    </row>
    <row r="57" spans="1:16" x14ac:dyDescent="0.15">
      <c r="A57" s="184"/>
      <c r="B57" s="171" t="s">
        <v>128</v>
      </c>
      <c r="C57" s="171" t="s">
        <v>194</v>
      </c>
      <c r="D57" s="172" t="s">
        <v>73</v>
      </c>
      <c r="E57" s="172">
        <v>201901</v>
      </c>
      <c r="F57" s="172">
        <v>26</v>
      </c>
      <c r="G57" s="172">
        <v>1</v>
      </c>
      <c r="H57" s="173"/>
      <c r="I57" s="173" t="s">
        <v>180</v>
      </c>
      <c r="J57" s="177" t="s">
        <v>181</v>
      </c>
      <c r="K57" s="174" t="s">
        <v>37</v>
      </c>
      <c r="L57" s="196" t="s">
        <v>222</v>
      </c>
      <c r="M57" s="196" t="s">
        <v>199</v>
      </c>
      <c r="N57" s="199">
        <v>43484</v>
      </c>
      <c r="O57" s="187">
        <v>30000</v>
      </c>
      <c r="P57" s="187">
        <v>36000</v>
      </c>
    </row>
    <row r="58" spans="1:16" x14ac:dyDescent="0.15">
      <c r="A58" s="186"/>
      <c r="B58" s="171" t="s">
        <v>129</v>
      </c>
      <c r="C58" s="171" t="s">
        <v>194</v>
      </c>
      <c r="D58" s="172" t="s">
        <v>73</v>
      </c>
      <c r="E58" s="172">
        <v>201901</v>
      </c>
      <c r="F58" s="172">
        <v>26</v>
      </c>
      <c r="G58" s="172">
        <v>2</v>
      </c>
      <c r="H58" s="176"/>
      <c r="I58" s="176" t="s">
        <v>180</v>
      </c>
      <c r="J58" s="176" t="s">
        <v>181</v>
      </c>
      <c r="K58" s="178" t="s">
        <v>48</v>
      </c>
      <c r="L58" s="197"/>
      <c r="M58" s="198"/>
      <c r="N58" s="200"/>
      <c r="O58" s="189"/>
      <c r="P58" s="189"/>
    </row>
    <row r="59" spans="1:16" x14ac:dyDescent="0.15">
      <c r="A59" s="184"/>
      <c r="B59" s="171" t="s">
        <v>130</v>
      </c>
      <c r="C59" s="171" t="s">
        <v>194</v>
      </c>
      <c r="D59" s="172" t="s">
        <v>73</v>
      </c>
      <c r="E59" s="172">
        <v>201901</v>
      </c>
      <c r="F59" s="172">
        <v>27</v>
      </c>
      <c r="G59" s="172">
        <v>1</v>
      </c>
      <c r="H59" s="173"/>
      <c r="I59" s="173" t="s">
        <v>182</v>
      </c>
      <c r="J59" s="177" t="s">
        <v>188</v>
      </c>
      <c r="K59" s="174" t="s">
        <v>37</v>
      </c>
      <c r="L59" s="196" t="s">
        <v>222</v>
      </c>
      <c r="M59" s="196" t="s">
        <v>199</v>
      </c>
      <c r="N59" s="199">
        <v>43485</v>
      </c>
      <c r="O59" s="187">
        <v>30000</v>
      </c>
      <c r="P59" s="187">
        <v>36000</v>
      </c>
    </row>
    <row r="60" spans="1:16" x14ac:dyDescent="0.15">
      <c r="A60" s="186"/>
      <c r="B60" s="171" t="s">
        <v>131</v>
      </c>
      <c r="C60" s="171" t="s">
        <v>194</v>
      </c>
      <c r="D60" s="172" t="s">
        <v>73</v>
      </c>
      <c r="E60" s="172">
        <v>201901</v>
      </c>
      <c r="F60" s="172">
        <v>27</v>
      </c>
      <c r="G60" s="172">
        <v>2</v>
      </c>
      <c r="H60" s="176"/>
      <c r="I60" s="176" t="s">
        <v>182</v>
      </c>
      <c r="J60" s="176" t="s">
        <v>188</v>
      </c>
      <c r="K60" s="178" t="s">
        <v>48</v>
      </c>
      <c r="L60" s="197"/>
      <c r="M60" s="198"/>
      <c r="N60" s="200"/>
      <c r="O60" s="189"/>
      <c r="P60" s="189"/>
    </row>
    <row r="61" spans="1:16" x14ac:dyDescent="0.15">
      <c r="A61" s="184"/>
      <c r="B61" s="171" t="s">
        <v>132</v>
      </c>
      <c r="C61" s="171" t="s">
        <v>194</v>
      </c>
      <c r="D61" s="172" t="s">
        <v>73</v>
      </c>
      <c r="E61" s="172">
        <v>201901</v>
      </c>
      <c r="F61" s="172">
        <v>28</v>
      </c>
      <c r="G61" s="172">
        <v>1</v>
      </c>
      <c r="H61" s="173"/>
      <c r="I61" s="173" t="s">
        <v>184</v>
      </c>
      <c r="J61" s="177" t="s">
        <v>185</v>
      </c>
      <c r="K61" s="174" t="s">
        <v>37</v>
      </c>
      <c r="L61" s="196" t="s">
        <v>222</v>
      </c>
      <c r="M61" s="196" t="s">
        <v>199</v>
      </c>
      <c r="N61" s="199">
        <v>43491</v>
      </c>
      <c r="O61" s="187">
        <v>30000</v>
      </c>
      <c r="P61" s="187">
        <v>36000</v>
      </c>
    </row>
    <row r="62" spans="1:16" x14ac:dyDescent="0.15">
      <c r="A62" s="186"/>
      <c r="B62" s="171" t="s">
        <v>133</v>
      </c>
      <c r="C62" s="171" t="s">
        <v>194</v>
      </c>
      <c r="D62" s="172" t="s">
        <v>73</v>
      </c>
      <c r="E62" s="172">
        <v>201901</v>
      </c>
      <c r="F62" s="172">
        <v>28</v>
      </c>
      <c r="G62" s="172">
        <v>2</v>
      </c>
      <c r="H62" s="176"/>
      <c r="I62" s="176" t="s">
        <v>184</v>
      </c>
      <c r="J62" s="176" t="s">
        <v>185</v>
      </c>
      <c r="K62" s="178" t="s">
        <v>48</v>
      </c>
      <c r="L62" s="197"/>
      <c r="M62" s="198"/>
      <c r="N62" s="200"/>
      <c r="O62" s="189"/>
      <c r="P62" s="189"/>
    </row>
    <row r="63" spans="1:16" x14ac:dyDescent="0.15">
      <c r="A63" s="184"/>
      <c r="B63" s="171" t="s">
        <v>134</v>
      </c>
      <c r="C63" s="171" t="s">
        <v>194</v>
      </c>
      <c r="D63" s="172" t="s">
        <v>73</v>
      </c>
      <c r="E63" s="172">
        <v>201901</v>
      </c>
      <c r="F63" s="172">
        <v>29</v>
      </c>
      <c r="G63" s="172">
        <v>1</v>
      </c>
      <c r="H63" s="173"/>
      <c r="I63" s="173" t="s">
        <v>186</v>
      </c>
      <c r="J63" s="177" t="s">
        <v>187</v>
      </c>
      <c r="K63" s="174" t="s">
        <v>37</v>
      </c>
      <c r="L63" s="196" t="s">
        <v>222</v>
      </c>
      <c r="M63" s="196" t="s">
        <v>199</v>
      </c>
      <c r="N63" s="199">
        <v>43492</v>
      </c>
      <c r="O63" s="187">
        <v>30000</v>
      </c>
      <c r="P63" s="187">
        <v>36000</v>
      </c>
    </row>
    <row r="64" spans="1:16" x14ac:dyDescent="0.15">
      <c r="A64" s="186"/>
      <c r="B64" s="171" t="s">
        <v>135</v>
      </c>
      <c r="C64" s="171" t="s">
        <v>194</v>
      </c>
      <c r="D64" s="172" t="s">
        <v>73</v>
      </c>
      <c r="E64" s="172">
        <v>201901</v>
      </c>
      <c r="F64" s="172">
        <v>29</v>
      </c>
      <c r="G64" s="172">
        <v>2</v>
      </c>
      <c r="H64" s="176"/>
      <c r="I64" s="176" t="s">
        <v>186</v>
      </c>
      <c r="J64" s="176" t="s">
        <v>187</v>
      </c>
      <c r="K64" s="178" t="s">
        <v>48</v>
      </c>
      <c r="L64" s="197"/>
      <c r="M64" s="198"/>
      <c r="N64" s="200"/>
      <c r="O64" s="189"/>
      <c r="P64" s="189"/>
    </row>
    <row r="65" spans="1:16" x14ac:dyDescent="0.15">
      <c r="A65" s="184"/>
      <c r="B65" s="171" t="s">
        <v>136</v>
      </c>
      <c r="C65" s="171" t="s">
        <v>194</v>
      </c>
      <c r="D65" s="172" t="s">
        <v>73</v>
      </c>
      <c r="E65" s="172">
        <v>201901</v>
      </c>
      <c r="F65" s="172">
        <v>30</v>
      </c>
      <c r="G65" s="172">
        <v>1</v>
      </c>
      <c r="H65" s="173"/>
      <c r="I65" s="173" t="s">
        <v>186</v>
      </c>
      <c r="J65" s="177" t="s">
        <v>187</v>
      </c>
      <c r="K65" s="174" t="s">
        <v>37</v>
      </c>
      <c r="L65" s="168" t="s">
        <v>221</v>
      </c>
      <c r="M65" s="119" t="s">
        <v>200</v>
      </c>
      <c r="N65" s="89">
        <v>43471</v>
      </c>
      <c r="O65" s="242">
        <v>100000</v>
      </c>
      <c r="P65" s="242">
        <v>120000</v>
      </c>
    </row>
    <row r="66" spans="1:16" x14ac:dyDescent="0.15">
      <c r="A66" s="185"/>
      <c r="B66" s="171" t="s">
        <v>137</v>
      </c>
      <c r="C66" s="171" t="s">
        <v>194</v>
      </c>
      <c r="D66" s="172" t="s">
        <v>73</v>
      </c>
      <c r="E66" s="172">
        <v>201901</v>
      </c>
      <c r="F66" s="172">
        <v>30</v>
      </c>
      <c r="G66" s="172">
        <v>2</v>
      </c>
      <c r="H66" s="175"/>
      <c r="I66" s="175" t="s">
        <v>184</v>
      </c>
      <c r="J66" s="177" t="s">
        <v>185</v>
      </c>
      <c r="K66" s="174" t="s">
        <v>37</v>
      </c>
      <c r="L66" s="169" t="s">
        <v>221</v>
      </c>
      <c r="M66" s="120" t="s">
        <v>200</v>
      </c>
      <c r="N66" s="90">
        <v>43477</v>
      </c>
      <c r="O66" s="243"/>
      <c r="P66" s="243"/>
    </row>
    <row r="67" spans="1:16" x14ac:dyDescent="0.15">
      <c r="A67" s="185"/>
      <c r="B67" s="171" t="s">
        <v>138</v>
      </c>
      <c r="C67" s="171" t="s">
        <v>194</v>
      </c>
      <c r="D67" s="172" t="s">
        <v>73</v>
      </c>
      <c r="E67" s="172">
        <v>201901</v>
      </c>
      <c r="F67" s="172">
        <v>30</v>
      </c>
      <c r="G67" s="172">
        <v>3</v>
      </c>
      <c r="H67" s="175"/>
      <c r="I67" s="175" t="s">
        <v>182</v>
      </c>
      <c r="J67" s="177" t="s">
        <v>183</v>
      </c>
      <c r="K67" s="174" t="s">
        <v>37</v>
      </c>
      <c r="L67" s="169" t="s">
        <v>221</v>
      </c>
      <c r="M67" s="169" t="s">
        <v>200</v>
      </c>
      <c r="N67" s="90">
        <v>43485</v>
      </c>
      <c r="O67" s="243"/>
      <c r="P67" s="243"/>
    </row>
    <row r="68" spans="1:16" x14ac:dyDescent="0.15">
      <c r="A68" s="185"/>
      <c r="B68" s="171" t="s">
        <v>139</v>
      </c>
      <c r="C68" s="171" t="s">
        <v>194</v>
      </c>
      <c r="D68" s="172" t="s">
        <v>73</v>
      </c>
      <c r="E68" s="172">
        <v>201901</v>
      </c>
      <c r="F68" s="172">
        <v>30</v>
      </c>
      <c r="G68" s="172">
        <v>4</v>
      </c>
      <c r="H68" s="175"/>
      <c r="I68" s="175" t="s">
        <v>180</v>
      </c>
      <c r="J68" s="177" t="s">
        <v>181</v>
      </c>
      <c r="K68" s="174" t="s">
        <v>37</v>
      </c>
      <c r="L68" s="169" t="s">
        <v>221</v>
      </c>
      <c r="M68" s="120" t="s">
        <v>200</v>
      </c>
      <c r="N68" s="90">
        <v>43491</v>
      </c>
      <c r="O68" s="243"/>
      <c r="P68" s="243"/>
    </row>
    <row r="69" spans="1:16" x14ac:dyDescent="0.15">
      <c r="A69" s="186"/>
      <c r="B69" s="171" t="s">
        <v>140</v>
      </c>
      <c r="C69" s="171" t="s">
        <v>194</v>
      </c>
      <c r="D69" s="172" t="s">
        <v>73</v>
      </c>
      <c r="E69" s="172">
        <v>201901</v>
      </c>
      <c r="F69" s="172">
        <v>30</v>
      </c>
      <c r="G69" s="172">
        <v>5</v>
      </c>
      <c r="H69" s="176"/>
      <c r="I69" s="176" t="s">
        <v>42</v>
      </c>
      <c r="J69" s="176" t="s">
        <v>42</v>
      </c>
      <c r="K69" s="178" t="s">
        <v>38</v>
      </c>
      <c r="L69" s="170" t="s">
        <v>75</v>
      </c>
      <c r="M69" s="121"/>
      <c r="N69" s="92"/>
      <c r="O69" s="244"/>
      <c r="P69" s="244"/>
    </row>
    <row r="70" spans="1:16" x14ac:dyDescent="0.15">
      <c r="A70" s="184"/>
      <c r="B70" s="171" t="s">
        <v>141</v>
      </c>
      <c r="C70" s="171" t="s">
        <v>194</v>
      </c>
      <c r="D70" s="172" t="s">
        <v>73</v>
      </c>
      <c r="E70" s="172">
        <v>201901</v>
      </c>
      <c r="F70" s="172">
        <v>31</v>
      </c>
      <c r="G70" s="172">
        <v>1</v>
      </c>
      <c r="H70" s="173"/>
      <c r="I70" s="173" t="s">
        <v>39</v>
      </c>
      <c r="J70" s="177" t="s">
        <v>41</v>
      </c>
      <c r="K70" s="174" t="s">
        <v>37</v>
      </c>
      <c r="L70" s="210" t="s">
        <v>220</v>
      </c>
      <c r="M70" s="119" t="s">
        <v>201</v>
      </c>
      <c r="N70" s="89" t="s">
        <v>192</v>
      </c>
      <c r="O70" s="187">
        <v>100000</v>
      </c>
      <c r="P70" s="187">
        <v>120000</v>
      </c>
    </row>
    <row r="71" spans="1:16" x14ac:dyDescent="0.15">
      <c r="A71" s="185"/>
      <c r="B71" s="171" t="s">
        <v>142</v>
      </c>
      <c r="C71" s="171" t="s">
        <v>194</v>
      </c>
      <c r="D71" s="172" t="s">
        <v>73</v>
      </c>
      <c r="E71" s="172">
        <v>201901</v>
      </c>
      <c r="F71" s="172">
        <v>31</v>
      </c>
      <c r="G71" s="172">
        <v>2</v>
      </c>
      <c r="H71" s="175"/>
      <c r="I71" s="175" t="s">
        <v>39</v>
      </c>
      <c r="J71" s="177" t="s">
        <v>189</v>
      </c>
      <c r="K71" s="174" t="s">
        <v>37</v>
      </c>
      <c r="L71" s="211"/>
      <c r="M71" s="120" t="s">
        <v>201</v>
      </c>
      <c r="N71" s="90" t="s">
        <v>193</v>
      </c>
      <c r="O71" s="188"/>
      <c r="P71" s="188"/>
    </row>
    <row r="72" spans="1:16" x14ac:dyDescent="0.15">
      <c r="A72" s="186"/>
      <c r="B72" s="171" t="s">
        <v>143</v>
      </c>
      <c r="C72" s="171" t="s">
        <v>194</v>
      </c>
      <c r="D72" s="172" t="s">
        <v>73</v>
      </c>
      <c r="E72" s="172">
        <v>201901</v>
      </c>
      <c r="F72" s="172">
        <v>31</v>
      </c>
      <c r="G72" s="172">
        <v>3</v>
      </c>
      <c r="H72" s="176"/>
      <c r="I72" s="176" t="s">
        <v>42</v>
      </c>
      <c r="J72" s="176" t="s">
        <v>42</v>
      </c>
      <c r="K72" s="178" t="s">
        <v>48</v>
      </c>
      <c r="L72" s="212"/>
      <c r="M72" s="121"/>
      <c r="N72" s="92"/>
      <c r="O72" s="189"/>
      <c r="P72" s="189"/>
    </row>
    <row r="73" spans="1:16" x14ac:dyDescent="0.15">
      <c r="A73" s="184"/>
      <c r="B73" s="171" t="s">
        <v>144</v>
      </c>
      <c r="C73" s="171" t="s">
        <v>194</v>
      </c>
      <c r="D73" s="172" t="s">
        <v>73</v>
      </c>
      <c r="E73" s="172">
        <v>201901</v>
      </c>
      <c r="F73" s="172">
        <v>32</v>
      </c>
      <c r="G73" s="172">
        <v>1</v>
      </c>
      <c r="H73" s="173"/>
      <c r="I73" s="173" t="s">
        <v>190</v>
      </c>
      <c r="J73" s="177" t="s">
        <v>169</v>
      </c>
      <c r="K73" s="174" t="s">
        <v>37</v>
      </c>
      <c r="L73" s="196" t="s">
        <v>219</v>
      </c>
      <c r="M73" s="196" t="s">
        <v>202</v>
      </c>
      <c r="N73" s="199">
        <v>43478</v>
      </c>
      <c r="O73" s="187">
        <v>450000</v>
      </c>
      <c r="P73" s="187">
        <v>540000</v>
      </c>
    </row>
    <row r="74" spans="1:16" x14ac:dyDescent="0.15">
      <c r="A74" s="186"/>
      <c r="B74" s="171" t="s">
        <v>145</v>
      </c>
      <c r="C74" s="171" t="s">
        <v>194</v>
      </c>
      <c r="D74" s="172" t="s">
        <v>73</v>
      </c>
      <c r="E74" s="172">
        <v>201901</v>
      </c>
      <c r="F74" s="172">
        <v>32</v>
      </c>
      <c r="G74" s="172">
        <v>2</v>
      </c>
      <c r="H74" s="176"/>
      <c r="I74" s="176" t="s">
        <v>190</v>
      </c>
      <c r="J74" s="176" t="s">
        <v>169</v>
      </c>
      <c r="K74" s="178" t="s">
        <v>48</v>
      </c>
      <c r="L74" s="197"/>
      <c r="M74" s="198"/>
      <c r="N74" s="200"/>
      <c r="O74" s="189"/>
      <c r="P74" s="189"/>
    </row>
    <row r="75" spans="1:16" x14ac:dyDescent="0.15">
      <c r="A75" s="184"/>
      <c r="B75" s="171" t="s">
        <v>146</v>
      </c>
      <c r="C75" s="171" t="s">
        <v>194</v>
      </c>
      <c r="D75" s="172" t="s">
        <v>73</v>
      </c>
      <c r="E75" s="172">
        <v>201901</v>
      </c>
      <c r="F75" s="172">
        <v>33</v>
      </c>
      <c r="G75" s="172">
        <v>1</v>
      </c>
      <c r="H75" s="173"/>
      <c r="I75" s="173" t="s">
        <v>180</v>
      </c>
      <c r="J75" s="177" t="s">
        <v>181</v>
      </c>
      <c r="K75" s="174" t="s">
        <v>37</v>
      </c>
      <c r="L75" s="168" t="s">
        <v>206</v>
      </c>
      <c r="M75" s="168" t="s">
        <v>198</v>
      </c>
      <c r="N75" s="89"/>
      <c r="O75" s="187">
        <v>300000</v>
      </c>
      <c r="P75" s="187">
        <v>360000</v>
      </c>
    </row>
    <row r="76" spans="1:16" x14ac:dyDescent="0.15">
      <c r="A76" s="185"/>
      <c r="B76" s="171" t="s">
        <v>147</v>
      </c>
      <c r="C76" s="171" t="s">
        <v>194</v>
      </c>
      <c r="D76" s="172" t="s">
        <v>73</v>
      </c>
      <c r="E76" s="172">
        <v>201901</v>
      </c>
      <c r="F76" s="172">
        <v>33</v>
      </c>
      <c r="G76" s="172">
        <v>2</v>
      </c>
      <c r="H76" s="175"/>
      <c r="I76" s="175" t="s">
        <v>182</v>
      </c>
      <c r="J76" s="177" t="s">
        <v>183</v>
      </c>
      <c r="K76" s="174" t="s">
        <v>37</v>
      </c>
      <c r="L76" s="169" t="s">
        <v>207</v>
      </c>
      <c r="M76" s="169" t="s">
        <v>198</v>
      </c>
      <c r="N76" s="90"/>
      <c r="O76" s="188"/>
      <c r="P76" s="188"/>
    </row>
    <row r="77" spans="1:16" x14ac:dyDescent="0.15">
      <c r="A77" s="185"/>
      <c r="B77" s="171" t="s">
        <v>148</v>
      </c>
      <c r="C77" s="171" t="s">
        <v>194</v>
      </c>
      <c r="D77" s="172" t="s">
        <v>73</v>
      </c>
      <c r="E77" s="172">
        <v>201901</v>
      </c>
      <c r="F77" s="172">
        <v>33</v>
      </c>
      <c r="G77" s="172">
        <v>3</v>
      </c>
      <c r="H77" s="175"/>
      <c r="I77" s="175" t="s">
        <v>184</v>
      </c>
      <c r="J77" s="177" t="s">
        <v>185</v>
      </c>
      <c r="K77" s="174" t="s">
        <v>37</v>
      </c>
      <c r="L77" s="169" t="s">
        <v>208</v>
      </c>
      <c r="M77" s="169" t="s">
        <v>198</v>
      </c>
      <c r="N77" s="90"/>
      <c r="O77" s="188"/>
      <c r="P77" s="188"/>
    </row>
    <row r="78" spans="1:16" x14ac:dyDescent="0.15">
      <c r="A78" s="185"/>
      <c r="B78" s="171" t="s">
        <v>149</v>
      </c>
      <c r="C78" s="171" t="s">
        <v>194</v>
      </c>
      <c r="D78" s="172" t="s">
        <v>73</v>
      </c>
      <c r="E78" s="172">
        <v>201901</v>
      </c>
      <c r="F78" s="172">
        <v>33</v>
      </c>
      <c r="G78" s="172">
        <v>4</v>
      </c>
      <c r="H78" s="175"/>
      <c r="I78" s="175" t="s">
        <v>186</v>
      </c>
      <c r="J78" s="177" t="s">
        <v>187</v>
      </c>
      <c r="K78" s="174" t="s">
        <v>37</v>
      </c>
      <c r="L78" s="169" t="s">
        <v>209</v>
      </c>
      <c r="M78" s="169" t="s">
        <v>198</v>
      </c>
      <c r="N78" s="90"/>
      <c r="O78" s="188"/>
      <c r="P78" s="188"/>
    </row>
    <row r="79" spans="1:16" x14ac:dyDescent="0.15">
      <c r="A79" s="185"/>
      <c r="B79" s="171" t="s">
        <v>150</v>
      </c>
      <c r="C79" s="171" t="s">
        <v>194</v>
      </c>
      <c r="D79" s="172" t="s">
        <v>73</v>
      </c>
      <c r="E79" s="172">
        <v>201901</v>
      </c>
      <c r="F79" s="172">
        <v>33</v>
      </c>
      <c r="G79" s="172">
        <v>5</v>
      </c>
      <c r="H79" s="175"/>
      <c r="I79" s="175" t="s">
        <v>180</v>
      </c>
      <c r="J79" s="177" t="s">
        <v>181</v>
      </c>
      <c r="K79" s="174" t="s">
        <v>37</v>
      </c>
      <c r="L79" s="169" t="s">
        <v>210</v>
      </c>
      <c r="M79" s="169" t="s">
        <v>198</v>
      </c>
      <c r="N79" s="90"/>
      <c r="O79" s="188"/>
      <c r="P79" s="188"/>
    </row>
    <row r="80" spans="1:16" x14ac:dyDescent="0.15">
      <c r="A80" s="185"/>
      <c r="B80" s="171" t="s">
        <v>151</v>
      </c>
      <c r="C80" s="171" t="s">
        <v>194</v>
      </c>
      <c r="D80" s="172" t="s">
        <v>73</v>
      </c>
      <c r="E80" s="172">
        <v>201901</v>
      </c>
      <c r="F80" s="172">
        <v>33</v>
      </c>
      <c r="G80" s="172">
        <v>6</v>
      </c>
      <c r="H80" s="175"/>
      <c r="I80" s="175" t="s">
        <v>191</v>
      </c>
      <c r="J80" s="177" t="s">
        <v>183</v>
      </c>
      <c r="K80" s="174" t="s">
        <v>37</v>
      </c>
      <c r="L80" s="169" t="s">
        <v>211</v>
      </c>
      <c r="M80" s="169" t="s">
        <v>198</v>
      </c>
      <c r="N80" s="90"/>
      <c r="O80" s="188"/>
      <c r="P80" s="188"/>
    </row>
    <row r="81" spans="1:16" x14ac:dyDescent="0.15">
      <c r="A81" s="185"/>
      <c r="B81" s="171" t="s">
        <v>152</v>
      </c>
      <c r="C81" s="171" t="s">
        <v>194</v>
      </c>
      <c r="D81" s="172" t="s">
        <v>73</v>
      </c>
      <c r="E81" s="172">
        <v>201901</v>
      </c>
      <c r="F81" s="172">
        <v>33</v>
      </c>
      <c r="G81" s="172">
        <v>7</v>
      </c>
      <c r="H81" s="175"/>
      <c r="I81" s="175" t="s">
        <v>184</v>
      </c>
      <c r="J81" s="177" t="s">
        <v>185</v>
      </c>
      <c r="K81" s="174" t="s">
        <v>37</v>
      </c>
      <c r="L81" s="169" t="s">
        <v>212</v>
      </c>
      <c r="M81" s="169" t="s">
        <v>198</v>
      </c>
      <c r="N81" s="90"/>
      <c r="O81" s="188"/>
      <c r="P81" s="188"/>
    </row>
    <row r="82" spans="1:16" x14ac:dyDescent="0.15">
      <c r="A82" s="185"/>
      <c r="B82" s="171" t="s">
        <v>153</v>
      </c>
      <c r="C82" s="171" t="s">
        <v>194</v>
      </c>
      <c r="D82" s="172" t="s">
        <v>73</v>
      </c>
      <c r="E82" s="172">
        <v>201901</v>
      </c>
      <c r="F82" s="172">
        <v>33</v>
      </c>
      <c r="G82" s="172">
        <v>8</v>
      </c>
      <c r="H82" s="175"/>
      <c r="I82" s="175" t="s">
        <v>186</v>
      </c>
      <c r="J82" s="177" t="s">
        <v>187</v>
      </c>
      <c r="K82" s="174" t="s">
        <v>37</v>
      </c>
      <c r="L82" s="169" t="s">
        <v>213</v>
      </c>
      <c r="M82" s="169" t="s">
        <v>198</v>
      </c>
      <c r="N82" s="90"/>
      <c r="O82" s="188"/>
      <c r="P82" s="188"/>
    </row>
    <row r="83" spans="1:16" x14ac:dyDescent="0.15">
      <c r="A83" s="185"/>
      <c r="B83" s="171" t="s">
        <v>154</v>
      </c>
      <c r="C83" s="171" t="s">
        <v>194</v>
      </c>
      <c r="D83" s="172" t="s">
        <v>73</v>
      </c>
      <c r="E83" s="172">
        <v>201901</v>
      </c>
      <c r="F83" s="172">
        <v>33</v>
      </c>
      <c r="G83" s="172">
        <v>9</v>
      </c>
      <c r="H83" s="175"/>
      <c r="I83" s="175" t="s">
        <v>180</v>
      </c>
      <c r="J83" s="177" t="s">
        <v>181</v>
      </c>
      <c r="K83" s="174" t="s">
        <v>37</v>
      </c>
      <c r="L83" s="169" t="s">
        <v>214</v>
      </c>
      <c r="M83" s="169" t="s">
        <v>198</v>
      </c>
      <c r="N83" s="90"/>
      <c r="O83" s="188"/>
      <c r="P83" s="188"/>
    </row>
    <row r="84" spans="1:16" x14ac:dyDescent="0.15">
      <c r="A84" s="185"/>
      <c r="B84" s="171" t="s">
        <v>155</v>
      </c>
      <c r="C84" s="171" t="s">
        <v>194</v>
      </c>
      <c r="D84" s="172" t="s">
        <v>73</v>
      </c>
      <c r="E84" s="172">
        <v>201901</v>
      </c>
      <c r="F84" s="172">
        <v>33</v>
      </c>
      <c r="G84" s="172">
        <v>10</v>
      </c>
      <c r="H84" s="175"/>
      <c r="I84" s="175" t="s">
        <v>182</v>
      </c>
      <c r="J84" s="177" t="s">
        <v>183</v>
      </c>
      <c r="K84" s="174" t="s">
        <v>37</v>
      </c>
      <c r="L84" s="169" t="s">
        <v>215</v>
      </c>
      <c r="M84" s="169" t="s">
        <v>198</v>
      </c>
      <c r="N84" s="90"/>
      <c r="O84" s="188"/>
      <c r="P84" s="188"/>
    </row>
    <row r="85" spans="1:16" x14ac:dyDescent="0.15">
      <c r="A85" s="185"/>
      <c r="B85" s="171" t="s">
        <v>156</v>
      </c>
      <c r="C85" s="171" t="s">
        <v>194</v>
      </c>
      <c r="D85" s="172" t="s">
        <v>73</v>
      </c>
      <c r="E85" s="172">
        <v>201901</v>
      </c>
      <c r="F85" s="172">
        <v>33</v>
      </c>
      <c r="G85" s="172">
        <v>11</v>
      </c>
      <c r="H85" s="175"/>
      <c r="I85" s="175" t="s">
        <v>184</v>
      </c>
      <c r="J85" s="177" t="s">
        <v>185</v>
      </c>
      <c r="K85" s="174" t="s">
        <v>37</v>
      </c>
      <c r="L85" s="169" t="s">
        <v>216</v>
      </c>
      <c r="M85" s="169" t="s">
        <v>198</v>
      </c>
      <c r="N85" s="90"/>
      <c r="O85" s="188"/>
      <c r="P85" s="188"/>
    </row>
    <row r="86" spans="1:16" x14ac:dyDescent="0.15">
      <c r="A86" s="185"/>
      <c r="B86" s="171" t="s">
        <v>157</v>
      </c>
      <c r="C86" s="171" t="s">
        <v>194</v>
      </c>
      <c r="D86" s="172" t="s">
        <v>73</v>
      </c>
      <c r="E86" s="172">
        <v>201901</v>
      </c>
      <c r="F86" s="172">
        <v>33</v>
      </c>
      <c r="G86" s="172">
        <v>12</v>
      </c>
      <c r="H86" s="175"/>
      <c r="I86" s="175" t="s">
        <v>186</v>
      </c>
      <c r="J86" s="177" t="s">
        <v>187</v>
      </c>
      <c r="K86" s="174" t="s">
        <v>37</v>
      </c>
      <c r="L86" s="169" t="s">
        <v>217</v>
      </c>
      <c r="M86" s="169" t="s">
        <v>198</v>
      </c>
      <c r="N86" s="90"/>
      <c r="O86" s="188"/>
      <c r="P86" s="188"/>
    </row>
    <row r="87" spans="1:16" x14ac:dyDescent="0.15">
      <c r="A87" s="185"/>
      <c r="B87" s="171" t="s">
        <v>158</v>
      </c>
      <c r="C87" s="171" t="s">
        <v>194</v>
      </c>
      <c r="D87" s="172" t="s">
        <v>73</v>
      </c>
      <c r="E87" s="172">
        <v>201901</v>
      </c>
      <c r="F87" s="172">
        <v>33</v>
      </c>
      <c r="G87" s="172">
        <v>13</v>
      </c>
      <c r="H87" s="175"/>
      <c r="I87" s="175" t="s">
        <v>180</v>
      </c>
      <c r="J87" s="177" t="s">
        <v>181</v>
      </c>
      <c r="K87" s="174" t="s">
        <v>37</v>
      </c>
      <c r="L87" s="169" t="s">
        <v>218</v>
      </c>
      <c r="M87" s="169" t="s">
        <v>198</v>
      </c>
      <c r="N87" s="90"/>
      <c r="O87" s="188"/>
      <c r="P87" s="188"/>
    </row>
    <row r="88" spans="1:16" x14ac:dyDescent="0.15">
      <c r="A88" s="186"/>
      <c r="B88" s="171" t="s">
        <v>159</v>
      </c>
      <c r="C88" s="171" t="s">
        <v>194</v>
      </c>
      <c r="D88" s="172" t="s">
        <v>73</v>
      </c>
      <c r="E88" s="172">
        <v>201901</v>
      </c>
      <c r="F88" s="172">
        <v>33</v>
      </c>
      <c r="G88" s="172">
        <v>14</v>
      </c>
      <c r="H88" s="176"/>
      <c r="I88" s="176" t="s">
        <v>42</v>
      </c>
      <c r="J88" s="176" t="s">
        <v>42</v>
      </c>
      <c r="K88" s="178" t="s">
        <v>38</v>
      </c>
      <c r="L88" s="170" t="s">
        <v>76</v>
      </c>
      <c r="M88" s="170"/>
      <c r="N88" s="167"/>
      <c r="O88" s="189"/>
      <c r="P88" s="189"/>
    </row>
    <row r="89" spans="1:16" x14ac:dyDescent="0.15">
      <c r="A89" s="184"/>
      <c r="B89" s="171" t="s">
        <v>160</v>
      </c>
      <c r="C89" s="171" t="s">
        <v>194</v>
      </c>
      <c r="D89" s="172" t="s">
        <v>73</v>
      </c>
      <c r="E89" s="172">
        <v>201901</v>
      </c>
      <c r="F89" s="172">
        <v>34</v>
      </c>
      <c r="G89" s="172">
        <v>1</v>
      </c>
      <c r="H89" s="173"/>
      <c r="I89" s="173" t="s">
        <v>168</v>
      </c>
      <c r="J89" s="177" t="s">
        <v>169</v>
      </c>
      <c r="K89" s="174" t="s">
        <v>37</v>
      </c>
      <c r="L89" s="168" t="s">
        <v>205</v>
      </c>
      <c r="M89" s="168" t="s">
        <v>195</v>
      </c>
      <c r="N89" s="89">
        <v>43470</v>
      </c>
      <c r="O89" s="187">
        <v>220000</v>
      </c>
      <c r="P89" s="187">
        <v>264000</v>
      </c>
    </row>
    <row r="90" spans="1:16" x14ac:dyDescent="0.15">
      <c r="A90" s="185"/>
      <c r="B90" s="171" t="s">
        <v>161</v>
      </c>
      <c r="C90" s="171" t="s">
        <v>194</v>
      </c>
      <c r="D90" s="172" t="s">
        <v>73</v>
      </c>
      <c r="E90" s="172">
        <v>201901</v>
      </c>
      <c r="F90" s="172">
        <v>34</v>
      </c>
      <c r="G90" s="172">
        <v>2</v>
      </c>
      <c r="H90" s="175"/>
      <c r="I90" s="175" t="s">
        <v>173</v>
      </c>
      <c r="J90" s="177" t="s">
        <v>174</v>
      </c>
      <c r="K90" s="174" t="s">
        <v>37</v>
      </c>
      <c r="L90" s="169" t="s">
        <v>205</v>
      </c>
      <c r="M90" s="169" t="s">
        <v>195</v>
      </c>
      <c r="N90" s="90">
        <v>43477</v>
      </c>
      <c r="O90" s="188"/>
      <c r="P90" s="188"/>
    </row>
    <row r="91" spans="1:16" x14ac:dyDescent="0.15">
      <c r="A91" s="185"/>
      <c r="B91" s="171" t="s">
        <v>162</v>
      </c>
      <c r="C91" s="171" t="s">
        <v>194</v>
      </c>
      <c r="D91" s="172" t="s">
        <v>73</v>
      </c>
      <c r="E91" s="172">
        <v>201901</v>
      </c>
      <c r="F91" s="172">
        <v>34</v>
      </c>
      <c r="G91" s="172">
        <v>3</v>
      </c>
      <c r="H91" s="175"/>
      <c r="I91" s="175" t="s">
        <v>173</v>
      </c>
      <c r="J91" s="177" t="s">
        <v>169</v>
      </c>
      <c r="K91" s="174" t="s">
        <v>37</v>
      </c>
      <c r="L91" s="169" t="s">
        <v>205</v>
      </c>
      <c r="M91" s="169" t="s">
        <v>195</v>
      </c>
      <c r="N91" s="182">
        <v>43479</v>
      </c>
      <c r="O91" s="188"/>
      <c r="P91" s="188"/>
    </row>
    <row r="92" spans="1:16" x14ac:dyDescent="0.15">
      <c r="A92" s="185"/>
      <c r="B92" s="171" t="s">
        <v>163</v>
      </c>
      <c r="C92" s="171" t="s">
        <v>194</v>
      </c>
      <c r="D92" s="172" t="s">
        <v>73</v>
      </c>
      <c r="E92" s="172">
        <v>201901</v>
      </c>
      <c r="F92" s="172">
        <v>34</v>
      </c>
      <c r="G92" s="172">
        <v>4</v>
      </c>
      <c r="H92" s="175"/>
      <c r="I92" s="175" t="s">
        <v>173</v>
      </c>
      <c r="J92" s="177" t="s">
        <v>175</v>
      </c>
      <c r="K92" s="174" t="s">
        <v>37</v>
      </c>
      <c r="L92" s="169" t="s">
        <v>205</v>
      </c>
      <c r="M92" s="169" t="s">
        <v>195</v>
      </c>
      <c r="N92" s="90"/>
      <c r="O92" s="188"/>
      <c r="P92" s="188"/>
    </row>
    <row r="93" spans="1:16" x14ac:dyDescent="0.15">
      <c r="A93" s="185"/>
      <c r="B93" s="171" t="s">
        <v>164</v>
      </c>
      <c r="C93" s="171" t="s">
        <v>194</v>
      </c>
      <c r="D93" s="172" t="s">
        <v>73</v>
      </c>
      <c r="E93" s="172">
        <v>201901</v>
      </c>
      <c r="F93" s="172">
        <v>34</v>
      </c>
      <c r="G93" s="172">
        <v>5</v>
      </c>
      <c r="H93" s="175"/>
      <c r="I93" s="175" t="s">
        <v>168</v>
      </c>
      <c r="J93" s="177" t="s">
        <v>168</v>
      </c>
      <c r="K93" s="174" t="s">
        <v>37</v>
      </c>
      <c r="L93" s="169" t="s">
        <v>205</v>
      </c>
      <c r="M93" s="169" t="s">
        <v>195</v>
      </c>
      <c r="N93" s="90"/>
      <c r="O93" s="188"/>
      <c r="P93" s="188"/>
    </row>
    <row r="94" spans="1:16" x14ac:dyDescent="0.15">
      <c r="A94" s="186"/>
      <c r="B94" s="171" t="s">
        <v>165</v>
      </c>
      <c r="C94" s="171" t="s">
        <v>194</v>
      </c>
      <c r="D94" s="172" t="s">
        <v>73</v>
      </c>
      <c r="E94" s="172">
        <v>201901</v>
      </c>
      <c r="F94" s="172">
        <v>34</v>
      </c>
      <c r="G94" s="172">
        <v>6</v>
      </c>
      <c r="H94" s="176"/>
      <c r="I94" s="176" t="s">
        <v>42</v>
      </c>
      <c r="J94" s="176" t="s">
        <v>42</v>
      </c>
      <c r="K94" s="178" t="s">
        <v>38</v>
      </c>
      <c r="L94" s="170" t="s">
        <v>77</v>
      </c>
      <c r="M94" s="170"/>
      <c r="N94" s="167"/>
      <c r="O94" s="189"/>
      <c r="P94" s="189"/>
    </row>
    <row r="95" spans="1:16" x14ac:dyDescent="0.15">
      <c r="A95" s="184"/>
      <c r="B95" s="171" t="s">
        <v>166</v>
      </c>
      <c r="C95" s="171" t="s">
        <v>194</v>
      </c>
      <c r="D95" s="172" t="s">
        <v>73</v>
      </c>
      <c r="E95" s="172">
        <v>201901</v>
      </c>
      <c r="F95" s="172">
        <v>35</v>
      </c>
      <c r="G95" s="172">
        <v>1</v>
      </c>
      <c r="H95" s="173"/>
      <c r="I95" s="173"/>
      <c r="J95" s="177"/>
      <c r="K95" s="174" t="s">
        <v>37</v>
      </c>
      <c r="L95" s="196" t="s">
        <v>204</v>
      </c>
      <c r="M95" s="196" t="s">
        <v>203</v>
      </c>
      <c r="N95" s="199"/>
      <c r="O95" s="187">
        <v>80000</v>
      </c>
      <c r="P95" s="187">
        <v>96000</v>
      </c>
    </row>
    <row r="96" spans="1:16" x14ac:dyDescent="0.15">
      <c r="A96" s="186"/>
      <c r="B96" s="171" t="s">
        <v>167</v>
      </c>
      <c r="C96" s="171" t="s">
        <v>194</v>
      </c>
      <c r="D96" s="172" t="s">
        <v>73</v>
      </c>
      <c r="E96" s="172">
        <v>201901</v>
      </c>
      <c r="F96" s="172">
        <v>35</v>
      </c>
      <c r="G96" s="172">
        <v>2</v>
      </c>
      <c r="H96" s="176"/>
      <c r="I96" s="176"/>
      <c r="J96" s="176"/>
      <c r="K96" s="178" t="s">
        <v>48</v>
      </c>
      <c r="L96" s="197"/>
      <c r="M96" s="198"/>
      <c r="N96" s="200"/>
      <c r="O96" s="189"/>
      <c r="P96" s="189"/>
    </row>
    <row r="97" spans="1:16" x14ac:dyDescent="0.15">
      <c r="A97" s="35"/>
      <c r="B97" s="45"/>
      <c r="C97" s="45"/>
      <c r="D97" s="24"/>
      <c r="E97" s="24"/>
      <c r="F97" s="24"/>
      <c r="G97" s="24"/>
      <c r="H97" s="24"/>
      <c r="I97" s="24"/>
      <c r="J97" s="24"/>
      <c r="K97" s="25"/>
      <c r="L97" s="44"/>
      <c r="M97" s="44"/>
      <c r="N97" s="91"/>
      <c r="O97" s="40"/>
      <c r="P97" s="40"/>
    </row>
    <row r="98" spans="1:16" x14ac:dyDescent="0.15">
      <c r="A98" s="35"/>
      <c r="B98" s="45"/>
      <c r="C98" s="45"/>
      <c r="D98" s="24"/>
      <c r="E98" s="24"/>
      <c r="F98" s="24"/>
      <c r="G98" s="24"/>
      <c r="H98" s="24"/>
      <c r="I98" s="24"/>
      <c r="J98" s="24"/>
      <c r="K98" s="25"/>
      <c r="L98" s="44"/>
      <c r="M98" s="44"/>
      <c r="N98" s="91"/>
      <c r="O98" s="40"/>
      <c r="P98" s="40"/>
    </row>
    <row r="99" spans="1:16" x14ac:dyDescent="0.15">
      <c r="A99" s="21" t="e">
        <f>#REF!</f>
        <v>#REF!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8" t="s">
        <v>36</v>
      </c>
      <c r="M99" s="48"/>
      <c r="N99" s="48"/>
      <c r="O99" s="49">
        <f>SUM(O5:O98)</f>
        <v>4270000</v>
      </c>
      <c r="P99" s="49">
        <f>SUM(P5:P98)</f>
        <v>5124000</v>
      </c>
    </row>
  </sheetData>
  <mergeCells count="199">
    <mergeCell ref="O65:O69"/>
    <mergeCell ref="P65:P69"/>
    <mergeCell ref="A9:A10"/>
    <mergeCell ref="A65:A69"/>
    <mergeCell ref="L9:L10"/>
    <mergeCell ref="N9:N10"/>
    <mergeCell ref="O9:O10"/>
    <mergeCell ref="A11:A12"/>
    <mergeCell ref="L11:L12"/>
    <mergeCell ref="N11:N12"/>
    <mergeCell ref="O11:O12"/>
    <mergeCell ref="P11:P12"/>
    <mergeCell ref="A13:A14"/>
    <mergeCell ref="L13:L14"/>
    <mergeCell ref="P9:P10"/>
    <mergeCell ref="A53:A54"/>
    <mergeCell ref="O53:O54"/>
    <mergeCell ref="A7:A8"/>
    <mergeCell ref="L7:L8"/>
    <mergeCell ref="N7:N8"/>
    <mergeCell ref="O7:O8"/>
    <mergeCell ref="P7:P8"/>
    <mergeCell ref="M7:M8"/>
    <mergeCell ref="A73:A74"/>
    <mergeCell ref="L73:L74"/>
    <mergeCell ref="N73:N74"/>
    <mergeCell ref="O73:O74"/>
    <mergeCell ref="A70:A72"/>
    <mergeCell ref="L70:L72"/>
    <mergeCell ref="O70:O72"/>
    <mergeCell ref="P53:P54"/>
    <mergeCell ref="A95:A96"/>
    <mergeCell ref="L95:L96"/>
    <mergeCell ref="N95:N96"/>
    <mergeCell ref="O95:O96"/>
    <mergeCell ref="P70:P72"/>
    <mergeCell ref="P73:P74"/>
    <mergeCell ref="P95:P96"/>
    <mergeCell ref="M73:M74"/>
    <mergeCell ref="M95:M96"/>
    <mergeCell ref="A61:A62"/>
    <mergeCell ref="O61:O62"/>
    <mergeCell ref="P61:P62"/>
    <mergeCell ref="A63:A64"/>
    <mergeCell ref="O63:O64"/>
    <mergeCell ref="M11:M12"/>
    <mergeCell ref="M13:M14"/>
    <mergeCell ref="M9:M10"/>
    <mergeCell ref="L61:L62"/>
    <mergeCell ref="N61:N62"/>
    <mergeCell ref="L63:L64"/>
    <mergeCell ref="N63:N64"/>
    <mergeCell ref="L53:L54"/>
    <mergeCell ref="N53:N54"/>
    <mergeCell ref="M53:M54"/>
    <mergeCell ref="M61:M62"/>
    <mergeCell ref="M63:M64"/>
    <mergeCell ref="N13:N14"/>
    <mergeCell ref="M31:M32"/>
    <mergeCell ref="N31:N32"/>
    <mergeCell ref="O13:O14"/>
    <mergeCell ref="P13:P14"/>
    <mergeCell ref="A15:A16"/>
    <mergeCell ref="L15:L16"/>
    <mergeCell ref="M15:M16"/>
    <mergeCell ref="N15:N16"/>
    <mergeCell ref="O15:O16"/>
    <mergeCell ref="P15:P16"/>
    <mergeCell ref="A17:A18"/>
    <mergeCell ref="L17:L18"/>
    <mergeCell ref="M17:M18"/>
    <mergeCell ref="N17:N18"/>
    <mergeCell ref="O17:O18"/>
    <mergeCell ref="P17:P18"/>
    <mergeCell ref="A19:A20"/>
    <mergeCell ref="L19:L20"/>
    <mergeCell ref="M19:M20"/>
    <mergeCell ref="N19:N20"/>
    <mergeCell ref="O19:O20"/>
    <mergeCell ref="P19:P20"/>
    <mergeCell ref="A21:A22"/>
    <mergeCell ref="L21:L22"/>
    <mergeCell ref="M21:M22"/>
    <mergeCell ref="N21:N22"/>
    <mergeCell ref="O21:O22"/>
    <mergeCell ref="P21:P22"/>
    <mergeCell ref="A23:A24"/>
    <mergeCell ref="L23:L24"/>
    <mergeCell ref="M23:M24"/>
    <mergeCell ref="N23:N24"/>
    <mergeCell ref="O23:O24"/>
    <mergeCell ref="P23:P24"/>
    <mergeCell ref="A25:A26"/>
    <mergeCell ref="L25:L26"/>
    <mergeCell ref="M25:M26"/>
    <mergeCell ref="N25:N26"/>
    <mergeCell ref="O25:O26"/>
    <mergeCell ref="P25:P26"/>
    <mergeCell ref="A39:A40"/>
    <mergeCell ref="L39:L40"/>
    <mergeCell ref="M39:M40"/>
    <mergeCell ref="N39:N40"/>
    <mergeCell ref="O39:O40"/>
    <mergeCell ref="P39:P40"/>
    <mergeCell ref="A41:A42"/>
    <mergeCell ref="L41:L42"/>
    <mergeCell ref="M41:M42"/>
    <mergeCell ref="N41:N42"/>
    <mergeCell ref="O41:O42"/>
    <mergeCell ref="P41:P42"/>
    <mergeCell ref="A43:A44"/>
    <mergeCell ref="L43:L44"/>
    <mergeCell ref="M43:M44"/>
    <mergeCell ref="N43:N44"/>
    <mergeCell ref="O43:O44"/>
    <mergeCell ref="P43:P44"/>
    <mergeCell ref="A45:A46"/>
    <mergeCell ref="L45:L46"/>
    <mergeCell ref="M45:M46"/>
    <mergeCell ref="N45:N46"/>
    <mergeCell ref="O45:O46"/>
    <mergeCell ref="P45:P46"/>
    <mergeCell ref="A47:A48"/>
    <mergeCell ref="L47:L48"/>
    <mergeCell ref="M47:M48"/>
    <mergeCell ref="N47:N48"/>
    <mergeCell ref="O47:O48"/>
    <mergeCell ref="P47:P48"/>
    <mergeCell ref="A49:A50"/>
    <mergeCell ref="L49:L50"/>
    <mergeCell ref="M49:M50"/>
    <mergeCell ref="N49:N50"/>
    <mergeCell ref="O49:O50"/>
    <mergeCell ref="P49:P50"/>
    <mergeCell ref="A51:A52"/>
    <mergeCell ref="L51:L52"/>
    <mergeCell ref="M51:M52"/>
    <mergeCell ref="N51:N52"/>
    <mergeCell ref="O51:O52"/>
    <mergeCell ref="P51:P52"/>
    <mergeCell ref="P63:P64"/>
    <mergeCell ref="A27:A28"/>
    <mergeCell ref="L27:L28"/>
    <mergeCell ref="M27:M28"/>
    <mergeCell ref="N27:N28"/>
    <mergeCell ref="O27:O28"/>
    <mergeCell ref="P27:P28"/>
    <mergeCell ref="A29:A30"/>
    <mergeCell ref="L29:L30"/>
    <mergeCell ref="M29:M30"/>
    <mergeCell ref="N29:N30"/>
    <mergeCell ref="O29:O30"/>
    <mergeCell ref="P29:P30"/>
    <mergeCell ref="A31:A32"/>
    <mergeCell ref="L31:L32"/>
    <mergeCell ref="O31:O32"/>
    <mergeCell ref="P31:P32"/>
    <mergeCell ref="A33:A34"/>
    <mergeCell ref="L33:L34"/>
    <mergeCell ref="M33:M34"/>
    <mergeCell ref="N33:N34"/>
    <mergeCell ref="O33:O34"/>
    <mergeCell ref="P33:P34"/>
    <mergeCell ref="A35:A36"/>
    <mergeCell ref="L35:L36"/>
    <mergeCell ref="M35:M36"/>
    <mergeCell ref="N35:N36"/>
    <mergeCell ref="O35:O36"/>
    <mergeCell ref="P35:P36"/>
    <mergeCell ref="A37:A38"/>
    <mergeCell ref="L37:L38"/>
    <mergeCell ref="M37:M38"/>
    <mergeCell ref="N37:N38"/>
    <mergeCell ref="O37:O38"/>
    <mergeCell ref="P37:P38"/>
    <mergeCell ref="A55:A56"/>
    <mergeCell ref="L55:L56"/>
    <mergeCell ref="M55:M56"/>
    <mergeCell ref="N55:N56"/>
    <mergeCell ref="O55:O56"/>
    <mergeCell ref="P55:P56"/>
    <mergeCell ref="A57:A58"/>
    <mergeCell ref="L57:L58"/>
    <mergeCell ref="M57:M58"/>
    <mergeCell ref="N57:N58"/>
    <mergeCell ref="O57:O58"/>
    <mergeCell ref="P57:P58"/>
    <mergeCell ref="A59:A60"/>
    <mergeCell ref="L59:L60"/>
    <mergeCell ref="M59:M60"/>
    <mergeCell ref="N59:N60"/>
    <mergeCell ref="O59:O60"/>
    <mergeCell ref="P59:P60"/>
    <mergeCell ref="A75:A88"/>
    <mergeCell ref="O75:O88"/>
    <mergeCell ref="P75:P88"/>
    <mergeCell ref="A89:A94"/>
    <mergeCell ref="O89:O94"/>
    <mergeCell ref="P89:P94"/>
  </mergeCells>
  <phoneticPr fontId="9"/>
  <conditionalFormatting sqref="N1 N97:N98 N100:N1048576 N3:N10 N65:N66 N68:N74">
    <cfRule type="expression" dxfId="57" priority="91">
      <formula>WEEKDAY(N1)=1</formula>
    </cfRule>
    <cfRule type="expression" dxfId="56" priority="92">
      <formula>WEEKDAY(N1)=7</formula>
    </cfRule>
  </conditionalFormatting>
  <conditionalFormatting sqref="N95:N96">
    <cfRule type="expression" dxfId="55" priority="89">
      <formula>WEEKDAY(N95)=1</formula>
    </cfRule>
    <cfRule type="expression" dxfId="54" priority="90">
      <formula>WEEKDAY(N95)=7</formula>
    </cfRule>
  </conditionalFormatting>
  <conditionalFormatting sqref="N11:N12">
    <cfRule type="expression" dxfId="53" priority="61">
      <formula>WEEKDAY(N11)=1</formula>
    </cfRule>
    <cfRule type="expression" dxfId="52" priority="62">
      <formula>WEEKDAY(N11)=7</formula>
    </cfRule>
  </conditionalFormatting>
  <conditionalFormatting sqref="N13:N14">
    <cfRule type="expression" dxfId="51" priority="59">
      <formula>WEEKDAY(N13)=1</formula>
    </cfRule>
    <cfRule type="expression" dxfId="50" priority="60">
      <formula>WEEKDAY(N13)=7</formula>
    </cfRule>
  </conditionalFormatting>
  <conditionalFormatting sqref="O2:P2">
    <cfRule type="expression" dxfId="49" priority="63">
      <formula>WEEKDAY(O2)=1</formula>
    </cfRule>
    <cfRule type="expression" dxfId="48" priority="64">
      <formula>WEEKDAY(O2)=7</formula>
    </cfRule>
  </conditionalFormatting>
  <conditionalFormatting sqref="N43:N44">
    <cfRule type="expression" dxfId="47" priority="55">
      <formula>WEEKDAY(N43)=1</formula>
    </cfRule>
    <cfRule type="expression" dxfId="46" priority="56">
      <formula>WEEKDAY(N43)=7</formula>
    </cfRule>
  </conditionalFormatting>
  <conditionalFormatting sqref="N45:N46">
    <cfRule type="expression" dxfId="45" priority="53">
      <formula>WEEKDAY(N45)=1</formula>
    </cfRule>
    <cfRule type="expression" dxfId="44" priority="54">
      <formula>WEEKDAY(N45)=7</formula>
    </cfRule>
  </conditionalFormatting>
  <conditionalFormatting sqref="N15:N26 N39:N42">
    <cfRule type="expression" dxfId="43" priority="57">
      <formula>WEEKDAY(N15)=1</formula>
    </cfRule>
    <cfRule type="expression" dxfId="42" priority="58">
      <formula>WEEKDAY(N15)=7</formula>
    </cfRule>
  </conditionalFormatting>
  <conditionalFormatting sqref="N47:N54 N61:N64">
    <cfRule type="expression" dxfId="41" priority="51">
      <formula>WEEKDAY(N47)=1</formula>
    </cfRule>
    <cfRule type="expression" dxfId="40" priority="52">
      <formula>WEEKDAY(N47)=7</formula>
    </cfRule>
  </conditionalFormatting>
  <conditionalFormatting sqref="N27:N38">
    <cfRule type="expression" dxfId="39" priority="49">
      <formula>WEEKDAY(N27)=1</formula>
    </cfRule>
    <cfRule type="expression" dxfId="38" priority="50">
      <formula>WEEKDAY(N27)=7</formula>
    </cfRule>
  </conditionalFormatting>
  <conditionalFormatting sqref="N55:N60">
    <cfRule type="expression" dxfId="37" priority="47">
      <formula>WEEKDAY(N55)=1</formula>
    </cfRule>
    <cfRule type="expression" dxfId="36" priority="48">
      <formula>WEEKDAY(N55)=7</formula>
    </cfRule>
  </conditionalFormatting>
  <conditionalFormatting sqref="N67">
    <cfRule type="expression" dxfId="35" priority="45">
      <formula>WEEKDAY(N67)=1</formula>
    </cfRule>
    <cfRule type="expression" dxfId="34" priority="46">
      <formula>WEEKDAY(N67)=7</formula>
    </cfRule>
  </conditionalFormatting>
  <conditionalFormatting sqref="N75:N76 N78 N88">
    <cfRule type="expression" dxfId="33" priority="43">
      <formula>WEEKDAY(N75)=1</formula>
    </cfRule>
    <cfRule type="expression" dxfId="32" priority="44">
      <formula>WEEKDAY(N75)=7</formula>
    </cfRule>
  </conditionalFormatting>
  <conditionalFormatting sqref="N77">
    <cfRule type="expression" dxfId="31" priority="41">
      <formula>WEEKDAY(N77)=1</formula>
    </cfRule>
    <cfRule type="expression" dxfId="30" priority="42">
      <formula>WEEKDAY(N77)=7</formula>
    </cfRule>
  </conditionalFormatting>
  <conditionalFormatting sqref="N87">
    <cfRule type="expression" dxfId="29" priority="39">
      <formula>WEEKDAY(N87)=1</formula>
    </cfRule>
    <cfRule type="expression" dxfId="28" priority="40">
      <formula>WEEKDAY(N87)=7</formula>
    </cfRule>
  </conditionalFormatting>
  <conditionalFormatting sqref="N79">
    <cfRule type="expression" dxfId="27" priority="37">
      <formula>WEEKDAY(N79)=1</formula>
    </cfRule>
    <cfRule type="expression" dxfId="26" priority="38">
      <formula>WEEKDAY(N79)=7</formula>
    </cfRule>
  </conditionalFormatting>
  <conditionalFormatting sqref="N81">
    <cfRule type="expression" dxfId="25" priority="35">
      <formula>WEEKDAY(N81)=1</formula>
    </cfRule>
    <cfRule type="expression" dxfId="24" priority="36">
      <formula>WEEKDAY(N81)=7</formula>
    </cfRule>
  </conditionalFormatting>
  <conditionalFormatting sqref="N80">
    <cfRule type="expression" dxfId="23" priority="33">
      <formula>WEEKDAY(N80)=1</formula>
    </cfRule>
    <cfRule type="expression" dxfId="22" priority="34">
      <formula>WEEKDAY(N80)=7</formula>
    </cfRule>
  </conditionalFormatting>
  <conditionalFormatting sqref="N86">
    <cfRule type="expression" dxfId="21" priority="31">
      <formula>WEEKDAY(N86)=1</formula>
    </cfRule>
    <cfRule type="expression" dxfId="20" priority="32">
      <formula>WEEKDAY(N86)=7</formula>
    </cfRule>
  </conditionalFormatting>
  <conditionalFormatting sqref="N82">
    <cfRule type="expression" dxfId="19" priority="29">
      <formula>WEEKDAY(N82)=1</formula>
    </cfRule>
    <cfRule type="expression" dxfId="18" priority="30">
      <formula>WEEKDAY(N82)=7</formula>
    </cfRule>
  </conditionalFormatting>
  <conditionalFormatting sqref="N83">
    <cfRule type="expression" dxfId="17" priority="27">
      <formula>WEEKDAY(N83)=1</formula>
    </cfRule>
    <cfRule type="expression" dxfId="16" priority="28">
      <formula>WEEKDAY(N83)=7</formula>
    </cfRule>
  </conditionalFormatting>
  <conditionalFormatting sqref="N85">
    <cfRule type="expression" dxfId="15" priority="25">
      <formula>WEEKDAY(N85)=1</formula>
    </cfRule>
    <cfRule type="expression" dxfId="14" priority="26">
      <formula>WEEKDAY(N85)=7</formula>
    </cfRule>
  </conditionalFormatting>
  <conditionalFormatting sqref="N84">
    <cfRule type="expression" dxfId="13" priority="23">
      <formula>WEEKDAY(N84)=1</formula>
    </cfRule>
    <cfRule type="expression" dxfId="12" priority="24">
      <formula>WEEKDAY(N84)=7</formula>
    </cfRule>
  </conditionalFormatting>
  <conditionalFormatting sqref="N89:N90 N94">
    <cfRule type="expression" dxfId="11" priority="21">
      <formula>WEEKDAY(N89)=1</formula>
    </cfRule>
    <cfRule type="expression" dxfId="10" priority="22">
      <formula>WEEKDAY(N89)=7</formula>
    </cfRule>
  </conditionalFormatting>
  <conditionalFormatting sqref="N93">
    <cfRule type="expression" dxfId="9" priority="17">
      <formula>WEEKDAY(N93)=1</formula>
    </cfRule>
    <cfRule type="expression" dxfId="8" priority="18">
      <formula>WEEKDAY(N93)=7</formula>
    </cfRule>
  </conditionalFormatting>
  <conditionalFormatting sqref="N92">
    <cfRule type="expression" dxfId="7" priority="9">
      <formula>WEEKDAY(N92)=1</formula>
    </cfRule>
    <cfRule type="expression" dxfId="6" priority="10">
      <formula>WEEKDAY(N92)=7</formula>
    </cfRule>
  </conditionalFormatting>
  <conditionalFormatting sqref="N91">
    <cfRule type="expression" dxfId="5" priority="3">
      <formula>WEEKDAY(N91)=1</formula>
    </cfRule>
    <cfRule type="expression" dxfId="4" priority="4">
      <formula>WEEKDAY(N91)=7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X15"/>
  <sheetViews>
    <sheetView zoomScale="85" zoomScaleNormal="85" workbookViewId="0">
      <pane xSplit="2" topLeftCell="C1" activePane="topRight" state="frozen"/>
      <selection pane="topRight" activeCell="I30" sqref="I30"/>
    </sheetView>
  </sheetViews>
  <sheetFormatPr defaultRowHeight="13.5" x14ac:dyDescent="0.15"/>
  <cols>
    <col min="1" max="1" width="4.375" style="88" customWidth="1"/>
    <col min="2" max="3" width="7.25" style="88" customWidth="1"/>
    <col min="4" max="8" width="7.375" style="88" customWidth="1"/>
    <col min="9" max="9" width="17.375" style="88" bestFit="1" customWidth="1"/>
    <col min="10" max="10" width="13.25" style="88" bestFit="1" customWidth="1"/>
    <col min="11" max="11" width="7" style="88" bestFit="1" customWidth="1"/>
    <col min="12" max="14" width="30.625" style="88" customWidth="1"/>
    <col min="15" max="15" width="11.125" style="88" bestFit="1" customWidth="1"/>
    <col min="16" max="17" width="11.125" style="88" customWidth="1"/>
    <col min="18" max="18" width="14" style="88" customWidth="1"/>
    <col min="19" max="19" width="12.25" style="88" customWidth="1"/>
    <col min="20" max="20" width="10.875" style="88" customWidth="1"/>
    <col min="21" max="21" width="10.375" style="88" bestFit="1" customWidth="1"/>
    <col min="22" max="23" width="9" style="88"/>
    <col min="24" max="24" width="10.375" style="88" customWidth="1"/>
    <col min="25" max="25" width="9" style="88"/>
    <col min="26" max="26" width="8.75" style="88" bestFit="1" customWidth="1"/>
    <col min="27" max="27" width="7.375" style="88" customWidth="1"/>
    <col min="28" max="29" width="9" style="88"/>
    <col min="30" max="30" width="8.25" style="88" bestFit="1" customWidth="1"/>
    <col min="31" max="31" width="7.875" style="88" customWidth="1"/>
    <col min="32" max="32" width="12.375" style="88" bestFit="1" customWidth="1"/>
    <col min="33" max="34" width="9" style="88"/>
    <col min="35" max="35" width="12.375" style="88" bestFit="1" customWidth="1"/>
    <col min="36" max="36" width="9" style="88" customWidth="1"/>
    <col min="37" max="37" width="9" style="80" customWidth="1"/>
    <col min="38" max="87" width="9" style="88" customWidth="1"/>
    <col min="88" max="88" width="9" style="88"/>
    <col min="89" max="89" width="11.125" style="88" bestFit="1" customWidth="1"/>
    <col min="90" max="90" width="10.75" style="88" bestFit="1" customWidth="1"/>
    <col min="91" max="16384" width="9" style="88"/>
  </cols>
  <sheetData>
    <row r="2" spans="1:102" ht="13.5" customHeight="1" x14ac:dyDescent="0.15">
      <c r="A2" s="27">
        <v>43466</v>
      </c>
      <c r="B2" s="31" t="s">
        <v>74</v>
      </c>
      <c r="C2" s="31"/>
      <c r="D2" s="54"/>
      <c r="E2" s="54"/>
      <c r="F2" s="54"/>
      <c r="G2" s="54"/>
      <c r="H2" s="54"/>
      <c r="I2" s="54"/>
      <c r="J2" s="54"/>
      <c r="K2" s="1"/>
      <c r="R2" s="54"/>
      <c r="S2" s="86"/>
      <c r="T2" s="1"/>
      <c r="U2" s="1"/>
      <c r="V2" s="1"/>
      <c r="W2" s="1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13" t="s">
        <v>19</v>
      </c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4" t="s">
        <v>20</v>
      </c>
      <c r="CU2" s="216" t="s">
        <v>21</v>
      </c>
      <c r="CV2" s="201" t="s">
        <v>22</v>
      </c>
      <c r="CW2" s="202"/>
      <c r="CX2" s="203"/>
    </row>
    <row r="3" spans="1:102" ht="14.25" x14ac:dyDescent="0.15">
      <c r="A3" s="12" t="s">
        <v>46</v>
      </c>
      <c r="B3" s="46"/>
      <c r="C3" s="46"/>
      <c r="D3" s="20"/>
      <c r="E3" s="20"/>
      <c r="F3" s="20"/>
      <c r="G3" s="20"/>
      <c r="H3" s="20"/>
      <c r="I3" s="20"/>
      <c r="J3" s="20"/>
      <c r="K3" s="20"/>
      <c r="L3" s="1"/>
      <c r="M3" s="1"/>
      <c r="N3" s="1"/>
      <c r="O3" s="1"/>
      <c r="P3" s="1"/>
      <c r="Q3" s="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"/>
      <c r="AE3" s="1"/>
      <c r="AF3" s="1"/>
      <c r="AG3" s="1"/>
      <c r="AH3" s="81"/>
      <c r="AI3" s="204" t="s">
        <v>62</v>
      </c>
      <c r="AJ3" s="205"/>
      <c r="AK3" s="205"/>
      <c r="AL3" s="205"/>
      <c r="AM3" s="205"/>
      <c r="AN3" s="205"/>
      <c r="AO3" s="205"/>
      <c r="AP3" s="205"/>
      <c r="AQ3" s="205"/>
      <c r="AR3" s="219" t="s">
        <v>61</v>
      </c>
      <c r="AS3" s="220"/>
      <c r="AT3" s="220"/>
      <c r="AU3" s="220"/>
      <c r="AV3" s="220"/>
      <c r="AW3" s="220"/>
      <c r="AX3" s="220"/>
      <c r="AY3" s="220"/>
      <c r="AZ3" s="221"/>
      <c r="BA3" s="222" t="s">
        <v>63</v>
      </c>
      <c r="BB3" s="223"/>
      <c r="BC3" s="223"/>
      <c r="BD3" s="223"/>
      <c r="BE3" s="223"/>
      <c r="BF3" s="223"/>
      <c r="BG3" s="223"/>
      <c r="BH3" s="223"/>
      <c r="BI3" s="224"/>
      <c r="BJ3" s="225" t="s">
        <v>64</v>
      </c>
      <c r="BK3" s="226"/>
      <c r="BL3" s="226"/>
      <c r="BM3" s="226"/>
      <c r="BN3" s="226"/>
      <c r="BO3" s="226"/>
      <c r="BP3" s="226"/>
      <c r="BQ3" s="226"/>
      <c r="BR3" s="227"/>
      <c r="BS3" s="228" t="s">
        <v>65</v>
      </c>
      <c r="BT3" s="229"/>
      <c r="BU3" s="229"/>
      <c r="BV3" s="229"/>
      <c r="BW3" s="229"/>
      <c r="BX3" s="229"/>
      <c r="BY3" s="229"/>
      <c r="BZ3" s="229"/>
      <c r="CA3" s="230"/>
      <c r="CB3" s="231" t="s">
        <v>66</v>
      </c>
      <c r="CC3" s="232"/>
      <c r="CD3" s="232"/>
      <c r="CE3" s="232"/>
      <c r="CF3" s="232"/>
      <c r="CG3" s="232"/>
      <c r="CH3" s="232"/>
      <c r="CI3" s="232"/>
      <c r="CJ3" s="233"/>
      <c r="CK3" s="234" t="s">
        <v>67</v>
      </c>
      <c r="CL3" s="235"/>
      <c r="CM3" s="235"/>
      <c r="CN3" s="235"/>
      <c r="CO3" s="235"/>
      <c r="CP3" s="235"/>
      <c r="CQ3" s="235"/>
      <c r="CR3" s="235"/>
      <c r="CS3" s="236"/>
      <c r="CT3" s="214"/>
      <c r="CU3" s="217"/>
      <c r="CV3" s="206" t="s">
        <v>23</v>
      </c>
      <c r="CW3" s="207"/>
      <c r="CX3" s="208" t="s">
        <v>24</v>
      </c>
    </row>
    <row r="4" spans="1:102" x14ac:dyDescent="0.15">
      <c r="A4" s="30"/>
      <c r="B4" s="5" t="s">
        <v>1</v>
      </c>
      <c r="C4" s="5" t="s">
        <v>53</v>
      </c>
      <c r="D4" s="5" t="s">
        <v>2</v>
      </c>
      <c r="E4" s="5" t="s">
        <v>43</v>
      </c>
      <c r="F4" s="5" t="s">
        <v>44</v>
      </c>
      <c r="G4" s="5" t="s">
        <v>45</v>
      </c>
      <c r="H4" s="5"/>
      <c r="I4" s="5" t="s">
        <v>4</v>
      </c>
      <c r="J4" s="5" t="s">
        <v>54</v>
      </c>
      <c r="K4" s="23" t="s">
        <v>55</v>
      </c>
      <c r="L4" s="5" t="s">
        <v>5</v>
      </c>
      <c r="M4" s="15" t="s">
        <v>56</v>
      </c>
      <c r="N4" s="15" t="s">
        <v>57</v>
      </c>
      <c r="O4" s="5" t="s">
        <v>58</v>
      </c>
      <c r="P4" s="5" t="s">
        <v>72</v>
      </c>
      <c r="Q4" s="16" t="s">
        <v>71</v>
      </c>
      <c r="R4" s="16" t="s">
        <v>6</v>
      </c>
      <c r="S4" s="17" t="s">
        <v>7</v>
      </c>
      <c r="T4" s="18" t="s">
        <v>8</v>
      </c>
      <c r="U4" s="6" t="s">
        <v>9</v>
      </c>
      <c r="V4" s="8" t="s">
        <v>10</v>
      </c>
      <c r="W4" s="19" t="s">
        <v>68</v>
      </c>
      <c r="X4" s="8" t="s">
        <v>11</v>
      </c>
      <c r="Y4" s="8" t="s">
        <v>12</v>
      </c>
      <c r="Z4" s="5" t="s">
        <v>13</v>
      </c>
      <c r="AA4" s="5" t="s">
        <v>14</v>
      </c>
      <c r="AB4" s="5" t="s">
        <v>15</v>
      </c>
      <c r="AC4" s="16" t="s">
        <v>16</v>
      </c>
      <c r="AD4" s="5" t="s">
        <v>60</v>
      </c>
      <c r="AE4" s="5" t="s">
        <v>47</v>
      </c>
      <c r="AF4" s="5" t="s">
        <v>17</v>
      </c>
      <c r="AG4" s="5" t="s">
        <v>18</v>
      </c>
      <c r="AH4" s="98"/>
      <c r="AI4" s="56" t="s">
        <v>25</v>
      </c>
      <c r="AJ4" s="56" t="s">
        <v>26</v>
      </c>
      <c r="AK4" s="56" t="s">
        <v>28</v>
      </c>
      <c r="AL4" s="56" t="s">
        <v>15</v>
      </c>
      <c r="AM4" s="56" t="s">
        <v>29</v>
      </c>
      <c r="AN4" s="56" t="s">
        <v>30</v>
      </c>
      <c r="AO4" s="56" t="s">
        <v>31</v>
      </c>
      <c r="AP4" s="56" t="s">
        <v>32</v>
      </c>
      <c r="AQ4" s="56" t="s">
        <v>33</v>
      </c>
      <c r="AR4" s="57" t="s">
        <v>25</v>
      </c>
      <c r="AS4" s="57" t="s">
        <v>26</v>
      </c>
      <c r="AT4" s="57" t="s">
        <v>28</v>
      </c>
      <c r="AU4" s="57" t="s">
        <v>15</v>
      </c>
      <c r="AV4" s="57" t="s">
        <v>29</v>
      </c>
      <c r="AW4" s="57" t="s">
        <v>30</v>
      </c>
      <c r="AX4" s="57" t="s">
        <v>31</v>
      </c>
      <c r="AY4" s="57" t="s">
        <v>32</v>
      </c>
      <c r="AZ4" s="57" t="s">
        <v>33</v>
      </c>
      <c r="BA4" s="58" t="s">
        <v>25</v>
      </c>
      <c r="BB4" s="58" t="s">
        <v>27</v>
      </c>
      <c r="BC4" s="58" t="s">
        <v>28</v>
      </c>
      <c r="BD4" s="58" t="s">
        <v>15</v>
      </c>
      <c r="BE4" s="58" t="s">
        <v>29</v>
      </c>
      <c r="BF4" s="58" t="s">
        <v>30</v>
      </c>
      <c r="BG4" s="58" t="s">
        <v>31</v>
      </c>
      <c r="BH4" s="58" t="s">
        <v>32</v>
      </c>
      <c r="BI4" s="58" t="s">
        <v>33</v>
      </c>
      <c r="BJ4" s="59" t="s">
        <v>25</v>
      </c>
      <c r="BK4" s="59" t="s">
        <v>27</v>
      </c>
      <c r="BL4" s="59" t="s">
        <v>28</v>
      </c>
      <c r="BM4" s="59" t="s">
        <v>15</v>
      </c>
      <c r="BN4" s="59" t="s">
        <v>29</v>
      </c>
      <c r="BO4" s="59" t="s">
        <v>30</v>
      </c>
      <c r="BP4" s="59" t="s">
        <v>31</v>
      </c>
      <c r="BQ4" s="59" t="s">
        <v>32</v>
      </c>
      <c r="BR4" s="59" t="s">
        <v>33</v>
      </c>
      <c r="BS4" s="60" t="s">
        <v>25</v>
      </c>
      <c r="BT4" s="60" t="s">
        <v>27</v>
      </c>
      <c r="BU4" s="60" t="s">
        <v>28</v>
      </c>
      <c r="BV4" s="60" t="s">
        <v>15</v>
      </c>
      <c r="BW4" s="60" t="s">
        <v>29</v>
      </c>
      <c r="BX4" s="60" t="s">
        <v>30</v>
      </c>
      <c r="BY4" s="60" t="s">
        <v>31</v>
      </c>
      <c r="BZ4" s="60" t="s">
        <v>32</v>
      </c>
      <c r="CA4" s="60" t="s">
        <v>33</v>
      </c>
      <c r="CB4" s="61" t="s">
        <v>25</v>
      </c>
      <c r="CC4" s="61" t="s">
        <v>27</v>
      </c>
      <c r="CD4" s="61" t="s">
        <v>28</v>
      </c>
      <c r="CE4" s="61" t="s">
        <v>15</v>
      </c>
      <c r="CF4" s="61" t="s">
        <v>29</v>
      </c>
      <c r="CG4" s="61" t="s">
        <v>30</v>
      </c>
      <c r="CH4" s="61" t="s">
        <v>31</v>
      </c>
      <c r="CI4" s="61" t="s">
        <v>32</v>
      </c>
      <c r="CJ4" s="61" t="s">
        <v>33</v>
      </c>
      <c r="CK4" s="62" t="s">
        <v>25</v>
      </c>
      <c r="CL4" s="62" t="s">
        <v>27</v>
      </c>
      <c r="CM4" s="62" t="s">
        <v>28</v>
      </c>
      <c r="CN4" s="62" t="s">
        <v>15</v>
      </c>
      <c r="CO4" s="62" t="s">
        <v>29</v>
      </c>
      <c r="CP4" s="62" t="s">
        <v>30</v>
      </c>
      <c r="CQ4" s="62" t="s">
        <v>31</v>
      </c>
      <c r="CR4" s="62" t="s">
        <v>32</v>
      </c>
      <c r="CS4" s="62" t="s">
        <v>33</v>
      </c>
      <c r="CT4" s="215"/>
      <c r="CU4" s="218"/>
      <c r="CV4" s="63" t="s">
        <v>34</v>
      </c>
      <c r="CW4" s="63" t="s">
        <v>35</v>
      </c>
      <c r="CX4" s="209"/>
    </row>
    <row r="5" spans="1:102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9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</row>
    <row r="6" spans="1:102" x14ac:dyDescent="0.15">
      <c r="A6" s="35"/>
      <c r="B6" s="45"/>
      <c r="C6" s="45"/>
      <c r="D6" s="24"/>
      <c r="E6" s="24"/>
      <c r="F6" s="24"/>
      <c r="G6" s="24"/>
      <c r="H6" s="24"/>
      <c r="I6" s="24"/>
      <c r="J6" s="24"/>
      <c r="K6" s="25"/>
      <c r="L6" s="44"/>
      <c r="M6" s="44"/>
      <c r="N6" s="44"/>
      <c r="O6" s="40"/>
      <c r="P6" s="40"/>
      <c r="Q6" s="36"/>
      <c r="R6" s="36"/>
      <c r="S6" s="26"/>
      <c r="T6" s="26"/>
      <c r="U6" s="26"/>
      <c r="V6" s="37"/>
      <c r="W6" s="26"/>
      <c r="X6" s="26"/>
      <c r="Y6" s="37"/>
      <c r="Z6" s="29"/>
      <c r="AA6" s="29"/>
      <c r="AB6" s="29"/>
      <c r="AC6" s="29"/>
      <c r="AD6" s="29"/>
      <c r="AE6" s="29"/>
      <c r="AF6" s="38"/>
      <c r="AG6" s="39"/>
      <c r="AH6" s="100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</row>
    <row r="7" spans="1:102" x14ac:dyDescent="0.15">
      <c r="A7" s="184" t="e">
        <f>AG7</f>
        <v>#DIV/0!</v>
      </c>
      <c r="B7" s="171"/>
      <c r="C7" s="171"/>
      <c r="D7" s="172"/>
      <c r="E7" s="179"/>
      <c r="F7" s="179"/>
      <c r="G7" s="179"/>
      <c r="H7" s="173"/>
      <c r="I7" s="173"/>
      <c r="J7" s="173"/>
      <c r="K7" s="173"/>
      <c r="L7" s="239"/>
      <c r="M7" s="239"/>
      <c r="N7" s="237"/>
      <c r="O7" s="187"/>
      <c r="P7" s="187">
        <f>O7*1.2</f>
        <v>0</v>
      </c>
      <c r="Q7" s="4"/>
      <c r="R7" s="4"/>
      <c r="S7" s="10"/>
      <c r="T7" s="11"/>
      <c r="U7" s="7">
        <f>S7+T7</f>
        <v>0</v>
      </c>
      <c r="V7" s="41" t="str">
        <f t="shared" ref="V7:V12" si="0">IFERROR(U7/R7,"-")</f>
        <v>-</v>
      </c>
      <c r="W7" s="9"/>
      <c r="X7" s="9"/>
      <c r="Y7" s="41"/>
      <c r="Z7" s="190" t="str">
        <f>IFERROR(O7/SUM(U7:U8),"-")</f>
        <v>-</v>
      </c>
      <c r="AA7" s="28"/>
      <c r="AB7" s="42" t="str">
        <f t="shared" ref="AB7:AB12" si="1">IF(U7=0,"-",AA7/U7)</f>
        <v>-</v>
      </c>
      <c r="AC7" s="2"/>
      <c r="AD7" s="33" t="str">
        <f t="shared" ref="AD7:AD12" si="2">IFERROR(AC7/U7,"-")</f>
        <v>-</v>
      </c>
      <c r="AE7" s="55" t="str">
        <f>IFERROR(AC7/AA7,"-")</f>
        <v>-</v>
      </c>
      <c r="AF7" s="192">
        <f>SUM(AC7:AC8)-O7</f>
        <v>0</v>
      </c>
      <c r="AG7" s="194" t="e">
        <f>SUM(AC7:AC8)/O7</f>
        <v>#DIV/0!</v>
      </c>
      <c r="AH7" s="101"/>
      <c r="AI7" s="64"/>
      <c r="AJ7" s="65" t="str">
        <f t="shared" ref="AJ7:AJ12" si="3">IF($V7=0,"",IF(AI7=0,"",(AI7/$V7)))</f>
        <v/>
      </c>
      <c r="AK7" s="64"/>
      <c r="AL7" s="125" t="str">
        <f>IFERROR(AK7/AI7,"-")</f>
        <v>-</v>
      </c>
      <c r="AM7" s="126"/>
      <c r="AN7" s="127" t="str">
        <f>IFERROR(AM7/AI7,"-")</f>
        <v>-</v>
      </c>
      <c r="AO7" s="128"/>
      <c r="AP7" s="128"/>
      <c r="AQ7" s="128"/>
      <c r="AR7" s="66"/>
      <c r="AS7" s="67" t="str">
        <f>IF($V7=0,"",IF(AR7=0,"",(AR7/$V7)))</f>
        <v/>
      </c>
      <c r="AT7" s="66"/>
      <c r="AU7" s="129" t="str">
        <f>IFERROR(AT7/AR7,"-")</f>
        <v>-</v>
      </c>
      <c r="AV7" s="130"/>
      <c r="AW7" s="131" t="str">
        <f>IFERROR(AV7/AR7,"-")</f>
        <v>-</v>
      </c>
      <c r="AX7" s="132"/>
      <c r="AY7" s="132"/>
      <c r="AZ7" s="132"/>
      <c r="BA7" s="68"/>
      <c r="BB7" s="69" t="str">
        <f>IF($V7=0,"",IF(BA7=0,"",(BA7/$V7)))</f>
        <v/>
      </c>
      <c r="BC7" s="68"/>
      <c r="BD7" s="133" t="str">
        <f>IFERROR(BC7/BA7,"-")</f>
        <v>-</v>
      </c>
      <c r="BE7" s="134"/>
      <c r="BF7" s="135" t="str">
        <f>IFERROR(BE7/BA7,"-")</f>
        <v>-</v>
      </c>
      <c r="BG7" s="136"/>
      <c r="BH7" s="136"/>
      <c r="BI7" s="136"/>
      <c r="BJ7" s="70"/>
      <c r="BK7" s="71" t="str">
        <f>IF($V7=0,"",IF(BJ7=0,"",(BJ7/$V7)))</f>
        <v/>
      </c>
      <c r="BL7" s="70"/>
      <c r="BM7" s="137" t="str">
        <f>IFERROR(BL7/BJ7,"-")</f>
        <v>-</v>
      </c>
      <c r="BN7" s="138"/>
      <c r="BO7" s="139" t="str">
        <f>IFERROR(BN7/BJ7,"-")</f>
        <v>-</v>
      </c>
      <c r="BP7" s="140"/>
      <c r="BQ7" s="140"/>
      <c r="BR7" s="140"/>
      <c r="BS7" s="141"/>
      <c r="BT7" s="142" t="str">
        <f>IF($V7=0,"",IF(BS7=0,"",(BS7/$V7)))</f>
        <v/>
      </c>
      <c r="BU7" s="72"/>
      <c r="BV7" s="143" t="str">
        <f>IFERROR(BU7/BS7,"-")</f>
        <v>-</v>
      </c>
      <c r="BW7" s="144"/>
      <c r="BX7" s="145" t="str">
        <f>IFERROR(BW7/BS7,"-")</f>
        <v>-</v>
      </c>
      <c r="BY7" s="146"/>
      <c r="BZ7" s="146"/>
      <c r="CA7" s="146"/>
      <c r="CB7" s="77"/>
      <c r="CC7" s="73" t="str">
        <f t="shared" ref="CC7:CC12" si="4">IF($V7=0,"",IF(CB7=0,"",(CB7/$V7)))</f>
        <v/>
      </c>
      <c r="CD7" s="147"/>
      <c r="CE7" s="148" t="str">
        <f>IFERROR(CD7/CB7,"-")</f>
        <v>-</v>
      </c>
      <c r="CF7" s="149"/>
      <c r="CG7" s="150" t="str">
        <f>IFERROR(CF7/CB7,"-")</f>
        <v>-</v>
      </c>
      <c r="CH7" s="151"/>
      <c r="CI7" s="151"/>
      <c r="CJ7" s="151"/>
      <c r="CK7" s="78"/>
      <c r="CL7" s="74" t="str">
        <f t="shared" ref="CL7:CL12" si="5">IF($V7=0,"",IF(CK7=0,"",(CK7/$V7)))</f>
        <v/>
      </c>
      <c r="CM7" s="152"/>
      <c r="CN7" s="153" t="str">
        <f>IFERROR(CM7/CK7,"-")</f>
        <v>-</v>
      </c>
      <c r="CO7" s="154"/>
      <c r="CP7" s="155" t="str">
        <f>IFERROR(CO7/CK7,"-")</f>
        <v>-</v>
      </c>
      <c r="CQ7" s="156"/>
      <c r="CR7" s="156"/>
      <c r="CS7" s="156"/>
      <c r="CT7" s="75">
        <f>SUM(AT7,BC7,BL7,BU7,CD7,CM7)</f>
        <v>0</v>
      </c>
      <c r="CU7" s="76"/>
      <c r="CV7" s="76"/>
      <c r="CW7" s="76"/>
      <c r="CX7" s="122" t="str">
        <f>IF(AND(CV7=0,CW7=0),"",IF(AND(CV7&lt;=100000,CW7&lt;=100000),"",IF(CV7/CU7&gt;0.7,"男高",IF(CW7/CU7&gt;0.7,"女高",""))))</f>
        <v/>
      </c>
    </row>
    <row r="8" spans="1:102" x14ac:dyDescent="0.15">
      <c r="A8" s="186"/>
      <c r="B8" s="171"/>
      <c r="C8" s="171"/>
      <c r="D8" s="172"/>
      <c r="E8" s="180"/>
      <c r="F8" s="180"/>
      <c r="G8" s="180"/>
      <c r="H8" s="176"/>
      <c r="I8" s="176"/>
      <c r="J8" s="176"/>
      <c r="K8" s="178"/>
      <c r="L8" s="240"/>
      <c r="M8" s="198"/>
      <c r="N8" s="238"/>
      <c r="O8" s="189"/>
      <c r="P8" s="189"/>
      <c r="Q8" s="4"/>
      <c r="R8" s="4"/>
      <c r="S8" s="10"/>
      <c r="T8" s="11"/>
      <c r="U8" s="7">
        <f t="shared" ref="U8:U12" si="6">S8+T8</f>
        <v>0</v>
      </c>
      <c r="V8" s="41" t="str">
        <f t="shared" si="0"/>
        <v>-</v>
      </c>
      <c r="W8" s="9"/>
      <c r="X8" s="9"/>
      <c r="Y8" s="41"/>
      <c r="Z8" s="191"/>
      <c r="AA8" s="28"/>
      <c r="AB8" s="42" t="str">
        <f t="shared" si="1"/>
        <v>-</v>
      </c>
      <c r="AC8" s="2"/>
      <c r="AD8" s="33" t="str">
        <f t="shared" si="2"/>
        <v>-</v>
      </c>
      <c r="AE8" s="55" t="str">
        <f>IFERROR(AC8/AA8,"-")</f>
        <v>-</v>
      </c>
      <c r="AF8" s="193"/>
      <c r="AG8" s="195"/>
      <c r="AH8" s="101"/>
      <c r="AI8" s="64"/>
      <c r="AJ8" s="65" t="str">
        <f t="shared" si="3"/>
        <v/>
      </c>
      <c r="AK8" s="64"/>
      <c r="AL8" s="125" t="str">
        <f t="shared" ref="AL8:AL12" si="7">IFERROR(AK8/AI8,"-")</f>
        <v>-</v>
      </c>
      <c r="AM8" s="126"/>
      <c r="AN8" s="127" t="str">
        <f t="shared" ref="AN8:AN12" si="8">IFERROR(AM8/AI8,"-")</f>
        <v>-</v>
      </c>
      <c r="AO8" s="128"/>
      <c r="AP8" s="128"/>
      <c r="AQ8" s="128"/>
      <c r="AR8" s="66"/>
      <c r="AS8" s="67" t="str">
        <f t="shared" ref="AS8:AS12" si="9">IF($V8=0,"",IF(AR8=0,"",(AR8/$V8)))</f>
        <v/>
      </c>
      <c r="AT8" s="66"/>
      <c r="AU8" s="129" t="str">
        <f t="shared" ref="AU8:AU12" si="10">IFERROR(AT8/AR8,"-")</f>
        <v>-</v>
      </c>
      <c r="AV8" s="130"/>
      <c r="AW8" s="131" t="str">
        <f t="shared" ref="AW8:AW12" si="11">IFERROR(AV8/AR8,"-")</f>
        <v>-</v>
      </c>
      <c r="AX8" s="132"/>
      <c r="AY8" s="132"/>
      <c r="AZ8" s="132"/>
      <c r="BA8" s="68"/>
      <c r="BB8" s="69" t="str">
        <f t="shared" ref="BB8:BB12" si="12">IF($V8=0,"",IF(BA8=0,"",(BA8/$V8)))</f>
        <v/>
      </c>
      <c r="BC8" s="68"/>
      <c r="BD8" s="133" t="str">
        <f t="shared" ref="BD8:BD12" si="13">IFERROR(BC8/BA8,"-")</f>
        <v>-</v>
      </c>
      <c r="BE8" s="134"/>
      <c r="BF8" s="135" t="str">
        <f t="shared" ref="BF8:BF12" si="14">IFERROR(BE8/BA8,"-")</f>
        <v>-</v>
      </c>
      <c r="BG8" s="136"/>
      <c r="BH8" s="136"/>
      <c r="BI8" s="136"/>
      <c r="BJ8" s="70"/>
      <c r="BK8" s="71" t="str">
        <f t="shared" ref="BK8:BK12" si="15">IF($V8=0,"",IF(BJ8=0,"",(BJ8/$V8)))</f>
        <v/>
      </c>
      <c r="BL8" s="70"/>
      <c r="BM8" s="137" t="str">
        <f t="shared" ref="BM8:BM12" si="16">IFERROR(BL8/BJ8,"-")</f>
        <v>-</v>
      </c>
      <c r="BN8" s="138"/>
      <c r="BO8" s="139" t="str">
        <f t="shared" ref="BO8:BO12" si="17">IFERROR(BN8/BJ8,"-")</f>
        <v>-</v>
      </c>
      <c r="BP8" s="140"/>
      <c r="BQ8" s="140"/>
      <c r="BR8" s="140"/>
      <c r="BS8" s="141"/>
      <c r="BT8" s="142" t="str">
        <f t="shared" ref="BT8:BT12" si="18">IF($V8=0,"",IF(BS8=0,"",(BS8/$V8)))</f>
        <v/>
      </c>
      <c r="BU8" s="72"/>
      <c r="BV8" s="143" t="str">
        <f t="shared" ref="BV8:BV12" si="19">IFERROR(BU8/BS8,"-")</f>
        <v>-</v>
      </c>
      <c r="BW8" s="144"/>
      <c r="BX8" s="145" t="str">
        <f t="shared" ref="BX8:BX12" si="20">IFERROR(BW8/BS8,"-")</f>
        <v>-</v>
      </c>
      <c r="BY8" s="146"/>
      <c r="BZ8" s="146"/>
      <c r="CA8" s="146"/>
      <c r="CB8" s="77"/>
      <c r="CC8" s="73" t="str">
        <f t="shared" si="4"/>
        <v/>
      </c>
      <c r="CD8" s="147"/>
      <c r="CE8" s="148" t="str">
        <f t="shared" ref="CE8:CE12" si="21">IFERROR(CD8/CB8,"-")</f>
        <v>-</v>
      </c>
      <c r="CF8" s="149"/>
      <c r="CG8" s="150" t="str">
        <f t="shared" ref="CG8:CG12" si="22">IFERROR(CF8/CB8,"-")</f>
        <v>-</v>
      </c>
      <c r="CH8" s="151"/>
      <c r="CI8" s="151"/>
      <c r="CJ8" s="151"/>
      <c r="CK8" s="78"/>
      <c r="CL8" s="74" t="str">
        <f t="shared" si="5"/>
        <v/>
      </c>
      <c r="CM8" s="152"/>
      <c r="CN8" s="153" t="str">
        <f t="shared" ref="CN8:CN12" si="23">IFERROR(CM8/CK8,"-")</f>
        <v>-</v>
      </c>
      <c r="CO8" s="154"/>
      <c r="CP8" s="155" t="str">
        <f t="shared" ref="CP8:CP12" si="24">IFERROR(CO8/CK8,"-")</f>
        <v>-</v>
      </c>
      <c r="CQ8" s="156"/>
      <c r="CR8" s="156"/>
      <c r="CS8" s="156"/>
      <c r="CT8" s="75">
        <f t="shared" ref="CT8:CT12" si="25">SUM(AT8,BC8,BL8,BU8,CD8,CM8)</f>
        <v>0</v>
      </c>
      <c r="CU8" s="76"/>
      <c r="CV8" s="76"/>
      <c r="CW8" s="76"/>
      <c r="CX8" s="122" t="str">
        <f t="shared" ref="CX8:CX12" si="26">IF(AND(CV8=0,CW8=0),"",IF(AND(CV8&lt;=100000,CW8&lt;=100000),"",IF(CV8/CU8&gt;0.7,"男高",IF(CW8/CU8&gt;0.7,"女高",""))))</f>
        <v/>
      </c>
    </row>
    <row r="9" spans="1:102" x14ac:dyDescent="0.15">
      <c r="A9" s="184" t="e">
        <f>AG9</f>
        <v>#DIV/0!</v>
      </c>
      <c r="B9" s="171"/>
      <c r="C9" s="171"/>
      <c r="D9" s="172"/>
      <c r="E9" s="179"/>
      <c r="F9" s="179"/>
      <c r="G9" s="179"/>
      <c r="H9" s="173"/>
      <c r="I9" s="173"/>
      <c r="J9" s="173"/>
      <c r="K9" s="173"/>
      <c r="L9" s="239"/>
      <c r="M9" s="239"/>
      <c r="N9" s="237"/>
      <c r="O9" s="187"/>
      <c r="P9" s="187">
        <f>O9*1.2</f>
        <v>0</v>
      </c>
      <c r="Q9" s="4"/>
      <c r="R9" s="4"/>
      <c r="S9" s="10"/>
      <c r="T9" s="11"/>
      <c r="U9" s="7">
        <f t="shared" si="6"/>
        <v>0</v>
      </c>
      <c r="V9" s="41" t="str">
        <f t="shared" si="0"/>
        <v>-</v>
      </c>
      <c r="W9" s="9"/>
      <c r="X9" s="9"/>
      <c r="Y9" s="41"/>
      <c r="Z9" s="190" t="str">
        <f>IFERROR(O9/SUM(U9:U10),"-")</f>
        <v>-</v>
      </c>
      <c r="AA9" s="28"/>
      <c r="AB9" s="42" t="str">
        <f t="shared" si="1"/>
        <v>-</v>
      </c>
      <c r="AC9" s="2"/>
      <c r="AD9" s="33" t="str">
        <f t="shared" si="2"/>
        <v>-</v>
      </c>
      <c r="AE9" s="55" t="str">
        <f t="shared" ref="AE9:AE12" si="27">IFERROR(AC9/AA9,"-")</f>
        <v>-</v>
      </c>
      <c r="AF9" s="192">
        <f>SUM(AC9:AC10)-O9</f>
        <v>0</v>
      </c>
      <c r="AG9" s="194" t="e">
        <f>SUM(AC9:AC10)/O9</f>
        <v>#DIV/0!</v>
      </c>
      <c r="AH9" s="101"/>
      <c r="AI9" s="64"/>
      <c r="AJ9" s="65" t="str">
        <f t="shared" si="3"/>
        <v/>
      </c>
      <c r="AK9" s="64"/>
      <c r="AL9" s="125" t="str">
        <f t="shared" si="7"/>
        <v>-</v>
      </c>
      <c r="AM9" s="126"/>
      <c r="AN9" s="127" t="str">
        <f t="shared" si="8"/>
        <v>-</v>
      </c>
      <c r="AO9" s="128"/>
      <c r="AP9" s="128"/>
      <c r="AQ9" s="128"/>
      <c r="AR9" s="66"/>
      <c r="AS9" s="67" t="str">
        <f t="shared" si="9"/>
        <v/>
      </c>
      <c r="AT9" s="66"/>
      <c r="AU9" s="129" t="str">
        <f t="shared" si="10"/>
        <v>-</v>
      </c>
      <c r="AV9" s="130"/>
      <c r="AW9" s="131" t="str">
        <f t="shared" si="11"/>
        <v>-</v>
      </c>
      <c r="AX9" s="132"/>
      <c r="AY9" s="132"/>
      <c r="AZ9" s="132"/>
      <c r="BA9" s="68"/>
      <c r="BB9" s="69" t="str">
        <f t="shared" si="12"/>
        <v/>
      </c>
      <c r="BC9" s="68"/>
      <c r="BD9" s="133" t="str">
        <f t="shared" si="13"/>
        <v>-</v>
      </c>
      <c r="BE9" s="134"/>
      <c r="BF9" s="135" t="str">
        <f t="shared" si="14"/>
        <v>-</v>
      </c>
      <c r="BG9" s="136"/>
      <c r="BH9" s="136"/>
      <c r="BI9" s="136"/>
      <c r="BJ9" s="70"/>
      <c r="BK9" s="71" t="str">
        <f t="shared" si="15"/>
        <v/>
      </c>
      <c r="BL9" s="70"/>
      <c r="BM9" s="137" t="str">
        <f t="shared" si="16"/>
        <v>-</v>
      </c>
      <c r="BN9" s="138"/>
      <c r="BO9" s="139" t="str">
        <f t="shared" si="17"/>
        <v>-</v>
      </c>
      <c r="BP9" s="140"/>
      <c r="BQ9" s="140"/>
      <c r="BR9" s="140"/>
      <c r="BS9" s="141"/>
      <c r="BT9" s="142" t="str">
        <f t="shared" si="18"/>
        <v/>
      </c>
      <c r="BU9" s="72"/>
      <c r="BV9" s="143" t="str">
        <f t="shared" si="19"/>
        <v>-</v>
      </c>
      <c r="BW9" s="144"/>
      <c r="BX9" s="145" t="str">
        <f t="shared" si="20"/>
        <v>-</v>
      </c>
      <c r="BY9" s="146"/>
      <c r="BZ9" s="146"/>
      <c r="CA9" s="146"/>
      <c r="CB9" s="77"/>
      <c r="CC9" s="73" t="str">
        <f t="shared" si="4"/>
        <v/>
      </c>
      <c r="CD9" s="147"/>
      <c r="CE9" s="148" t="str">
        <f t="shared" si="21"/>
        <v>-</v>
      </c>
      <c r="CF9" s="149"/>
      <c r="CG9" s="150" t="str">
        <f t="shared" si="22"/>
        <v>-</v>
      </c>
      <c r="CH9" s="151"/>
      <c r="CI9" s="151"/>
      <c r="CJ9" s="151"/>
      <c r="CK9" s="78"/>
      <c r="CL9" s="74" t="str">
        <f t="shared" si="5"/>
        <v/>
      </c>
      <c r="CM9" s="152"/>
      <c r="CN9" s="153" t="str">
        <f t="shared" si="23"/>
        <v>-</v>
      </c>
      <c r="CO9" s="154"/>
      <c r="CP9" s="155" t="str">
        <f t="shared" si="24"/>
        <v>-</v>
      </c>
      <c r="CQ9" s="156"/>
      <c r="CR9" s="156"/>
      <c r="CS9" s="156"/>
      <c r="CT9" s="75">
        <f t="shared" si="25"/>
        <v>0</v>
      </c>
      <c r="CU9" s="76"/>
      <c r="CV9" s="76"/>
      <c r="CW9" s="76"/>
      <c r="CX9" s="122" t="str">
        <f t="shared" si="26"/>
        <v/>
      </c>
    </row>
    <row r="10" spans="1:102" x14ac:dyDescent="0.15">
      <c r="A10" s="186"/>
      <c r="B10" s="171"/>
      <c r="C10" s="171"/>
      <c r="D10" s="172"/>
      <c r="E10" s="180"/>
      <c r="F10" s="180"/>
      <c r="G10" s="180"/>
      <c r="H10" s="176"/>
      <c r="I10" s="176"/>
      <c r="J10" s="176"/>
      <c r="K10" s="178"/>
      <c r="L10" s="240"/>
      <c r="M10" s="198"/>
      <c r="N10" s="238"/>
      <c r="O10" s="189"/>
      <c r="P10" s="189"/>
      <c r="Q10" s="4"/>
      <c r="R10" s="4"/>
      <c r="S10" s="10"/>
      <c r="T10" s="11"/>
      <c r="U10" s="7">
        <f t="shared" si="6"/>
        <v>0</v>
      </c>
      <c r="V10" s="41" t="str">
        <f t="shared" si="0"/>
        <v>-</v>
      </c>
      <c r="W10" s="9"/>
      <c r="X10" s="9"/>
      <c r="Y10" s="41"/>
      <c r="Z10" s="191"/>
      <c r="AA10" s="28"/>
      <c r="AB10" s="42" t="str">
        <f t="shared" si="1"/>
        <v>-</v>
      </c>
      <c r="AC10" s="2"/>
      <c r="AD10" s="33" t="str">
        <f t="shared" si="2"/>
        <v>-</v>
      </c>
      <c r="AE10" s="55" t="str">
        <f t="shared" si="27"/>
        <v>-</v>
      </c>
      <c r="AF10" s="193"/>
      <c r="AG10" s="195"/>
      <c r="AH10" s="101"/>
      <c r="AI10" s="64"/>
      <c r="AJ10" s="65" t="str">
        <f t="shared" si="3"/>
        <v/>
      </c>
      <c r="AK10" s="64"/>
      <c r="AL10" s="125" t="str">
        <f t="shared" si="7"/>
        <v>-</v>
      </c>
      <c r="AM10" s="126"/>
      <c r="AN10" s="127" t="str">
        <f t="shared" si="8"/>
        <v>-</v>
      </c>
      <c r="AO10" s="128"/>
      <c r="AP10" s="128"/>
      <c r="AQ10" s="128"/>
      <c r="AR10" s="66"/>
      <c r="AS10" s="67" t="str">
        <f t="shared" si="9"/>
        <v/>
      </c>
      <c r="AT10" s="66"/>
      <c r="AU10" s="129" t="str">
        <f t="shared" si="10"/>
        <v>-</v>
      </c>
      <c r="AV10" s="130"/>
      <c r="AW10" s="131" t="str">
        <f t="shared" si="11"/>
        <v>-</v>
      </c>
      <c r="AX10" s="132"/>
      <c r="AY10" s="132"/>
      <c r="AZ10" s="132"/>
      <c r="BA10" s="68"/>
      <c r="BB10" s="69" t="str">
        <f t="shared" si="12"/>
        <v/>
      </c>
      <c r="BC10" s="68"/>
      <c r="BD10" s="133" t="str">
        <f t="shared" si="13"/>
        <v>-</v>
      </c>
      <c r="BE10" s="134"/>
      <c r="BF10" s="135" t="str">
        <f t="shared" si="14"/>
        <v>-</v>
      </c>
      <c r="BG10" s="136"/>
      <c r="BH10" s="136"/>
      <c r="BI10" s="136"/>
      <c r="BJ10" s="70"/>
      <c r="BK10" s="71" t="str">
        <f t="shared" si="15"/>
        <v/>
      </c>
      <c r="BL10" s="70"/>
      <c r="BM10" s="137" t="str">
        <f t="shared" si="16"/>
        <v>-</v>
      </c>
      <c r="BN10" s="138"/>
      <c r="BO10" s="139" t="str">
        <f t="shared" si="17"/>
        <v>-</v>
      </c>
      <c r="BP10" s="140"/>
      <c r="BQ10" s="140"/>
      <c r="BR10" s="140"/>
      <c r="BS10" s="141"/>
      <c r="BT10" s="142" t="str">
        <f t="shared" si="18"/>
        <v/>
      </c>
      <c r="BU10" s="72"/>
      <c r="BV10" s="143" t="str">
        <f t="shared" si="19"/>
        <v>-</v>
      </c>
      <c r="BW10" s="144"/>
      <c r="BX10" s="145" t="str">
        <f t="shared" si="20"/>
        <v>-</v>
      </c>
      <c r="BY10" s="146"/>
      <c r="BZ10" s="146"/>
      <c r="CA10" s="146"/>
      <c r="CB10" s="77"/>
      <c r="CC10" s="73" t="str">
        <f t="shared" si="4"/>
        <v/>
      </c>
      <c r="CD10" s="147"/>
      <c r="CE10" s="148" t="str">
        <f t="shared" si="21"/>
        <v>-</v>
      </c>
      <c r="CF10" s="149"/>
      <c r="CG10" s="150" t="str">
        <f t="shared" si="22"/>
        <v>-</v>
      </c>
      <c r="CH10" s="151"/>
      <c r="CI10" s="151"/>
      <c r="CJ10" s="151"/>
      <c r="CK10" s="78"/>
      <c r="CL10" s="74" t="str">
        <f t="shared" si="5"/>
        <v/>
      </c>
      <c r="CM10" s="152"/>
      <c r="CN10" s="153" t="str">
        <f t="shared" si="23"/>
        <v>-</v>
      </c>
      <c r="CO10" s="154"/>
      <c r="CP10" s="155" t="str">
        <f t="shared" si="24"/>
        <v>-</v>
      </c>
      <c r="CQ10" s="156"/>
      <c r="CR10" s="156"/>
      <c r="CS10" s="156"/>
      <c r="CT10" s="75">
        <f t="shared" si="25"/>
        <v>0</v>
      </c>
      <c r="CU10" s="76"/>
      <c r="CV10" s="76"/>
      <c r="CW10" s="76"/>
      <c r="CX10" s="122" t="str">
        <f t="shared" si="26"/>
        <v/>
      </c>
    </row>
    <row r="11" spans="1:102" x14ac:dyDescent="0.15">
      <c r="A11" s="184" t="e">
        <f>AG11</f>
        <v>#DIV/0!</v>
      </c>
      <c r="B11" s="171"/>
      <c r="C11" s="171"/>
      <c r="D11" s="172"/>
      <c r="E11" s="179"/>
      <c r="F11" s="179"/>
      <c r="G11" s="179"/>
      <c r="H11" s="173"/>
      <c r="I11" s="173"/>
      <c r="J11" s="173"/>
      <c r="K11" s="173"/>
      <c r="L11" s="239"/>
      <c r="M11" s="239"/>
      <c r="N11" s="237"/>
      <c r="O11" s="187"/>
      <c r="P11" s="187">
        <f>O11*1.2</f>
        <v>0</v>
      </c>
      <c r="Q11" s="4"/>
      <c r="R11" s="4"/>
      <c r="S11" s="10"/>
      <c r="T11" s="11"/>
      <c r="U11" s="7">
        <f t="shared" si="6"/>
        <v>0</v>
      </c>
      <c r="V11" s="41" t="str">
        <f t="shared" si="0"/>
        <v>-</v>
      </c>
      <c r="W11" s="9"/>
      <c r="X11" s="9"/>
      <c r="Y11" s="41"/>
      <c r="Z11" s="190" t="str">
        <f>IFERROR(O11/SUM(U11:U12),"-")</f>
        <v>-</v>
      </c>
      <c r="AA11" s="28"/>
      <c r="AB11" s="42" t="str">
        <f t="shared" si="1"/>
        <v>-</v>
      </c>
      <c r="AC11" s="2"/>
      <c r="AD11" s="33" t="str">
        <f t="shared" si="2"/>
        <v>-</v>
      </c>
      <c r="AE11" s="55" t="str">
        <f t="shared" si="27"/>
        <v>-</v>
      </c>
      <c r="AF11" s="192">
        <f>SUM(AC11:AC12)-O11</f>
        <v>0</v>
      </c>
      <c r="AG11" s="194" t="e">
        <f>SUM(AC11:AC12)/O11</f>
        <v>#DIV/0!</v>
      </c>
      <c r="AH11" s="101"/>
      <c r="AI11" s="64"/>
      <c r="AJ11" s="65" t="str">
        <f t="shared" si="3"/>
        <v/>
      </c>
      <c r="AK11" s="64"/>
      <c r="AL11" s="125" t="str">
        <f t="shared" si="7"/>
        <v>-</v>
      </c>
      <c r="AM11" s="126"/>
      <c r="AN11" s="127" t="str">
        <f t="shared" si="8"/>
        <v>-</v>
      </c>
      <c r="AO11" s="128"/>
      <c r="AP11" s="128"/>
      <c r="AQ11" s="128"/>
      <c r="AR11" s="66"/>
      <c r="AS11" s="67" t="str">
        <f t="shared" si="9"/>
        <v/>
      </c>
      <c r="AT11" s="66"/>
      <c r="AU11" s="129" t="str">
        <f t="shared" si="10"/>
        <v>-</v>
      </c>
      <c r="AV11" s="130"/>
      <c r="AW11" s="131" t="str">
        <f t="shared" si="11"/>
        <v>-</v>
      </c>
      <c r="AX11" s="132"/>
      <c r="AY11" s="132"/>
      <c r="AZ11" s="132"/>
      <c r="BA11" s="68"/>
      <c r="BB11" s="69" t="str">
        <f t="shared" si="12"/>
        <v/>
      </c>
      <c r="BC11" s="68"/>
      <c r="BD11" s="133" t="str">
        <f t="shared" si="13"/>
        <v>-</v>
      </c>
      <c r="BE11" s="134"/>
      <c r="BF11" s="135" t="str">
        <f t="shared" si="14"/>
        <v>-</v>
      </c>
      <c r="BG11" s="136"/>
      <c r="BH11" s="136"/>
      <c r="BI11" s="136"/>
      <c r="BJ11" s="70"/>
      <c r="BK11" s="71" t="str">
        <f t="shared" si="15"/>
        <v/>
      </c>
      <c r="BL11" s="70"/>
      <c r="BM11" s="137" t="str">
        <f t="shared" si="16"/>
        <v>-</v>
      </c>
      <c r="BN11" s="138"/>
      <c r="BO11" s="139" t="str">
        <f t="shared" si="17"/>
        <v>-</v>
      </c>
      <c r="BP11" s="140"/>
      <c r="BQ11" s="140"/>
      <c r="BR11" s="140"/>
      <c r="BS11" s="141"/>
      <c r="BT11" s="142" t="str">
        <f t="shared" si="18"/>
        <v/>
      </c>
      <c r="BU11" s="72"/>
      <c r="BV11" s="143" t="str">
        <f t="shared" si="19"/>
        <v>-</v>
      </c>
      <c r="BW11" s="144"/>
      <c r="BX11" s="145" t="str">
        <f t="shared" si="20"/>
        <v>-</v>
      </c>
      <c r="BY11" s="146"/>
      <c r="BZ11" s="146"/>
      <c r="CA11" s="146"/>
      <c r="CB11" s="77"/>
      <c r="CC11" s="73" t="str">
        <f t="shared" si="4"/>
        <v/>
      </c>
      <c r="CD11" s="147"/>
      <c r="CE11" s="148" t="str">
        <f t="shared" si="21"/>
        <v>-</v>
      </c>
      <c r="CF11" s="149"/>
      <c r="CG11" s="150" t="str">
        <f t="shared" si="22"/>
        <v>-</v>
      </c>
      <c r="CH11" s="151"/>
      <c r="CI11" s="151"/>
      <c r="CJ11" s="151"/>
      <c r="CK11" s="78"/>
      <c r="CL11" s="74" t="str">
        <f t="shared" si="5"/>
        <v/>
      </c>
      <c r="CM11" s="152"/>
      <c r="CN11" s="153" t="str">
        <f t="shared" si="23"/>
        <v>-</v>
      </c>
      <c r="CO11" s="154"/>
      <c r="CP11" s="155" t="str">
        <f t="shared" si="24"/>
        <v>-</v>
      </c>
      <c r="CQ11" s="156"/>
      <c r="CR11" s="156"/>
      <c r="CS11" s="156"/>
      <c r="CT11" s="75">
        <f t="shared" si="25"/>
        <v>0</v>
      </c>
      <c r="CU11" s="76"/>
      <c r="CV11" s="76"/>
      <c r="CW11" s="76"/>
      <c r="CX11" s="122" t="str">
        <f t="shared" si="26"/>
        <v/>
      </c>
    </row>
    <row r="12" spans="1:102" x14ac:dyDescent="0.15">
      <c r="A12" s="186"/>
      <c r="B12" s="171"/>
      <c r="C12" s="171"/>
      <c r="D12" s="172"/>
      <c r="E12" s="180"/>
      <c r="F12" s="180"/>
      <c r="G12" s="180"/>
      <c r="H12" s="176"/>
      <c r="I12" s="176"/>
      <c r="J12" s="176"/>
      <c r="K12" s="178"/>
      <c r="L12" s="240"/>
      <c r="M12" s="240"/>
      <c r="N12" s="238"/>
      <c r="O12" s="189"/>
      <c r="P12" s="189"/>
      <c r="Q12" s="4"/>
      <c r="R12" s="4"/>
      <c r="S12" s="10"/>
      <c r="T12" s="11"/>
      <c r="U12" s="7">
        <f t="shared" si="6"/>
        <v>0</v>
      </c>
      <c r="V12" s="41" t="str">
        <f t="shared" si="0"/>
        <v>-</v>
      </c>
      <c r="W12" s="9"/>
      <c r="X12" s="9"/>
      <c r="Y12" s="41"/>
      <c r="Z12" s="191"/>
      <c r="AA12" s="28"/>
      <c r="AB12" s="42" t="str">
        <f t="shared" si="1"/>
        <v>-</v>
      </c>
      <c r="AC12" s="2"/>
      <c r="AD12" s="33" t="str">
        <f t="shared" si="2"/>
        <v>-</v>
      </c>
      <c r="AE12" s="55" t="str">
        <f t="shared" si="27"/>
        <v>-</v>
      </c>
      <c r="AF12" s="193"/>
      <c r="AG12" s="195"/>
      <c r="AH12" s="101"/>
      <c r="AI12" s="64"/>
      <c r="AJ12" s="65" t="str">
        <f t="shared" si="3"/>
        <v/>
      </c>
      <c r="AK12" s="64"/>
      <c r="AL12" s="125" t="str">
        <f t="shared" si="7"/>
        <v>-</v>
      </c>
      <c r="AM12" s="126"/>
      <c r="AN12" s="127" t="str">
        <f t="shared" si="8"/>
        <v>-</v>
      </c>
      <c r="AO12" s="128"/>
      <c r="AP12" s="128"/>
      <c r="AQ12" s="128"/>
      <c r="AR12" s="66"/>
      <c r="AS12" s="67" t="str">
        <f t="shared" si="9"/>
        <v/>
      </c>
      <c r="AT12" s="66"/>
      <c r="AU12" s="129" t="str">
        <f t="shared" si="10"/>
        <v>-</v>
      </c>
      <c r="AV12" s="130"/>
      <c r="AW12" s="131" t="str">
        <f t="shared" si="11"/>
        <v>-</v>
      </c>
      <c r="AX12" s="132"/>
      <c r="AY12" s="132"/>
      <c r="AZ12" s="132"/>
      <c r="BA12" s="68"/>
      <c r="BB12" s="69" t="str">
        <f t="shared" si="12"/>
        <v/>
      </c>
      <c r="BC12" s="68"/>
      <c r="BD12" s="133" t="str">
        <f t="shared" si="13"/>
        <v>-</v>
      </c>
      <c r="BE12" s="134"/>
      <c r="BF12" s="135" t="str">
        <f t="shared" si="14"/>
        <v>-</v>
      </c>
      <c r="BG12" s="136"/>
      <c r="BH12" s="136"/>
      <c r="BI12" s="136"/>
      <c r="BJ12" s="70"/>
      <c r="BK12" s="71" t="str">
        <f t="shared" si="15"/>
        <v/>
      </c>
      <c r="BL12" s="70"/>
      <c r="BM12" s="137" t="str">
        <f t="shared" si="16"/>
        <v>-</v>
      </c>
      <c r="BN12" s="138"/>
      <c r="BO12" s="139" t="str">
        <f t="shared" si="17"/>
        <v>-</v>
      </c>
      <c r="BP12" s="140"/>
      <c r="BQ12" s="140"/>
      <c r="BR12" s="140"/>
      <c r="BS12" s="141"/>
      <c r="BT12" s="142" t="str">
        <f t="shared" si="18"/>
        <v/>
      </c>
      <c r="BU12" s="72"/>
      <c r="BV12" s="143" t="str">
        <f t="shared" si="19"/>
        <v>-</v>
      </c>
      <c r="BW12" s="144"/>
      <c r="BX12" s="145" t="str">
        <f t="shared" si="20"/>
        <v>-</v>
      </c>
      <c r="BY12" s="146"/>
      <c r="BZ12" s="146"/>
      <c r="CA12" s="146"/>
      <c r="CB12" s="77"/>
      <c r="CC12" s="73" t="str">
        <f t="shared" si="4"/>
        <v/>
      </c>
      <c r="CD12" s="147"/>
      <c r="CE12" s="148" t="str">
        <f t="shared" si="21"/>
        <v>-</v>
      </c>
      <c r="CF12" s="149"/>
      <c r="CG12" s="150" t="str">
        <f t="shared" si="22"/>
        <v>-</v>
      </c>
      <c r="CH12" s="151"/>
      <c r="CI12" s="151"/>
      <c r="CJ12" s="151"/>
      <c r="CK12" s="78"/>
      <c r="CL12" s="74" t="str">
        <f t="shared" si="5"/>
        <v/>
      </c>
      <c r="CM12" s="152"/>
      <c r="CN12" s="153" t="str">
        <f t="shared" si="23"/>
        <v>-</v>
      </c>
      <c r="CO12" s="154"/>
      <c r="CP12" s="155" t="str">
        <f t="shared" si="24"/>
        <v>-</v>
      </c>
      <c r="CQ12" s="156"/>
      <c r="CR12" s="156"/>
      <c r="CS12" s="156"/>
      <c r="CT12" s="75">
        <f t="shared" si="25"/>
        <v>0</v>
      </c>
      <c r="CU12" s="76"/>
      <c r="CV12" s="76"/>
      <c r="CW12" s="76"/>
      <c r="CX12" s="122" t="str">
        <f t="shared" si="26"/>
        <v/>
      </c>
    </row>
    <row r="13" spans="1:102" x14ac:dyDescent="0.15">
      <c r="A13" s="35"/>
      <c r="B13" s="45"/>
      <c r="C13" s="45"/>
      <c r="D13" s="24"/>
      <c r="E13" s="24"/>
      <c r="F13" s="24"/>
      <c r="G13" s="24"/>
      <c r="H13" s="24"/>
      <c r="I13" s="24"/>
      <c r="J13" s="24"/>
      <c r="K13" s="25"/>
      <c r="L13" s="44"/>
      <c r="M13" s="44"/>
      <c r="N13" s="44"/>
      <c r="O13" s="40"/>
      <c r="P13" s="40"/>
      <c r="Q13" s="40"/>
      <c r="R13" s="36"/>
      <c r="S13" s="26"/>
      <c r="T13" s="26"/>
      <c r="U13" s="26"/>
      <c r="V13" s="37"/>
      <c r="W13" s="26"/>
      <c r="X13" s="26"/>
      <c r="Y13" s="37"/>
      <c r="Z13" s="29"/>
      <c r="AA13" s="29"/>
      <c r="AB13" s="29"/>
      <c r="AC13" s="29"/>
      <c r="AD13" s="29"/>
      <c r="AE13" s="29"/>
      <c r="AF13" s="38"/>
      <c r="AG13" s="39"/>
      <c r="AH13" s="100"/>
      <c r="AI13" s="157"/>
      <c r="AJ13" s="158"/>
      <c r="AK13" s="157"/>
      <c r="AL13" s="159"/>
      <c r="AM13" s="160"/>
      <c r="AN13" s="161"/>
      <c r="AO13" s="162"/>
      <c r="AP13" s="162"/>
      <c r="AQ13" s="162"/>
      <c r="AR13" s="157"/>
      <c r="AS13" s="158"/>
      <c r="AT13" s="157"/>
      <c r="AU13" s="159"/>
      <c r="AV13" s="160"/>
      <c r="AW13" s="161"/>
      <c r="AX13" s="162"/>
      <c r="AY13" s="162"/>
      <c r="AZ13" s="162"/>
      <c r="BA13" s="157"/>
      <c r="BB13" s="158"/>
      <c r="BC13" s="157"/>
      <c r="BD13" s="159"/>
      <c r="BE13" s="160"/>
      <c r="BF13" s="161"/>
      <c r="BG13" s="162"/>
      <c r="BH13" s="162"/>
      <c r="BI13" s="162"/>
      <c r="BJ13" s="157"/>
      <c r="BK13" s="158"/>
      <c r="BL13" s="157"/>
      <c r="BM13" s="159"/>
      <c r="BN13" s="160"/>
      <c r="BO13" s="161"/>
      <c r="BP13" s="162"/>
      <c r="BQ13" s="162"/>
      <c r="BR13" s="162"/>
      <c r="BS13" s="163"/>
      <c r="BT13" s="85"/>
      <c r="BU13" s="157"/>
      <c r="BV13" s="159"/>
      <c r="BW13" s="160"/>
      <c r="BX13" s="161"/>
      <c r="BY13" s="162"/>
      <c r="BZ13" s="162"/>
      <c r="CA13" s="162"/>
      <c r="CB13" s="163"/>
      <c r="CC13" s="85"/>
      <c r="CD13" s="157"/>
      <c r="CE13" s="159"/>
      <c r="CF13" s="160"/>
      <c r="CG13" s="161"/>
      <c r="CH13" s="162"/>
      <c r="CI13" s="162"/>
      <c r="CJ13" s="162"/>
      <c r="CK13" s="163"/>
      <c r="CL13" s="85"/>
      <c r="CM13" s="157"/>
      <c r="CN13" s="159"/>
      <c r="CO13" s="160"/>
      <c r="CP13" s="161"/>
      <c r="CQ13" s="162"/>
      <c r="CR13" s="162"/>
      <c r="CS13" s="162"/>
      <c r="CT13" s="164"/>
      <c r="CU13" s="160"/>
      <c r="CV13" s="160"/>
      <c r="CW13" s="160"/>
      <c r="CX13" s="165"/>
    </row>
    <row r="14" spans="1:102" x14ac:dyDescent="0.15">
      <c r="A14" s="35"/>
      <c r="B14" s="45"/>
      <c r="C14" s="45"/>
      <c r="D14" s="24"/>
      <c r="E14" s="24"/>
      <c r="F14" s="24"/>
      <c r="G14" s="24"/>
      <c r="H14" s="24"/>
      <c r="I14" s="24"/>
      <c r="J14" s="24"/>
      <c r="K14" s="25"/>
      <c r="L14" s="44"/>
      <c r="M14" s="44"/>
      <c r="N14" s="44"/>
      <c r="O14" s="40"/>
      <c r="P14" s="40"/>
      <c r="Q14" s="40"/>
      <c r="R14" s="36"/>
      <c r="S14" s="26"/>
      <c r="T14" s="26"/>
      <c r="U14" s="26"/>
      <c r="V14" s="37"/>
      <c r="W14" s="26"/>
      <c r="X14" s="26"/>
      <c r="Y14" s="37"/>
      <c r="Z14" s="29"/>
      <c r="AA14" s="29"/>
      <c r="AB14" s="29"/>
      <c r="AC14" s="29"/>
      <c r="AD14" s="29"/>
      <c r="AE14" s="29"/>
      <c r="AF14" s="38"/>
      <c r="AG14" s="39"/>
      <c r="AH14" s="100"/>
      <c r="AI14" s="157"/>
      <c r="AJ14" s="158"/>
      <c r="AK14" s="157"/>
      <c r="AL14" s="159"/>
      <c r="AM14" s="160"/>
      <c r="AN14" s="161"/>
      <c r="AO14" s="162"/>
      <c r="AP14" s="162"/>
      <c r="AQ14" s="162"/>
      <c r="AR14" s="157"/>
      <c r="AS14" s="158"/>
      <c r="AT14" s="157"/>
      <c r="AU14" s="159"/>
      <c r="AV14" s="160"/>
      <c r="AW14" s="161"/>
      <c r="AX14" s="162"/>
      <c r="AY14" s="162"/>
      <c r="AZ14" s="162"/>
      <c r="BA14" s="157"/>
      <c r="BB14" s="158"/>
      <c r="BC14" s="157"/>
      <c r="BD14" s="159"/>
      <c r="BE14" s="160"/>
      <c r="BF14" s="161"/>
      <c r="BG14" s="162"/>
      <c r="BH14" s="162"/>
      <c r="BI14" s="162"/>
      <c r="BJ14" s="157"/>
      <c r="BK14" s="158"/>
      <c r="BL14" s="157"/>
      <c r="BM14" s="159"/>
      <c r="BN14" s="160"/>
      <c r="BO14" s="161"/>
      <c r="BP14" s="162"/>
      <c r="BQ14" s="162"/>
      <c r="BR14" s="162"/>
      <c r="BS14" s="163"/>
      <c r="BT14" s="85"/>
      <c r="BU14" s="157"/>
      <c r="BV14" s="159"/>
      <c r="BW14" s="160"/>
      <c r="BX14" s="161"/>
      <c r="BY14" s="162"/>
      <c r="BZ14" s="162"/>
      <c r="CA14" s="162"/>
      <c r="CB14" s="163"/>
      <c r="CC14" s="85"/>
      <c r="CD14" s="157"/>
      <c r="CE14" s="159"/>
      <c r="CF14" s="160"/>
      <c r="CG14" s="161"/>
      <c r="CH14" s="162"/>
      <c r="CI14" s="162"/>
      <c r="CJ14" s="162"/>
      <c r="CK14" s="163"/>
      <c r="CL14" s="85"/>
      <c r="CM14" s="157"/>
      <c r="CN14" s="159"/>
      <c r="CO14" s="160"/>
      <c r="CP14" s="161"/>
      <c r="CQ14" s="162"/>
      <c r="CR14" s="162"/>
      <c r="CS14" s="162"/>
      <c r="CT14" s="164"/>
      <c r="CU14" s="160"/>
      <c r="CV14" s="160"/>
      <c r="CW14" s="160"/>
      <c r="CX14" s="165"/>
    </row>
    <row r="15" spans="1:102" x14ac:dyDescent="0.15">
      <c r="A15" s="21" t="e">
        <f>AG15</f>
        <v>#DIV/0!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 t="s">
        <v>49</v>
      </c>
      <c r="M15" s="48"/>
      <c r="N15" s="48"/>
      <c r="O15" s="49">
        <f>SUM(O5:O14)</f>
        <v>0</v>
      </c>
      <c r="P15" s="49">
        <f>SUM(P5:P14)</f>
        <v>0</v>
      </c>
      <c r="Q15" s="49"/>
      <c r="R15" s="50">
        <f>SUM(R5:R14)</f>
        <v>0</v>
      </c>
      <c r="S15" s="50">
        <f>SUM(S5:S14)</f>
        <v>0</v>
      </c>
      <c r="T15" s="50">
        <f>SUM(T5:T14)</f>
        <v>0</v>
      </c>
      <c r="U15" s="50">
        <f>SUM(U5:U14)</f>
        <v>0</v>
      </c>
      <c r="V15" s="102" t="str">
        <f>IFERROR(U15/R15,"-")</f>
        <v>-</v>
      </c>
      <c r="W15" s="50">
        <f>SUM(W5:W14)</f>
        <v>0</v>
      </c>
      <c r="X15" s="103">
        <f>SUM(X7:X12)</f>
        <v>0</v>
      </c>
      <c r="Y15" s="102"/>
      <c r="Z15" s="52" t="str">
        <f>IFERROR(O15/U15,"-")</f>
        <v>-</v>
      </c>
      <c r="AA15" s="50">
        <f>SUM(AA5:AA14)</f>
        <v>0</v>
      </c>
      <c r="AB15" s="51" t="str">
        <f>IFERROR(AA15/U15,"-")</f>
        <v>-</v>
      </c>
      <c r="AC15" s="49">
        <f>SUM(AC5:AC14)</f>
        <v>0</v>
      </c>
      <c r="AD15" s="52" t="str">
        <f>IFERROR(AC15/U15,"-")</f>
        <v>-</v>
      </c>
      <c r="AE15" s="52" t="str">
        <f>IFERROR(AC15/AA15,"-")</f>
        <v>-</v>
      </c>
      <c r="AF15" s="53">
        <f>AC15-O15</f>
        <v>0</v>
      </c>
      <c r="AG15" s="104" t="e">
        <f>AC15/O15</f>
        <v>#DIV/0!</v>
      </c>
      <c r="AH15" s="105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3"/>
      <c r="CI15" s="82"/>
      <c r="CJ15" s="83"/>
      <c r="CK15" s="82"/>
      <c r="CL15" s="83"/>
      <c r="CM15" s="82"/>
      <c r="CN15" s="83"/>
      <c r="CO15" s="82"/>
      <c r="CP15" s="83"/>
      <c r="CQ15" s="82"/>
      <c r="CR15" s="83"/>
      <c r="CS15" s="82"/>
      <c r="CT15" s="83"/>
      <c r="CU15" s="82"/>
      <c r="CV15" s="83"/>
      <c r="CW15" s="82"/>
      <c r="CX15" s="83"/>
    </row>
  </sheetData>
  <mergeCells count="40">
    <mergeCell ref="Z7:Z8"/>
    <mergeCell ref="AF7:AF8"/>
    <mergeCell ref="AG7:AG8"/>
    <mergeCell ref="Z9:Z10"/>
    <mergeCell ref="AI2:CS2"/>
    <mergeCell ref="AG9:AG10"/>
    <mergeCell ref="CT2:CT4"/>
    <mergeCell ref="CU2:CU4"/>
    <mergeCell ref="CV2:CX2"/>
    <mergeCell ref="AI3:AQ3"/>
    <mergeCell ref="AR3:AZ3"/>
    <mergeCell ref="BA3:BI3"/>
    <mergeCell ref="BJ3:BR3"/>
    <mergeCell ref="BS3:CA3"/>
    <mergeCell ref="CB3:CJ3"/>
    <mergeCell ref="CK3:CS3"/>
    <mergeCell ref="CV3:CW3"/>
    <mergeCell ref="CX3:CX4"/>
    <mergeCell ref="AF11:AF12"/>
    <mergeCell ref="AG11:AG12"/>
    <mergeCell ref="A9:A10"/>
    <mergeCell ref="M7:M8"/>
    <mergeCell ref="M9:M10"/>
    <mergeCell ref="M11:M12"/>
    <mergeCell ref="A11:A12"/>
    <mergeCell ref="L11:L12"/>
    <mergeCell ref="N11:N12"/>
    <mergeCell ref="O11:O12"/>
    <mergeCell ref="Z11:Z12"/>
    <mergeCell ref="L9:L10"/>
    <mergeCell ref="N9:N10"/>
    <mergeCell ref="O9:O10"/>
    <mergeCell ref="AF9:AF10"/>
    <mergeCell ref="P11:P12"/>
    <mergeCell ref="P9:P10"/>
    <mergeCell ref="A7:A8"/>
    <mergeCell ref="L7:L8"/>
    <mergeCell ref="N7:N8"/>
    <mergeCell ref="O7:O8"/>
    <mergeCell ref="P7:P8"/>
  </mergeCells>
  <phoneticPr fontId="9"/>
  <conditionalFormatting sqref="S1:S2 S16:S1048576 N3:N14">
    <cfRule type="expression" dxfId="3" priority="3">
      <formula>WEEKDAY(N1)=1</formula>
    </cfRule>
    <cfRule type="expression" dxfId="2" priority="4">
      <formula>WEEKDAY(N1)=7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X14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88" customWidth="1"/>
    <col min="2" max="3" width="7.25" style="88" customWidth="1"/>
    <col min="4" max="8" width="7.375" style="88" customWidth="1"/>
    <col min="9" max="9" width="40.625" style="88" bestFit="1" customWidth="1"/>
    <col min="10" max="10" width="13.25" style="88" bestFit="1" customWidth="1"/>
    <col min="11" max="11" width="7" style="88" bestFit="1" customWidth="1"/>
    <col min="12" max="12" width="30.625" style="88" customWidth="1"/>
    <col min="13" max="13" width="27.125" style="88" customWidth="1"/>
    <col min="14" max="14" width="18.75" style="88" customWidth="1"/>
    <col min="15" max="17" width="12" style="88" customWidth="1"/>
    <col min="18" max="18" width="14.875" style="88" customWidth="1"/>
    <col min="19" max="19" width="12.25" style="88" customWidth="1"/>
    <col min="20" max="20" width="10.875" style="88" customWidth="1"/>
    <col min="21" max="21" width="10.375" style="88" bestFit="1" customWidth="1"/>
    <col min="22" max="23" width="9" style="88"/>
    <col min="24" max="24" width="10.375" style="88" customWidth="1"/>
    <col min="25" max="25" width="9" style="88"/>
    <col min="26" max="26" width="8.75" style="88" bestFit="1" customWidth="1"/>
    <col min="27" max="27" width="7.375" style="88" customWidth="1"/>
    <col min="28" max="29" width="9" style="88"/>
    <col min="30" max="30" width="8.25" style="88" bestFit="1" customWidth="1"/>
    <col min="31" max="31" width="7.875" style="88" customWidth="1"/>
    <col min="32" max="32" width="10" style="88" customWidth="1"/>
    <col min="33" max="34" width="9" style="88"/>
    <col min="35" max="35" width="12.375" style="88" bestFit="1" customWidth="1"/>
    <col min="36" max="36" width="9" style="88" customWidth="1"/>
    <col min="37" max="37" width="9" style="80" customWidth="1"/>
    <col min="38" max="84" width="9" style="88" customWidth="1"/>
    <col min="85" max="85" width="9" style="88"/>
    <col min="86" max="86" width="11.125" style="88" bestFit="1" customWidth="1"/>
    <col min="87" max="87" width="10.75" style="88" bestFit="1" customWidth="1"/>
    <col min="88" max="16384" width="9" style="88"/>
  </cols>
  <sheetData>
    <row r="2" spans="1:102" ht="13.5" customHeight="1" x14ac:dyDescent="0.15">
      <c r="A2" s="27">
        <v>43466</v>
      </c>
      <c r="B2" s="31" t="s">
        <v>74</v>
      </c>
      <c r="C2" s="31"/>
      <c r="D2" s="54"/>
      <c r="E2" s="54"/>
      <c r="F2" s="54"/>
      <c r="G2" s="54"/>
      <c r="H2" s="54"/>
      <c r="I2" s="54"/>
      <c r="J2" s="54"/>
      <c r="K2" s="1"/>
      <c r="R2" s="54"/>
      <c r="S2" s="86"/>
      <c r="T2" s="1"/>
      <c r="U2" s="1"/>
      <c r="V2" s="1"/>
      <c r="W2" s="1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13" t="s">
        <v>19</v>
      </c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4" t="s">
        <v>20</v>
      </c>
      <c r="CU2" s="216" t="s">
        <v>21</v>
      </c>
      <c r="CV2" s="201" t="s">
        <v>22</v>
      </c>
      <c r="CW2" s="202"/>
      <c r="CX2" s="203"/>
    </row>
    <row r="3" spans="1:102" ht="14.25" x14ac:dyDescent="0.15">
      <c r="A3" s="12" t="s">
        <v>50</v>
      </c>
      <c r="B3" s="46"/>
      <c r="C3" s="46"/>
      <c r="D3" s="20"/>
      <c r="E3" s="20"/>
      <c r="F3" s="20"/>
      <c r="G3" s="20"/>
      <c r="H3" s="20"/>
      <c r="I3" s="20"/>
      <c r="J3" s="20"/>
      <c r="K3" s="20"/>
      <c r="L3" s="1"/>
      <c r="M3" s="1"/>
      <c r="N3" s="1"/>
      <c r="O3" s="1"/>
      <c r="P3" s="1"/>
      <c r="Q3" s="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"/>
      <c r="AE3" s="1"/>
      <c r="AF3" s="1"/>
      <c r="AG3" s="1"/>
      <c r="AH3" s="81"/>
      <c r="AI3" s="204" t="s">
        <v>62</v>
      </c>
      <c r="AJ3" s="205"/>
      <c r="AK3" s="205"/>
      <c r="AL3" s="205"/>
      <c r="AM3" s="205"/>
      <c r="AN3" s="205"/>
      <c r="AO3" s="205"/>
      <c r="AP3" s="205"/>
      <c r="AQ3" s="205"/>
      <c r="AR3" s="219" t="s">
        <v>61</v>
      </c>
      <c r="AS3" s="220"/>
      <c r="AT3" s="220"/>
      <c r="AU3" s="220"/>
      <c r="AV3" s="220"/>
      <c r="AW3" s="220"/>
      <c r="AX3" s="220"/>
      <c r="AY3" s="220"/>
      <c r="AZ3" s="221"/>
      <c r="BA3" s="222" t="s">
        <v>63</v>
      </c>
      <c r="BB3" s="223"/>
      <c r="BC3" s="223"/>
      <c r="BD3" s="223"/>
      <c r="BE3" s="223"/>
      <c r="BF3" s="223"/>
      <c r="BG3" s="223"/>
      <c r="BH3" s="223"/>
      <c r="BI3" s="224"/>
      <c r="BJ3" s="225" t="s">
        <v>64</v>
      </c>
      <c r="BK3" s="226"/>
      <c r="BL3" s="226"/>
      <c r="BM3" s="226"/>
      <c r="BN3" s="226"/>
      <c r="BO3" s="226"/>
      <c r="BP3" s="226"/>
      <c r="BQ3" s="226"/>
      <c r="BR3" s="227"/>
      <c r="BS3" s="228" t="s">
        <v>65</v>
      </c>
      <c r="BT3" s="229"/>
      <c r="BU3" s="229"/>
      <c r="BV3" s="229"/>
      <c r="BW3" s="229"/>
      <c r="BX3" s="229"/>
      <c r="BY3" s="229"/>
      <c r="BZ3" s="229"/>
      <c r="CA3" s="230"/>
      <c r="CB3" s="231" t="s">
        <v>66</v>
      </c>
      <c r="CC3" s="232"/>
      <c r="CD3" s="232"/>
      <c r="CE3" s="232"/>
      <c r="CF3" s="232"/>
      <c r="CG3" s="232"/>
      <c r="CH3" s="232"/>
      <c r="CI3" s="232"/>
      <c r="CJ3" s="233"/>
      <c r="CK3" s="234" t="s">
        <v>67</v>
      </c>
      <c r="CL3" s="235"/>
      <c r="CM3" s="235"/>
      <c r="CN3" s="235"/>
      <c r="CO3" s="235"/>
      <c r="CP3" s="235"/>
      <c r="CQ3" s="235"/>
      <c r="CR3" s="235"/>
      <c r="CS3" s="236"/>
      <c r="CT3" s="214"/>
      <c r="CU3" s="217"/>
      <c r="CV3" s="206" t="s">
        <v>23</v>
      </c>
      <c r="CW3" s="207"/>
      <c r="CX3" s="208" t="s">
        <v>24</v>
      </c>
    </row>
    <row r="4" spans="1:102" x14ac:dyDescent="0.15">
      <c r="A4" s="30"/>
      <c r="B4" s="5" t="s">
        <v>1</v>
      </c>
      <c r="C4" s="5" t="s">
        <v>53</v>
      </c>
      <c r="D4" s="5" t="s">
        <v>2</v>
      </c>
      <c r="E4" s="5" t="s">
        <v>43</v>
      </c>
      <c r="F4" s="5" t="s">
        <v>44</v>
      </c>
      <c r="G4" s="5" t="s">
        <v>45</v>
      </c>
      <c r="H4" s="5" t="s">
        <v>3</v>
      </c>
      <c r="I4" s="5" t="s">
        <v>4</v>
      </c>
      <c r="J4" s="5" t="s">
        <v>54</v>
      </c>
      <c r="K4" s="23" t="s">
        <v>69</v>
      </c>
      <c r="L4" s="5" t="s">
        <v>5</v>
      </c>
      <c r="M4" s="15" t="s">
        <v>56</v>
      </c>
      <c r="N4" s="15" t="s">
        <v>57</v>
      </c>
      <c r="O4" s="5" t="s">
        <v>58</v>
      </c>
      <c r="P4" s="5" t="s">
        <v>72</v>
      </c>
      <c r="Q4" s="16" t="s">
        <v>71</v>
      </c>
      <c r="R4" s="16" t="s">
        <v>6</v>
      </c>
      <c r="S4" s="17" t="s">
        <v>7</v>
      </c>
      <c r="T4" s="18" t="s">
        <v>8</v>
      </c>
      <c r="U4" s="6" t="s">
        <v>9</v>
      </c>
      <c r="V4" s="8" t="s">
        <v>10</v>
      </c>
      <c r="W4" s="19" t="s">
        <v>59</v>
      </c>
      <c r="X4" s="8" t="s">
        <v>11</v>
      </c>
      <c r="Y4" s="8" t="s">
        <v>12</v>
      </c>
      <c r="Z4" s="5" t="s">
        <v>13</v>
      </c>
      <c r="AA4" s="5" t="s">
        <v>14</v>
      </c>
      <c r="AB4" s="5" t="s">
        <v>15</v>
      </c>
      <c r="AC4" s="16" t="s">
        <v>16</v>
      </c>
      <c r="AD4" s="5" t="s">
        <v>60</v>
      </c>
      <c r="AE4" s="5" t="s">
        <v>47</v>
      </c>
      <c r="AF4" s="5" t="s">
        <v>17</v>
      </c>
      <c r="AG4" s="5" t="s">
        <v>18</v>
      </c>
      <c r="AH4" s="98"/>
      <c r="AI4" s="56" t="s">
        <v>25</v>
      </c>
      <c r="AJ4" s="56" t="s">
        <v>26</v>
      </c>
      <c r="AK4" s="56" t="s">
        <v>28</v>
      </c>
      <c r="AL4" s="56" t="s">
        <v>15</v>
      </c>
      <c r="AM4" s="56" t="s">
        <v>29</v>
      </c>
      <c r="AN4" s="56" t="s">
        <v>30</v>
      </c>
      <c r="AO4" s="56" t="s">
        <v>31</v>
      </c>
      <c r="AP4" s="56" t="s">
        <v>32</v>
      </c>
      <c r="AQ4" s="56" t="s">
        <v>33</v>
      </c>
      <c r="AR4" s="57" t="s">
        <v>25</v>
      </c>
      <c r="AS4" s="57" t="s">
        <v>26</v>
      </c>
      <c r="AT4" s="57" t="s">
        <v>28</v>
      </c>
      <c r="AU4" s="57" t="s">
        <v>15</v>
      </c>
      <c r="AV4" s="57" t="s">
        <v>29</v>
      </c>
      <c r="AW4" s="57" t="s">
        <v>30</v>
      </c>
      <c r="AX4" s="57" t="s">
        <v>31</v>
      </c>
      <c r="AY4" s="57" t="s">
        <v>32</v>
      </c>
      <c r="AZ4" s="57" t="s">
        <v>33</v>
      </c>
      <c r="BA4" s="58" t="s">
        <v>25</v>
      </c>
      <c r="BB4" s="58" t="s">
        <v>27</v>
      </c>
      <c r="BC4" s="58" t="s">
        <v>28</v>
      </c>
      <c r="BD4" s="58" t="s">
        <v>15</v>
      </c>
      <c r="BE4" s="58" t="s">
        <v>29</v>
      </c>
      <c r="BF4" s="58" t="s">
        <v>30</v>
      </c>
      <c r="BG4" s="58" t="s">
        <v>31</v>
      </c>
      <c r="BH4" s="58" t="s">
        <v>32</v>
      </c>
      <c r="BI4" s="58" t="s">
        <v>33</v>
      </c>
      <c r="BJ4" s="59" t="s">
        <v>25</v>
      </c>
      <c r="BK4" s="59" t="s">
        <v>27</v>
      </c>
      <c r="BL4" s="59" t="s">
        <v>28</v>
      </c>
      <c r="BM4" s="59" t="s">
        <v>15</v>
      </c>
      <c r="BN4" s="59" t="s">
        <v>29</v>
      </c>
      <c r="BO4" s="59" t="s">
        <v>30</v>
      </c>
      <c r="BP4" s="59" t="s">
        <v>31</v>
      </c>
      <c r="BQ4" s="59" t="s">
        <v>32</v>
      </c>
      <c r="BR4" s="59" t="s">
        <v>33</v>
      </c>
      <c r="BS4" s="60" t="s">
        <v>25</v>
      </c>
      <c r="BT4" s="60" t="s">
        <v>27</v>
      </c>
      <c r="BU4" s="60" t="s">
        <v>28</v>
      </c>
      <c r="BV4" s="60" t="s">
        <v>15</v>
      </c>
      <c r="BW4" s="60" t="s">
        <v>29</v>
      </c>
      <c r="BX4" s="60" t="s">
        <v>30</v>
      </c>
      <c r="BY4" s="60" t="s">
        <v>31</v>
      </c>
      <c r="BZ4" s="60" t="s">
        <v>32</v>
      </c>
      <c r="CA4" s="60" t="s">
        <v>33</v>
      </c>
      <c r="CB4" s="61" t="s">
        <v>25</v>
      </c>
      <c r="CC4" s="61" t="s">
        <v>27</v>
      </c>
      <c r="CD4" s="61" t="s">
        <v>28</v>
      </c>
      <c r="CE4" s="61" t="s">
        <v>15</v>
      </c>
      <c r="CF4" s="61" t="s">
        <v>29</v>
      </c>
      <c r="CG4" s="61" t="s">
        <v>30</v>
      </c>
      <c r="CH4" s="61" t="s">
        <v>31</v>
      </c>
      <c r="CI4" s="61" t="s">
        <v>32</v>
      </c>
      <c r="CJ4" s="61" t="s">
        <v>33</v>
      </c>
      <c r="CK4" s="62" t="s">
        <v>25</v>
      </c>
      <c r="CL4" s="62" t="s">
        <v>27</v>
      </c>
      <c r="CM4" s="62" t="s">
        <v>28</v>
      </c>
      <c r="CN4" s="62" t="s">
        <v>15</v>
      </c>
      <c r="CO4" s="62" t="s">
        <v>29</v>
      </c>
      <c r="CP4" s="62" t="s">
        <v>30</v>
      </c>
      <c r="CQ4" s="62" t="s">
        <v>31</v>
      </c>
      <c r="CR4" s="62" t="s">
        <v>32</v>
      </c>
      <c r="CS4" s="62" t="s">
        <v>33</v>
      </c>
      <c r="CT4" s="215"/>
      <c r="CU4" s="218"/>
      <c r="CV4" s="63" t="s">
        <v>34</v>
      </c>
      <c r="CW4" s="63" t="s">
        <v>35</v>
      </c>
      <c r="CX4" s="209"/>
    </row>
    <row r="5" spans="1:102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9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</row>
    <row r="6" spans="1:102" x14ac:dyDescent="0.15">
      <c r="A6" s="106"/>
      <c r="B6" s="30"/>
      <c r="C6" s="30"/>
      <c r="D6" s="30"/>
      <c r="E6" s="107"/>
      <c r="F6" s="107"/>
      <c r="G6" s="107"/>
      <c r="H6" s="107"/>
      <c r="I6" s="107"/>
      <c r="J6" s="107"/>
      <c r="K6" s="107"/>
      <c r="L6" s="106"/>
      <c r="M6" s="106"/>
      <c r="N6" s="106"/>
      <c r="O6" s="108"/>
      <c r="P6" s="10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9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</row>
    <row r="7" spans="1:102" x14ac:dyDescent="0.15">
      <c r="A7" s="93" t="e">
        <f>AG7</f>
        <v>#DIV/0!</v>
      </c>
      <c r="B7" s="181"/>
      <c r="C7" s="181"/>
      <c r="D7" s="172"/>
      <c r="E7" s="179"/>
      <c r="F7" s="179"/>
      <c r="G7" s="179"/>
      <c r="H7" s="173"/>
      <c r="I7" s="173"/>
      <c r="J7" s="173"/>
      <c r="K7" s="173"/>
      <c r="L7" s="109"/>
      <c r="M7" s="109"/>
      <c r="N7" s="110"/>
      <c r="O7" s="94"/>
      <c r="P7" s="166">
        <f>O7*1.2</f>
        <v>0</v>
      </c>
      <c r="Q7" s="111"/>
      <c r="R7" s="111"/>
      <c r="S7" s="112"/>
      <c r="T7" s="113"/>
      <c r="U7" s="114">
        <f>S7+T7</f>
        <v>0</v>
      </c>
      <c r="V7" s="115" t="str">
        <f t="shared" ref="V7:V11" si="0">IFERROR(U7/R7,"-")</f>
        <v>-</v>
      </c>
      <c r="W7" s="116"/>
      <c r="X7" s="116"/>
      <c r="Y7" s="115"/>
      <c r="Z7" s="95" t="str">
        <f>IFERROR(O7/U7,"-")</f>
        <v>-</v>
      </c>
      <c r="AA7" s="117"/>
      <c r="AB7" s="97" t="str">
        <f t="shared" ref="AB7:AB11" si="1">IF(U7=0,"-",AA7/U7)</f>
        <v>-</v>
      </c>
      <c r="AC7" s="118"/>
      <c r="AD7" s="95" t="str">
        <f t="shared" ref="AD7:AD11" si="2">IFERROR(AC7/U7,"-")</f>
        <v>-</v>
      </c>
      <c r="AE7" s="95" t="str">
        <f t="shared" ref="AE7:AE11" si="3">IFERROR(AC7/AA7,"-")</f>
        <v>-</v>
      </c>
      <c r="AF7" s="96">
        <f>AC7-O7</f>
        <v>0</v>
      </c>
      <c r="AG7" s="97" t="e">
        <f>AC7/O7</f>
        <v>#DIV/0!</v>
      </c>
      <c r="AH7" s="101"/>
      <c r="AI7" s="64"/>
      <c r="AJ7" s="65" t="str">
        <f>IF($V7=0,"",IF(AI7=0,"",(AI7/$V7)))</f>
        <v/>
      </c>
      <c r="AK7" s="64"/>
      <c r="AL7" s="125" t="str">
        <f>IFERROR(AK7/AI7,"-")</f>
        <v>-</v>
      </c>
      <c r="AM7" s="126"/>
      <c r="AN7" s="127" t="str">
        <f>IFERROR(AM7/AI7,"-")</f>
        <v>-</v>
      </c>
      <c r="AO7" s="128"/>
      <c r="AP7" s="128"/>
      <c r="AQ7" s="128"/>
      <c r="AR7" s="66"/>
      <c r="AS7" s="67" t="str">
        <f>IF($V7=0,"",IF(AR7=0,"",(AR7/$V7)))</f>
        <v/>
      </c>
      <c r="AT7" s="66"/>
      <c r="AU7" s="129" t="str">
        <f>IFERROR(AT7/AR7,"-")</f>
        <v>-</v>
      </c>
      <c r="AV7" s="130"/>
      <c r="AW7" s="131" t="str">
        <f>IFERROR(AV7/AR7,"-")</f>
        <v>-</v>
      </c>
      <c r="AX7" s="132"/>
      <c r="AY7" s="132"/>
      <c r="AZ7" s="132"/>
      <c r="BA7" s="68"/>
      <c r="BB7" s="69" t="str">
        <f>IF($V7=0,"",IF(BA7=0,"",(BA7/$V7)))</f>
        <v/>
      </c>
      <c r="BC7" s="68"/>
      <c r="BD7" s="133" t="str">
        <f>IFERROR(BC7/BA7,"-")</f>
        <v>-</v>
      </c>
      <c r="BE7" s="134"/>
      <c r="BF7" s="135" t="str">
        <f>IFERROR(BE7/BA7,"-")</f>
        <v>-</v>
      </c>
      <c r="BG7" s="136"/>
      <c r="BH7" s="136"/>
      <c r="BI7" s="136"/>
      <c r="BJ7" s="70"/>
      <c r="BK7" s="71" t="str">
        <f>IF($V7=0,"",IF(BJ7=0,"",(BJ7/$V7)))</f>
        <v/>
      </c>
      <c r="BL7" s="70"/>
      <c r="BM7" s="137" t="str">
        <f>IFERROR(BL7/BJ7,"-")</f>
        <v>-</v>
      </c>
      <c r="BN7" s="138"/>
      <c r="BO7" s="139" t="str">
        <f>IFERROR(BN7/BJ7,"-")</f>
        <v>-</v>
      </c>
      <c r="BP7" s="140"/>
      <c r="BQ7" s="140"/>
      <c r="BR7" s="140"/>
      <c r="BS7" s="141"/>
      <c r="BT7" s="142" t="str">
        <f>IF($V7=0,"",IF(BS7=0,"",(BS7/$V7)))</f>
        <v/>
      </c>
      <c r="BU7" s="72"/>
      <c r="BV7" s="143" t="str">
        <f>IFERROR(BU7/BS7,"-")</f>
        <v>-</v>
      </c>
      <c r="BW7" s="144"/>
      <c r="BX7" s="145" t="str">
        <f>IFERROR(BW7/BS7,"-")</f>
        <v>-</v>
      </c>
      <c r="BY7" s="146"/>
      <c r="BZ7" s="146"/>
      <c r="CA7" s="146"/>
      <c r="CB7" s="77"/>
      <c r="CC7" s="73" t="str">
        <f t="shared" ref="CC7:CC11" si="4">IF($V7=0,"",IF(CB7=0,"",(CB7/$V7)))</f>
        <v/>
      </c>
      <c r="CD7" s="147"/>
      <c r="CE7" s="148" t="str">
        <f>IFERROR(CD7/CB7,"-")</f>
        <v>-</v>
      </c>
      <c r="CF7" s="149"/>
      <c r="CG7" s="150" t="str">
        <f>IFERROR(CF7/CB7,"-")</f>
        <v>-</v>
      </c>
      <c r="CH7" s="151"/>
      <c r="CI7" s="151"/>
      <c r="CJ7" s="151"/>
      <c r="CK7" s="78"/>
      <c r="CL7" s="74" t="str">
        <f t="shared" ref="CL7:CL11" si="5">IF($V7=0,"",IF(CK7=0,"",(CK7/$V7)))</f>
        <v/>
      </c>
      <c r="CM7" s="152"/>
      <c r="CN7" s="153" t="str">
        <f>IFERROR(CM7/CK7,"-")</f>
        <v>-</v>
      </c>
      <c r="CO7" s="154"/>
      <c r="CP7" s="155" t="str">
        <f>IFERROR(CO7/CK7,"-")</f>
        <v>-</v>
      </c>
      <c r="CQ7" s="156"/>
      <c r="CR7" s="156"/>
      <c r="CS7" s="156"/>
      <c r="CT7" s="75">
        <f>SUM(AT7,BC7,BL7,BU7,CD7,CM7)</f>
        <v>0</v>
      </c>
      <c r="CU7" s="76"/>
      <c r="CV7" s="76"/>
      <c r="CW7" s="76"/>
      <c r="CX7" s="122" t="str">
        <f>IF(AND(CV7=0,CW7=0),"",IF(AND(CV7&lt;=100000,CW7&lt;=100000),"",IF(CV7/CU7&gt;0.7,"男高",IF(CW7/CU7&gt;0.7,"女高",""))))</f>
        <v/>
      </c>
    </row>
    <row r="8" spans="1:102" x14ac:dyDescent="0.15">
      <c r="A8" s="184" t="e">
        <f>AG8</f>
        <v>#DIV/0!</v>
      </c>
      <c r="B8" s="171"/>
      <c r="C8" s="181"/>
      <c r="D8" s="172"/>
      <c r="E8" s="179"/>
      <c r="F8" s="179"/>
      <c r="G8" s="179"/>
      <c r="H8" s="173"/>
      <c r="I8" s="173"/>
      <c r="J8" s="173"/>
      <c r="K8" s="173"/>
      <c r="L8" s="241"/>
      <c r="M8" s="239"/>
      <c r="N8" s="199"/>
      <c r="O8" s="187"/>
      <c r="P8" s="187">
        <f>O8*1.2</f>
        <v>0</v>
      </c>
      <c r="Q8" s="4"/>
      <c r="R8" s="4"/>
      <c r="S8" s="10"/>
      <c r="T8" s="11"/>
      <c r="U8" s="7">
        <f t="shared" ref="U8:U9" si="6">S8+T8</f>
        <v>0</v>
      </c>
      <c r="V8" s="41" t="str">
        <f t="shared" si="0"/>
        <v>-</v>
      </c>
      <c r="W8" s="9"/>
      <c r="X8" s="9"/>
      <c r="Y8" s="41"/>
      <c r="Z8" s="190" t="str">
        <f>IFERROR(O8/SUM(U8:U9),"-")</f>
        <v>-</v>
      </c>
      <c r="AA8" s="28"/>
      <c r="AB8" s="42" t="str">
        <f t="shared" si="1"/>
        <v>-</v>
      </c>
      <c r="AC8" s="2"/>
      <c r="AD8" s="33" t="str">
        <f t="shared" si="2"/>
        <v>-</v>
      </c>
      <c r="AE8" s="55" t="str">
        <f t="shared" si="3"/>
        <v>-</v>
      </c>
      <c r="AF8" s="192">
        <f>SUM(AC8:AC9)-O8</f>
        <v>0</v>
      </c>
      <c r="AG8" s="194" t="e">
        <f>SUM(AC8:AC9)/O8</f>
        <v>#DIV/0!</v>
      </c>
      <c r="AH8" s="101"/>
      <c r="AI8" s="64"/>
      <c r="AJ8" s="65" t="str">
        <f t="shared" ref="AJ8:AJ11" si="7">IF($V8=0,"",IF(AI8=0,"",(AI8/$V8)))</f>
        <v/>
      </c>
      <c r="AK8" s="64"/>
      <c r="AL8" s="125" t="str">
        <f t="shared" ref="AL8:AL11" si="8">IFERROR(AK8/AI8,"-")</f>
        <v>-</v>
      </c>
      <c r="AM8" s="126"/>
      <c r="AN8" s="127" t="str">
        <f t="shared" ref="AN8:AN11" si="9">IFERROR(AM8/AI8,"-")</f>
        <v>-</v>
      </c>
      <c r="AO8" s="128"/>
      <c r="AP8" s="128"/>
      <c r="AQ8" s="128"/>
      <c r="AR8" s="66"/>
      <c r="AS8" s="67" t="str">
        <f t="shared" ref="AS8:AS11" si="10">IF($V8=0,"",IF(AR8=0,"",(AR8/$V8)))</f>
        <v/>
      </c>
      <c r="AT8" s="66"/>
      <c r="AU8" s="129" t="str">
        <f t="shared" ref="AU8:AU11" si="11">IFERROR(AT8/AR8,"-")</f>
        <v>-</v>
      </c>
      <c r="AV8" s="130"/>
      <c r="AW8" s="131" t="str">
        <f t="shared" ref="AW8:AW11" si="12">IFERROR(AV8/AR8,"-")</f>
        <v>-</v>
      </c>
      <c r="AX8" s="132"/>
      <c r="AY8" s="132"/>
      <c r="AZ8" s="132"/>
      <c r="BA8" s="68"/>
      <c r="BB8" s="69" t="str">
        <f t="shared" ref="BB8:BB11" si="13">IF($V8=0,"",IF(BA8=0,"",(BA8/$V8)))</f>
        <v/>
      </c>
      <c r="BC8" s="68"/>
      <c r="BD8" s="133" t="str">
        <f t="shared" ref="BD8:BD11" si="14">IFERROR(BC8/BA8,"-")</f>
        <v>-</v>
      </c>
      <c r="BE8" s="134"/>
      <c r="BF8" s="135" t="str">
        <f t="shared" ref="BF8:BF11" si="15">IFERROR(BE8/BA8,"-")</f>
        <v>-</v>
      </c>
      <c r="BG8" s="136"/>
      <c r="BH8" s="136"/>
      <c r="BI8" s="136"/>
      <c r="BJ8" s="70"/>
      <c r="BK8" s="71" t="str">
        <f t="shared" ref="BK8:BK11" si="16">IF($V8=0,"",IF(BJ8=0,"",(BJ8/$V8)))</f>
        <v/>
      </c>
      <c r="BL8" s="70"/>
      <c r="BM8" s="137" t="str">
        <f t="shared" ref="BM8:BM11" si="17">IFERROR(BL8/BJ8,"-")</f>
        <v>-</v>
      </c>
      <c r="BN8" s="138"/>
      <c r="BO8" s="139" t="str">
        <f t="shared" ref="BO8:BO11" si="18">IFERROR(BN8/BJ8,"-")</f>
        <v>-</v>
      </c>
      <c r="BP8" s="140"/>
      <c r="BQ8" s="140"/>
      <c r="BR8" s="140"/>
      <c r="BS8" s="141"/>
      <c r="BT8" s="142" t="str">
        <f t="shared" ref="BT8:BT11" si="19">IF($V8=0,"",IF(BS8=0,"",(BS8/$V8)))</f>
        <v/>
      </c>
      <c r="BU8" s="72"/>
      <c r="BV8" s="143" t="str">
        <f t="shared" ref="BV8:BV11" si="20">IFERROR(BU8/BS8,"-")</f>
        <v>-</v>
      </c>
      <c r="BW8" s="144"/>
      <c r="BX8" s="145" t="str">
        <f t="shared" ref="BX8:BX11" si="21">IFERROR(BW8/BS8,"-")</f>
        <v>-</v>
      </c>
      <c r="BY8" s="146"/>
      <c r="BZ8" s="146"/>
      <c r="CA8" s="146"/>
      <c r="CB8" s="77"/>
      <c r="CC8" s="73" t="str">
        <f t="shared" si="4"/>
        <v/>
      </c>
      <c r="CD8" s="147"/>
      <c r="CE8" s="148" t="str">
        <f t="shared" ref="CE8:CE11" si="22">IFERROR(CD8/CB8,"-")</f>
        <v>-</v>
      </c>
      <c r="CF8" s="149"/>
      <c r="CG8" s="150" t="str">
        <f t="shared" ref="CG8:CG11" si="23">IFERROR(CF8/CB8,"-")</f>
        <v>-</v>
      </c>
      <c r="CH8" s="151"/>
      <c r="CI8" s="151"/>
      <c r="CJ8" s="151"/>
      <c r="CK8" s="78"/>
      <c r="CL8" s="74" t="str">
        <f t="shared" si="5"/>
        <v/>
      </c>
      <c r="CM8" s="152"/>
      <c r="CN8" s="153" t="str">
        <f t="shared" ref="CN8:CN11" si="24">IFERROR(CM8/CK8,"-")</f>
        <v>-</v>
      </c>
      <c r="CO8" s="154"/>
      <c r="CP8" s="155" t="str">
        <f t="shared" ref="CP8:CP11" si="25">IFERROR(CO8/CK8,"-")</f>
        <v>-</v>
      </c>
      <c r="CQ8" s="156"/>
      <c r="CR8" s="156"/>
      <c r="CS8" s="156"/>
      <c r="CT8" s="75">
        <f t="shared" ref="CT8:CT11" si="26">SUM(AT8,BC8,BL8,BU8,CD8,CM8)</f>
        <v>0</v>
      </c>
      <c r="CU8" s="76"/>
      <c r="CV8" s="76"/>
      <c r="CW8" s="76"/>
      <c r="CX8" s="122" t="str">
        <f t="shared" ref="CX8:CX11" si="27">IF(AND(CV8=0,CW8=0),"",IF(AND(CV8&lt;=100000,CW8&lt;=100000),"",IF(CV8/CU8&gt;0.7,"男高",IF(CW8/CU8&gt;0.7,"女高",""))))</f>
        <v/>
      </c>
    </row>
    <row r="9" spans="1:102" x14ac:dyDescent="0.15">
      <c r="A9" s="186"/>
      <c r="B9" s="171"/>
      <c r="C9" s="181"/>
      <c r="D9" s="172"/>
      <c r="E9" s="179"/>
      <c r="F9" s="180"/>
      <c r="G9" s="180"/>
      <c r="H9" s="176"/>
      <c r="I9" s="176"/>
      <c r="J9" s="176"/>
      <c r="K9" s="171"/>
      <c r="L9" s="240"/>
      <c r="M9" s="198"/>
      <c r="N9" s="200"/>
      <c r="O9" s="189"/>
      <c r="P9" s="189"/>
      <c r="Q9" s="4"/>
      <c r="R9" s="4"/>
      <c r="S9" s="10"/>
      <c r="T9" s="11"/>
      <c r="U9" s="7">
        <f t="shared" si="6"/>
        <v>0</v>
      </c>
      <c r="V9" s="41" t="str">
        <f t="shared" si="0"/>
        <v>-</v>
      </c>
      <c r="W9" s="9"/>
      <c r="X9" s="9"/>
      <c r="Y9" s="41"/>
      <c r="Z9" s="191"/>
      <c r="AA9" s="28"/>
      <c r="AB9" s="42" t="str">
        <f t="shared" si="1"/>
        <v>-</v>
      </c>
      <c r="AC9" s="2"/>
      <c r="AD9" s="33" t="str">
        <f t="shared" si="2"/>
        <v>-</v>
      </c>
      <c r="AE9" s="55" t="str">
        <f t="shared" si="3"/>
        <v>-</v>
      </c>
      <c r="AF9" s="193"/>
      <c r="AG9" s="195"/>
      <c r="AH9" s="101"/>
      <c r="AI9" s="64"/>
      <c r="AJ9" s="65" t="str">
        <f t="shared" si="7"/>
        <v/>
      </c>
      <c r="AK9" s="64"/>
      <c r="AL9" s="125" t="str">
        <f t="shared" si="8"/>
        <v>-</v>
      </c>
      <c r="AM9" s="126"/>
      <c r="AN9" s="127" t="str">
        <f t="shared" si="9"/>
        <v>-</v>
      </c>
      <c r="AO9" s="128"/>
      <c r="AP9" s="128"/>
      <c r="AQ9" s="128"/>
      <c r="AR9" s="66"/>
      <c r="AS9" s="67" t="str">
        <f t="shared" si="10"/>
        <v/>
      </c>
      <c r="AT9" s="66"/>
      <c r="AU9" s="129" t="str">
        <f t="shared" si="11"/>
        <v>-</v>
      </c>
      <c r="AV9" s="130"/>
      <c r="AW9" s="131" t="str">
        <f t="shared" si="12"/>
        <v>-</v>
      </c>
      <c r="AX9" s="132"/>
      <c r="AY9" s="132"/>
      <c r="AZ9" s="132"/>
      <c r="BA9" s="68"/>
      <c r="BB9" s="69" t="str">
        <f t="shared" si="13"/>
        <v/>
      </c>
      <c r="BC9" s="68"/>
      <c r="BD9" s="133" t="str">
        <f t="shared" si="14"/>
        <v>-</v>
      </c>
      <c r="BE9" s="134"/>
      <c r="BF9" s="135" t="str">
        <f t="shared" si="15"/>
        <v>-</v>
      </c>
      <c r="BG9" s="136"/>
      <c r="BH9" s="136"/>
      <c r="BI9" s="136"/>
      <c r="BJ9" s="70"/>
      <c r="BK9" s="71" t="str">
        <f t="shared" si="16"/>
        <v/>
      </c>
      <c r="BL9" s="70"/>
      <c r="BM9" s="137" t="str">
        <f t="shared" si="17"/>
        <v>-</v>
      </c>
      <c r="BN9" s="138"/>
      <c r="BO9" s="139" t="str">
        <f t="shared" si="18"/>
        <v>-</v>
      </c>
      <c r="BP9" s="140"/>
      <c r="BQ9" s="140"/>
      <c r="BR9" s="140"/>
      <c r="BS9" s="141"/>
      <c r="BT9" s="142" t="str">
        <f t="shared" si="19"/>
        <v/>
      </c>
      <c r="BU9" s="72"/>
      <c r="BV9" s="143" t="str">
        <f t="shared" si="20"/>
        <v>-</v>
      </c>
      <c r="BW9" s="144"/>
      <c r="BX9" s="145" t="str">
        <f t="shared" si="21"/>
        <v>-</v>
      </c>
      <c r="BY9" s="146"/>
      <c r="BZ9" s="146"/>
      <c r="CA9" s="146"/>
      <c r="CB9" s="77"/>
      <c r="CC9" s="73" t="str">
        <f t="shared" si="4"/>
        <v/>
      </c>
      <c r="CD9" s="147"/>
      <c r="CE9" s="148" t="str">
        <f t="shared" si="22"/>
        <v>-</v>
      </c>
      <c r="CF9" s="149"/>
      <c r="CG9" s="150" t="str">
        <f t="shared" si="23"/>
        <v>-</v>
      </c>
      <c r="CH9" s="151"/>
      <c r="CI9" s="151"/>
      <c r="CJ9" s="151"/>
      <c r="CK9" s="78"/>
      <c r="CL9" s="74" t="str">
        <f t="shared" si="5"/>
        <v/>
      </c>
      <c r="CM9" s="152"/>
      <c r="CN9" s="153" t="str">
        <f t="shared" si="24"/>
        <v>-</v>
      </c>
      <c r="CO9" s="154"/>
      <c r="CP9" s="155" t="str">
        <f t="shared" si="25"/>
        <v>-</v>
      </c>
      <c r="CQ9" s="156"/>
      <c r="CR9" s="156"/>
      <c r="CS9" s="156"/>
      <c r="CT9" s="75">
        <f t="shared" si="26"/>
        <v>0</v>
      </c>
      <c r="CU9" s="76"/>
      <c r="CV9" s="76"/>
      <c r="CW9" s="76"/>
      <c r="CX9" s="122" t="str">
        <f t="shared" si="27"/>
        <v/>
      </c>
    </row>
    <row r="10" spans="1:102" x14ac:dyDescent="0.15">
      <c r="A10" s="184" t="e">
        <f>AG10</f>
        <v>#DIV/0!</v>
      </c>
      <c r="B10" s="171"/>
      <c r="C10" s="181"/>
      <c r="D10" s="172"/>
      <c r="E10" s="179"/>
      <c r="F10" s="179"/>
      <c r="G10" s="179"/>
      <c r="H10" s="173"/>
      <c r="I10" s="173"/>
      <c r="J10" s="173"/>
      <c r="K10" s="173"/>
      <c r="L10" s="239"/>
      <c r="M10" s="239"/>
      <c r="N10" s="237"/>
      <c r="O10" s="187"/>
      <c r="P10" s="187">
        <f>O10*1.2</f>
        <v>0</v>
      </c>
      <c r="Q10" s="4"/>
      <c r="R10" s="4"/>
      <c r="S10" s="10"/>
      <c r="T10" s="11"/>
      <c r="U10" s="7">
        <f>S10+T10</f>
        <v>0</v>
      </c>
      <c r="V10" s="41" t="str">
        <f t="shared" si="0"/>
        <v>-</v>
      </c>
      <c r="W10" s="9"/>
      <c r="X10" s="9"/>
      <c r="Y10" s="41"/>
      <c r="Z10" s="190" t="str">
        <f>IFERROR(O10/SUM(U10:U11),"-")</f>
        <v>-</v>
      </c>
      <c r="AA10" s="28"/>
      <c r="AB10" s="42" t="str">
        <f t="shared" si="1"/>
        <v>-</v>
      </c>
      <c r="AC10" s="2"/>
      <c r="AD10" s="33" t="str">
        <f t="shared" si="2"/>
        <v>-</v>
      </c>
      <c r="AE10" s="55" t="str">
        <f t="shared" si="3"/>
        <v>-</v>
      </c>
      <c r="AF10" s="192">
        <f>SUM(AC10:AC11)-O10</f>
        <v>0</v>
      </c>
      <c r="AG10" s="194" t="e">
        <f>SUM(AC10:AC11)/O10</f>
        <v>#DIV/0!</v>
      </c>
      <c r="AH10" s="101"/>
      <c r="AI10" s="64"/>
      <c r="AJ10" s="65" t="str">
        <f t="shared" si="7"/>
        <v/>
      </c>
      <c r="AK10" s="64"/>
      <c r="AL10" s="125" t="str">
        <f t="shared" si="8"/>
        <v>-</v>
      </c>
      <c r="AM10" s="126"/>
      <c r="AN10" s="127" t="str">
        <f t="shared" si="9"/>
        <v>-</v>
      </c>
      <c r="AO10" s="128"/>
      <c r="AP10" s="128"/>
      <c r="AQ10" s="128"/>
      <c r="AR10" s="66"/>
      <c r="AS10" s="67" t="str">
        <f t="shared" si="10"/>
        <v/>
      </c>
      <c r="AT10" s="66"/>
      <c r="AU10" s="129" t="str">
        <f t="shared" si="11"/>
        <v>-</v>
      </c>
      <c r="AV10" s="130"/>
      <c r="AW10" s="131" t="str">
        <f t="shared" si="12"/>
        <v>-</v>
      </c>
      <c r="AX10" s="132"/>
      <c r="AY10" s="132"/>
      <c r="AZ10" s="132"/>
      <c r="BA10" s="68"/>
      <c r="BB10" s="69" t="str">
        <f t="shared" si="13"/>
        <v/>
      </c>
      <c r="BC10" s="68"/>
      <c r="BD10" s="133" t="str">
        <f t="shared" si="14"/>
        <v>-</v>
      </c>
      <c r="BE10" s="134"/>
      <c r="BF10" s="135" t="str">
        <f t="shared" si="15"/>
        <v>-</v>
      </c>
      <c r="BG10" s="136"/>
      <c r="BH10" s="136"/>
      <c r="BI10" s="136"/>
      <c r="BJ10" s="70"/>
      <c r="BK10" s="71" t="str">
        <f t="shared" si="16"/>
        <v/>
      </c>
      <c r="BL10" s="70"/>
      <c r="BM10" s="137" t="str">
        <f t="shared" si="17"/>
        <v>-</v>
      </c>
      <c r="BN10" s="138"/>
      <c r="BO10" s="139" t="str">
        <f t="shared" si="18"/>
        <v>-</v>
      </c>
      <c r="BP10" s="140"/>
      <c r="BQ10" s="140"/>
      <c r="BR10" s="140"/>
      <c r="BS10" s="141"/>
      <c r="BT10" s="142" t="str">
        <f t="shared" si="19"/>
        <v/>
      </c>
      <c r="BU10" s="72"/>
      <c r="BV10" s="143" t="str">
        <f t="shared" si="20"/>
        <v>-</v>
      </c>
      <c r="BW10" s="144"/>
      <c r="BX10" s="145" t="str">
        <f t="shared" si="21"/>
        <v>-</v>
      </c>
      <c r="BY10" s="146"/>
      <c r="BZ10" s="146"/>
      <c r="CA10" s="146"/>
      <c r="CB10" s="77"/>
      <c r="CC10" s="73" t="str">
        <f t="shared" si="4"/>
        <v/>
      </c>
      <c r="CD10" s="147"/>
      <c r="CE10" s="148" t="str">
        <f t="shared" si="22"/>
        <v>-</v>
      </c>
      <c r="CF10" s="149"/>
      <c r="CG10" s="150" t="str">
        <f t="shared" si="23"/>
        <v>-</v>
      </c>
      <c r="CH10" s="151"/>
      <c r="CI10" s="151"/>
      <c r="CJ10" s="151"/>
      <c r="CK10" s="78"/>
      <c r="CL10" s="74" t="str">
        <f t="shared" si="5"/>
        <v/>
      </c>
      <c r="CM10" s="152"/>
      <c r="CN10" s="153" t="str">
        <f t="shared" si="24"/>
        <v>-</v>
      </c>
      <c r="CO10" s="154"/>
      <c r="CP10" s="155" t="str">
        <f t="shared" si="25"/>
        <v>-</v>
      </c>
      <c r="CQ10" s="156"/>
      <c r="CR10" s="156"/>
      <c r="CS10" s="156"/>
      <c r="CT10" s="75">
        <f t="shared" si="26"/>
        <v>0</v>
      </c>
      <c r="CU10" s="76"/>
      <c r="CV10" s="76"/>
      <c r="CW10" s="76"/>
      <c r="CX10" s="122" t="str">
        <f t="shared" si="27"/>
        <v/>
      </c>
    </row>
    <row r="11" spans="1:102" x14ac:dyDescent="0.15">
      <c r="A11" s="186"/>
      <c r="B11" s="171"/>
      <c r="C11" s="183"/>
      <c r="D11" s="172"/>
      <c r="E11" s="172"/>
      <c r="F11" s="180"/>
      <c r="G11" s="180"/>
      <c r="H11" s="176"/>
      <c r="I11" s="176"/>
      <c r="J11" s="176"/>
      <c r="K11" s="171"/>
      <c r="L11" s="240"/>
      <c r="M11" s="198"/>
      <c r="N11" s="238"/>
      <c r="O11" s="189"/>
      <c r="P11" s="189"/>
      <c r="Q11" s="4"/>
      <c r="R11" s="4"/>
      <c r="S11" s="10"/>
      <c r="T11" s="11"/>
      <c r="U11" s="7">
        <f t="shared" ref="U11" si="28">S11+T11</f>
        <v>0</v>
      </c>
      <c r="V11" s="41" t="str">
        <f t="shared" si="0"/>
        <v>-</v>
      </c>
      <c r="W11" s="9"/>
      <c r="X11" s="9"/>
      <c r="Y11" s="41"/>
      <c r="Z11" s="191"/>
      <c r="AA11" s="28"/>
      <c r="AB11" s="42" t="str">
        <f t="shared" si="1"/>
        <v>-</v>
      </c>
      <c r="AC11" s="2"/>
      <c r="AD11" s="33" t="str">
        <f t="shared" si="2"/>
        <v>-</v>
      </c>
      <c r="AE11" s="55" t="str">
        <f t="shared" si="3"/>
        <v>-</v>
      </c>
      <c r="AF11" s="193"/>
      <c r="AG11" s="195"/>
      <c r="AH11" s="101"/>
      <c r="AI11" s="64"/>
      <c r="AJ11" s="65" t="str">
        <f t="shared" si="7"/>
        <v/>
      </c>
      <c r="AK11" s="64"/>
      <c r="AL11" s="125" t="str">
        <f t="shared" si="8"/>
        <v>-</v>
      </c>
      <c r="AM11" s="126"/>
      <c r="AN11" s="127" t="str">
        <f t="shared" si="9"/>
        <v>-</v>
      </c>
      <c r="AO11" s="128"/>
      <c r="AP11" s="128"/>
      <c r="AQ11" s="128"/>
      <c r="AR11" s="66"/>
      <c r="AS11" s="67" t="str">
        <f t="shared" si="10"/>
        <v/>
      </c>
      <c r="AT11" s="66"/>
      <c r="AU11" s="129" t="str">
        <f t="shared" si="11"/>
        <v>-</v>
      </c>
      <c r="AV11" s="130"/>
      <c r="AW11" s="131" t="str">
        <f t="shared" si="12"/>
        <v>-</v>
      </c>
      <c r="AX11" s="132"/>
      <c r="AY11" s="132"/>
      <c r="AZ11" s="132"/>
      <c r="BA11" s="68"/>
      <c r="BB11" s="69" t="str">
        <f t="shared" si="13"/>
        <v/>
      </c>
      <c r="BC11" s="68"/>
      <c r="BD11" s="133" t="str">
        <f t="shared" si="14"/>
        <v>-</v>
      </c>
      <c r="BE11" s="134"/>
      <c r="BF11" s="135" t="str">
        <f t="shared" si="15"/>
        <v>-</v>
      </c>
      <c r="BG11" s="136"/>
      <c r="BH11" s="136"/>
      <c r="BI11" s="136"/>
      <c r="BJ11" s="70"/>
      <c r="BK11" s="71" t="str">
        <f t="shared" si="16"/>
        <v/>
      </c>
      <c r="BL11" s="70"/>
      <c r="BM11" s="137" t="str">
        <f t="shared" si="17"/>
        <v>-</v>
      </c>
      <c r="BN11" s="138"/>
      <c r="BO11" s="139" t="str">
        <f t="shared" si="18"/>
        <v>-</v>
      </c>
      <c r="BP11" s="140"/>
      <c r="BQ11" s="140"/>
      <c r="BR11" s="140"/>
      <c r="BS11" s="141"/>
      <c r="BT11" s="142" t="str">
        <f t="shared" si="19"/>
        <v/>
      </c>
      <c r="BU11" s="72"/>
      <c r="BV11" s="143" t="str">
        <f t="shared" si="20"/>
        <v>-</v>
      </c>
      <c r="BW11" s="144"/>
      <c r="BX11" s="145" t="str">
        <f t="shared" si="21"/>
        <v>-</v>
      </c>
      <c r="BY11" s="146"/>
      <c r="BZ11" s="146"/>
      <c r="CA11" s="146"/>
      <c r="CB11" s="77"/>
      <c r="CC11" s="73" t="str">
        <f t="shared" si="4"/>
        <v/>
      </c>
      <c r="CD11" s="147"/>
      <c r="CE11" s="148" t="str">
        <f t="shared" si="22"/>
        <v>-</v>
      </c>
      <c r="CF11" s="149"/>
      <c r="CG11" s="150" t="str">
        <f t="shared" si="23"/>
        <v>-</v>
      </c>
      <c r="CH11" s="151"/>
      <c r="CI11" s="151"/>
      <c r="CJ11" s="151"/>
      <c r="CK11" s="78"/>
      <c r="CL11" s="74" t="str">
        <f t="shared" si="5"/>
        <v/>
      </c>
      <c r="CM11" s="152"/>
      <c r="CN11" s="153" t="str">
        <f t="shared" si="24"/>
        <v>-</v>
      </c>
      <c r="CO11" s="154"/>
      <c r="CP11" s="155" t="str">
        <f t="shared" si="25"/>
        <v>-</v>
      </c>
      <c r="CQ11" s="156"/>
      <c r="CR11" s="156"/>
      <c r="CS11" s="156"/>
      <c r="CT11" s="75">
        <f t="shared" si="26"/>
        <v>0</v>
      </c>
      <c r="CU11" s="76"/>
      <c r="CV11" s="76"/>
      <c r="CW11" s="76"/>
      <c r="CX11" s="122" t="str">
        <f t="shared" si="27"/>
        <v/>
      </c>
    </row>
    <row r="12" spans="1:102" x14ac:dyDescent="0.15">
      <c r="A12" s="30"/>
      <c r="B12" s="30"/>
      <c r="C12" s="106"/>
      <c r="D12" s="106"/>
      <c r="E12" s="106"/>
      <c r="F12" s="106"/>
      <c r="G12" s="106"/>
      <c r="H12" s="30"/>
      <c r="I12" s="30"/>
      <c r="J12" s="30"/>
      <c r="K12" s="30"/>
      <c r="L12" s="106"/>
      <c r="M12" s="106"/>
      <c r="N12" s="30"/>
      <c r="O12" s="28"/>
      <c r="P12" s="28"/>
      <c r="Q12" s="28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9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</row>
    <row r="13" spans="1:102" x14ac:dyDescent="0.15">
      <c r="A13" s="35"/>
      <c r="B13" s="45"/>
      <c r="C13" s="45"/>
      <c r="D13" s="24"/>
      <c r="E13" s="24"/>
      <c r="F13" s="24"/>
      <c r="G13" s="24"/>
      <c r="H13" s="24"/>
      <c r="I13" s="24"/>
      <c r="J13" s="24"/>
      <c r="K13" s="25"/>
      <c r="L13" s="44"/>
      <c r="M13" s="44"/>
      <c r="N13" s="44"/>
      <c r="O13" s="40"/>
      <c r="P13" s="40"/>
      <c r="Q13" s="40"/>
      <c r="R13" s="36"/>
      <c r="S13" s="26"/>
      <c r="T13" s="26"/>
      <c r="U13" s="26"/>
      <c r="V13" s="37"/>
      <c r="W13" s="26"/>
      <c r="X13" s="26"/>
      <c r="Y13" s="37"/>
      <c r="Z13" s="29"/>
      <c r="AA13" s="29"/>
      <c r="AB13" s="29"/>
      <c r="AC13" s="29"/>
      <c r="AD13" s="29"/>
      <c r="AE13" s="29"/>
      <c r="AF13" s="38"/>
      <c r="AG13" s="39"/>
      <c r="AH13" s="100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</row>
    <row r="14" spans="1:102" x14ac:dyDescent="0.15">
      <c r="A14" s="21" t="e">
        <f>AG14</f>
        <v>#DIV/0!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 t="s">
        <v>51</v>
      </c>
      <c r="M14" s="48"/>
      <c r="N14" s="48"/>
      <c r="O14" s="49">
        <f>SUM(O5:O13)</f>
        <v>0</v>
      </c>
      <c r="P14" s="49">
        <f>SUM(P5:P13)</f>
        <v>0</v>
      </c>
      <c r="Q14" s="49"/>
      <c r="R14" s="50">
        <f>SUM(R5:R13)</f>
        <v>0</v>
      </c>
      <c r="S14" s="50">
        <f>SUM(S5:S13)</f>
        <v>0</v>
      </c>
      <c r="T14" s="50">
        <f>SUM(T5:T13)</f>
        <v>0</v>
      </c>
      <c r="U14" s="50">
        <f>SUM(U5:U13)</f>
        <v>0</v>
      </c>
      <c r="V14" s="102" t="str">
        <f>IFERROR(U14/R14,"-")</f>
        <v>-</v>
      </c>
      <c r="W14" s="50">
        <f>SUM(W5:W13)</f>
        <v>0</v>
      </c>
      <c r="X14" s="103">
        <f>SUM(X7:X11)</f>
        <v>0</v>
      </c>
      <c r="Y14" s="102"/>
      <c r="Z14" s="52" t="str">
        <f>IFERROR(O14/U14,"-")</f>
        <v>-</v>
      </c>
      <c r="AA14" s="50">
        <f>SUM(AA5:AA13)</f>
        <v>0</v>
      </c>
      <c r="AB14" s="51" t="str">
        <f>IFERROR(AA14/U14,"-")</f>
        <v>-</v>
      </c>
      <c r="AC14" s="49">
        <f>SUM(AC5:AC13)</f>
        <v>0</v>
      </c>
      <c r="AD14" s="52" t="str">
        <f>IFERROR(AC14/U14,"-")</f>
        <v>-</v>
      </c>
      <c r="AE14" s="52" t="str">
        <f>IFERROR(AC14/AA14,"-")</f>
        <v>-</v>
      </c>
      <c r="AF14" s="53">
        <f>AC14-O14</f>
        <v>0</v>
      </c>
      <c r="AG14" s="104" t="e">
        <f>AC14/O14</f>
        <v>#DIV/0!</v>
      </c>
      <c r="AH14" s="105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</row>
  </sheetData>
  <mergeCells count="31">
    <mergeCell ref="M10:M11"/>
    <mergeCell ref="P8:P9"/>
    <mergeCell ref="P10:P11"/>
    <mergeCell ref="CV2:CX2"/>
    <mergeCell ref="AI3:AQ3"/>
    <mergeCell ref="AR3:AZ3"/>
    <mergeCell ref="BA3:BI3"/>
    <mergeCell ref="BJ3:BR3"/>
    <mergeCell ref="BS3:CA3"/>
    <mergeCell ref="CB3:CJ3"/>
    <mergeCell ref="CK3:CS3"/>
    <mergeCell ref="CV3:CW3"/>
    <mergeCell ref="CX3:CX4"/>
    <mergeCell ref="CT2:CT4"/>
    <mergeCell ref="CU2:CU4"/>
    <mergeCell ref="A10:A11"/>
    <mergeCell ref="L10:L11"/>
    <mergeCell ref="N10:N11"/>
    <mergeCell ref="O10:O11"/>
    <mergeCell ref="AI2:CS2"/>
    <mergeCell ref="AF8:AF9"/>
    <mergeCell ref="AG8:AG9"/>
    <mergeCell ref="A8:A9"/>
    <mergeCell ref="L8:L9"/>
    <mergeCell ref="N8:N9"/>
    <mergeCell ref="O8:O9"/>
    <mergeCell ref="Z8:Z9"/>
    <mergeCell ref="Z10:Z11"/>
    <mergeCell ref="AF10:AF11"/>
    <mergeCell ref="AG10:AG11"/>
    <mergeCell ref="M8:M9"/>
  </mergeCells>
  <phoneticPr fontId="9"/>
  <conditionalFormatting sqref="S1:S2 S15:S1048576 N3:N13">
    <cfRule type="expression" dxfId="1" priority="3">
      <formula>WEEKDAY(N1)=1</formula>
    </cfRule>
    <cfRule type="expression" dxfId="0" priority="4">
      <formula>WEEKDAY(N1)=7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ongw</cp:lastModifiedBy>
  <dcterms:created xsi:type="dcterms:W3CDTF">2016-11-07T10:45:13Z</dcterms:created>
  <dcterms:modified xsi:type="dcterms:W3CDTF">2019-02-08T07:24:58Z</dcterms:modified>
</cp:coreProperties>
</file>