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<sst xmlns="http://schemas.openxmlformats.org/spreadsheetml/2006/main" uniqueCount="57">
  <si>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10月</t>
  </si>
  <si>
    <t>わくドキ</t>
  </si>
  <si>
    <t>最終更新日</t>
  </si>
  <si>
    <t>01月31日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</si>
  <si>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</si>
  <si>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</si>
  <si>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</si>
  <si>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</si>
  <si>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</si>
  <si>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</si>
  <si>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</si>
  <si>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</si>
  <si>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</si>
  <si>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</si>
  <si>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</si>
  <si>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</si>
  <si>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</si>
  <si>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</si>
  <si>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</si>
  <si>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</si>
  <si>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</si>
  <si>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</si>
  <si>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</si>
  <si>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</si>
  <si>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</si>
  <si>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</si>
  <si>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</si>
  <si>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</si>
  <si>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</si>
  <si>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</si>
  <si>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</si>
  <si>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</si>
  <si>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</si>
  <si>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</si>
  <si>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</si>
  <si>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</si>
  <si>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</si>
  <si>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</si>
  <si>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</si>
  <si>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</si>
  <si>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</si>
  <si>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</si>
  <si>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</si>
  <si>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</si>
  <si>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</si>
  <si>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</si>
  <si>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</si>
  <si>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</si>
  <si>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</si>
  <si>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</si>
  <si>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</si>
  <si>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</si>
  <si>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</si>
  <si>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ADIT</t>
  </si>
  <si>
    <t>YDN（ディスプレイ広告）</t>
  </si>
  <si>
    <t>10/1～10/31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</si>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</sst>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9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>
        <f>X6</f>
        <v>1.2045900146454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1177164</v>
      </c>
      <c r="I6" s="59">
        <v>2153</v>
      </c>
      <c r="J6" s="59">
        <v>0</v>
      </c>
      <c r="K6" s="59">
        <v>35733</v>
      </c>
      <c r="L6" s="68">
        <v>698</v>
      </c>
      <c r="M6" s="60">
        <f>IFERROR(L6/K6,"-")</f>
        <v>0.019533764307503</v>
      </c>
      <c r="N6" s="59">
        <v>21</v>
      </c>
      <c r="O6" s="59">
        <v>237</v>
      </c>
      <c r="P6" s="60">
        <f>IFERROR(N6/(L6),"-")</f>
        <v>0.030085959885387</v>
      </c>
      <c r="Q6" s="61">
        <f>IFERROR(H6/SUM(L6:L6),"-")</f>
        <v>1686.4813753582</v>
      </c>
      <c r="R6" s="62">
        <v>70</v>
      </c>
      <c r="S6" s="60">
        <f>IF(L6=0,"-",R6/L6)</f>
        <v>0.10028653295129</v>
      </c>
      <c r="T6" s="159">
        <v>1418000</v>
      </c>
      <c r="U6" s="160">
        <f>IFERROR(T6/L6,"-")</f>
        <v>2031.5186246418</v>
      </c>
      <c r="V6" s="160">
        <f>IFERROR(T6/R6,"-")</f>
        <v>20257.142857143</v>
      </c>
      <c r="W6" s="154">
        <f>SUM(T6:T6)-SUM(H6:H6)</f>
        <v>240836</v>
      </c>
      <c r="X6" s="63">
        <f>SUM(T6:T6)/SUM(H6:H6)</f>
        <v>1.2045900146454</v>
      </c>
      <c r="Y6" s="57"/>
      <c r="Z6" s="69"/>
      <c r="AA6" s="70">
        <f>IF(L6=0,"",IF(Z6=0,"",(Z6/L6)))</f>
        <v>0</v>
      </c>
      <c r="AB6" s="69"/>
      <c r="AC6" s="71" t="str">
        <f>IFERROR(AB6/Z6,"-")</f>
        <v>-</v>
      </c>
      <c r="AD6" s="72"/>
      <c r="AE6" s="73" t="str">
        <f>IFERROR(AD6/Z6,"-")</f>
        <v>-</v>
      </c>
      <c r="AF6" s="74"/>
      <c r="AG6" s="74"/>
      <c r="AH6" s="74"/>
      <c r="AI6" s="75"/>
      <c r="AJ6" s="76">
        <f>IF(L6=0,"",IF(AI6=0,"",(AI6/L6)))</f>
        <v>0</v>
      </c>
      <c r="AK6" s="75"/>
      <c r="AL6" s="77" t="str">
        <f>IFERROR(AK6/AI6,"-")</f>
        <v>-</v>
      </c>
      <c r="AM6" s="78"/>
      <c r="AN6" s="79" t="str">
        <f>IFERROR(AM6/AI6,"-")</f>
        <v>-</v>
      </c>
      <c r="AO6" s="80"/>
      <c r="AP6" s="80"/>
      <c r="AQ6" s="80"/>
      <c r="AR6" s="81"/>
      <c r="AS6" s="82">
        <f>IF(L6=0,"",IF(AR6=0,"",(AR6/L6)))</f>
        <v>0</v>
      </c>
      <c r="AT6" s="81"/>
      <c r="AU6" s="83" t="str">
        <f>IFERROR(AT6/AR6,"-")</f>
        <v>-</v>
      </c>
      <c r="AV6" s="84"/>
      <c r="AW6" s="85" t="str">
        <f>IFERROR(AV6/AR6,"-")</f>
        <v>-</v>
      </c>
      <c r="AX6" s="86"/>
      <c r="AY6" s="86"/>
      <c r="AZ6" s="86"/>
      <c r="BA6" s="87">
        <v>13</v>
      </c>
      <c r="BB6" s="88">
        <f>IF(L6=0,"",IF(BA6=0,"",(BA6/L6)))</f>
        <v>0.018624641833811</v>
      </c>
      <c r="BC6" s="87">
        <v>3</v>
      </c>
      <c r="BD6" s="89">
        <f>IFERROR(BC6/BA6,"-")</f>
        <v>0.23076923076923</v>
      </c>
      <c r="BE6" s="90">
        <v>43000</v>
      </c>
      <c r="BF6" s="91">
        <f>IFERROR(BE6/BA6,"-")</f>
        <v>3307.6923076923</v>
      </c>
      <c r="BG6" s="92">
        <v>2</v>
      </c>
      <c r="BH6" s="92"/>
      <c r="BI6" s="92">
        <v>1</v>
      </c>
      <c r="BJ6" s="94">
        <v>328</v>
      </c>
      <c r="BK6" s="95">
        <f>IF(L6=0,"",IF(BJ6=0,"",(BJ6/L6)))</f>
        <v>0.46991404011461</v>
      </c>
      <c r="BL6" s="96">
        <v>21</v>
      </c>
      <c r="BM6" s="97">
        <f>IFERROR(BL6/BJ6,"-")</f>
        <v>0.064024390243902</v>
      </c>
      <c r="BN6" s="98">
        <v>240000</v>
      </c>
      <c r="BO6" s="99">
        <f>IFERROR(BN6/BJ6,"-")</f>
        <v>731.70731707317</v>
      </c>
      <c r="BP6" s="100">
        <v>11</v>
      </c>
      <c r="BQ6" s="100">
        <v>2</v>
      </c>
      <c r="BR6" s="100">
        <v>8</v>
      </c>
      <c r="BS6" s="101">
        <v>279</v>
      </c>
      <c r="BT6" s="102">
        <f>IF(L6=0,"",IF(BS6=0,"",(BS6/L6)))</f>
        <v>0.39971346704871</v>
      </c>
      <c r="BU6" s="103">
        <v>36</v>
      </c>
      <c r="BV6" s="104">
        <f>IFERROR(BU6/BS6,"-")</f>
        <v>0.12903225806452</v>
      </c>
      <c r="BW6" s="105">
        <v>786000</v>
      </c>
      <c r="BX6" s="106">
        <f>IFERROR(BW6/BS6,"-")</f>
        <v>2817.2043010753</v>
      </c>
      <c r="BY6" s="107">
        <v>17</v>
      </c>
      <c r="BZ6" s="107">
        <v>8</v>
      </c>
      <c r="CA6" s="107">
        <v>11</v>
      </c>
      <c r="CB6" s="108">
        <v>78</v>
      </c>
      <c r="CC6" s="109">
        <f>IF(L6=0,"",IF(CB6=0,"",(CB6/L6)))</f>
        <v>0.11174785100287</v>
      </c>
      <c r="CD6" s="110">
        <v>10</v>
      </c>
      <c r="CE6" s="111">
        <f>IFERROR(CD6/CB6,"-")</f>
        <v>0.12820512820513</v>
      </c>
      <c r="CF6" s="112">
        <v>349000</v>
      </c>
      <c r="CG6" s="113">
        <f>IFERROR(CF6/CB6,"-")</f>
        <v>4474.358974359</v>
      </c>
      <c r="CH6" s="114">
        <v>6</v>
      </c>
      <c r="CI6" s="114"/>
      <c r="CJ6" s="114">
        <v>4</v>
      </c>
      <c r="CK6" s="115">
        <v>70</v>
      </c>
      <c r="CL6" s="116">
        <v>1418000</v>
      </c>
      <c r="CM6" s="116">
        <v>422000</v>
      </c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15"/>
      <c r="B7" s="64"/>
      <c r="C7" s="64"/>
      <c r="D7" s="65"/>
      <c r="E7" s="66"/>
      <c r="F7" s="67"/>
      <c r="G7" s="67"/>
      <c r="H7" s="155"/>
      <c r="I7" s="18"/>
      <c r="J7" s="18"/>
      <c r="K7" s="16"/>
      <c r="L7" s="16"/>
      <c r="M7" s="17"/>
      <c r="N7" s="17"/>
      <c r="O7" s="16"/>
      <c r="P7" s="17"/>
      <c r="Q7" s="10"/>
      <c r="R7" s="10"/>
      <c r="S7" s="10"/>
      <c r="T7" s="161"/>
      <c r="U7" s="161"/>
      <c r="V7" s="161"/>
      <c r="W7" s="161"/>
      <c r="X7" s="17"/>
      <c r="Y7" s="38"/>
      <c r="Z7" s="42"/>
      <c r="AA7" s="43"/>
      <c r="AB7" s="42"/>
      <c r="AC7" s="46"/>
      <c r="AD7" s="47"/>
      <c r="AE7" s="48"/>
      <c r="AF7" s="49"/>
      <c r="AG7" s="49"/>
      <c r="AH7" s="49"/>
      <c r="AI7" s="42"/>
      <c r="AJ7" s="43"/>
      <c r="AK7" s="42"/>
      <c r="AL7" s="46"/>
      <c r="AM7" s="47"/>
      <c r="AN7" s="48"/>
      <c r="AO7" s="49"/>
      <c r="AP7" s="49"/>
      <c r="AQ7" s="49"/>
      <c r="AR7" s="42"/>
      <c r="AS7" s="43"/>
      <c r="AT7" s="42"/>
      <c r="AU7" s="46"/>
      <c r="AV7" s="47"/>
      <c r="AW7" s="48"/>
      <c r="AX7" s="49"/>
      <c r="AY7" s="49"/>
      <c r="AZ7" s="49"/>
      <c r="BA7" s="42"/>
      <c r="BB7" s="43"/>
      <c r="BC7" s="42"/>
      <c r="BD7" s="46"/>
      <c r="BE7" s="47"/>
      <c r="BF7" s="48"/>
      <c r="BG7" s="49"/>
      <c r="BH7" s="49"/>
      <c r="BI7" s="49"/>
      <c r="BJ7" s="44"/>
      <c r="BK7" s="45"/>
      <c r="BL7" s="42"/>
      <c r="BM7" s="46"/>
      <c r="BN7" s="47"/>
      <c r="BO7" s="48"/>
      <c r="BP7" s="49"/>
      <c r="BQ7" s="49"/>
      <c r="BR7" s="49"/>
      <c r="BS7" s="44"/>
      <c r="BT7" s="45"/>
      <c r="BU7" s="42"/>
      <c r="BV7" s="46"/>
      <c r="BW7" s="47"/>
      <c r="BX7" s="48"/>
      <c r="BY7" s="49"/>
      <c r="BZ7" s="49"/>
      <c r="CA7" s="49"/>
      <c r="CB7" s="44"/>
      <c r="CC7" s="45"/>
      <c r="CD7" s="42"/>
      <c r="CE7" s="46"/>
      <c r="CF7" s="47"/>
      <c r="CG7" s="48"/>
      <c r="CH7" s="49"/>
      <c r="CI7" s="49"/>
      <c r="CJ7" s="49"/>
      <c r="CK7" s="50"/>
      <c r="CL7" s="47"/>
      <c r="CM7" s="47"/>
      <c r="CN7" s="47"/>
      <c r="CO7" s="51"/>
    </row>
    <row r="8" spans="1:95">
      <c r="A8" s="15"/>
      <c r="B8" s="21"/>
      <c r="C8" s="21"/>
      <c r="D8" s="16"/>
      <c r="E8" s="16"/>
      <c r="F8" s="20"/>
      <c r="G8" s="54"/>
      <c r="H8" s="156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1"/>
      <c r="U8" s="161"/>
      <c r="V8" s="161"/>
      <c r="W8" s="161"/>
      <c r="X8" s="17"/>
      <c r="Y8" s="40"/>
      <c r="Z8" s="42"/>
      <c r="AA8" s="43"/>
      <c r="AB8" s="42"/>
      <c r="AC8" s="46"/>
      <c r="AD8" s="47"/>
      <c r="AE8" s="48"/>
      <c r="AF8" s="49"/>
      <c r="AG8" s="49"/>
      <c r="AH8" s="49"/>
      <c r="AI8" s="42"/>
      <c r="AJ8" s="43"/>
      <c r="AK8" s="42"/>
      <c r="AL8" s="46"/>
      <c r="AM8" s="47"/>
      <c r="AN8" s="48"/>
      <c r="AO8" s="49"/>
      <c r="AP8" s="49"/>
      <c r="AQ8" s="49"/>
      <c r="AR8" s="42"/>
      <c r="AS8" s="43"/>
      <c r="AT8" s="42"/>
      <c r="AU8" s="46"/>
      <c r="AV8" s="47"/>
      <c r="AW8" s="48"/>
      <c r="AX8" s="49"/>
      <c r="AY8" s="49"/>
      <c r="AZ8" s="49"/>
      <c r="BA8" s="42"/>
      <c r="BB8" s="43"/>
      <c r="BC8" s="42"/>
      <c r="BD8" s="46"/>
      <c r="BE8" s="47"/>
      <c r="BF8" s="48"/>
      <c r="BG8" s="49"/>
      <c r="BH8" s="49"/>
      <c r="BI8" s="49"/>
      <c r="BJ8" s="44"/>
      <c r="BK8" s="45"/>
      <c r="BL8" s="42"/>
      <c r="BM8" s="46"/>
      <c r="BN8" s="47"/>
      <c r="BO8" s="48"/>
      <c r="BP8" s="49"/>
      <c r="BQ8" s="49"/>
      <c r="BR8" s="49"/>
      <c r="BS8" s="44"/>
      <c r="BT8" s="45"/>
      <c r="BU8" s="42"/>
      <c r="BV8" s="46"/>
      <c r="BW8" s="47"/>
      <c r="BX8" s="48"/>
      <c r="BY8" s="49"/>
      <c r="BZ8" s="49"/>
      <c r="CA8" s="49"/>
      <c r="CB8" s="44"/>
      <c r="CC8" s="45"/>
      <c r="CD8" s="42"/>
      <c r="CE8" s="46"/>
      <c r="CF8" s="47"/>
      <c r="CG8" s="48"/>
      <c r="CH8" s="49"/>
      <c r="CI8" s="49"/>
      <c r="CJ8" s="49"/>
      <c r="CK8" s="50"/>
      <c r="CL8" s="47"/>
      <c r="CM8" s="47"/>
      <c r="CN8" s="47"/>
      <c r="CO8" s="51"/>
    </row>
    <row r="9" spans="1:95">
      <c r="A9" s="7">
        <f>Z9</f>
        <v/>
      </c>
      <c r="B9" s="24"/>
      <c r="C9" s="24"/>
      <c r="D9" s="24"/>
      <c r="E9" s="24"/>
      <c r="F9" s="23" t="s">
        <v>56</v>
      </c>
      <c r="G9" s="23"/>
      <c r="H9" s="157"/>
      <c r="I9" s="24">
        <f>SUM(I6:I8)</f>
        <v>2153</v>
      </c>
      <c r="J9" s="24">
        <f>SUM(J6:J8)</f>
        <v>0</v>
      </c>
      <c r="K9" s="24">
        <f>SUM(K6:K8)</f>
        <v>35733</v>
      </c>
      <c r="L9" s="24">
        <f>SUM(L6:L8)</f>
        <v>698</v>
      </c>
      <c r="M9" s="25">
        <f>IFERROR(L9/K9,"-")</f>
        <v>0.019533764307503</v>
      </c>
      <c r="N9" s="56">
        <f>SUM(N6:N8)</f>
        <v>21</v>
      </c>
      <c r="O9" s="56">
        <f>SUM(O6:O8)</f>
        <v>237</v>
      </c>
      <c r="P9" s="25">
        <f>IFERROR(N9/L9,"-")</f>
        <v>0.030085959885387</v>
      </c>
      <c r="Q9" s="26">
        <f>IFERROR(H9/L9,"-")</f>
        <v>0</v>
      </c>
      <c r="R9" s="27">
        <f>SUM(R6:R8)</f>
        <v>70</v>
      </c>
      <c r="S9" s="25">
        <f>IFERROR(R9/L9,"-")</f>
        <v>0.10028653295129</v>
      </c>
      <c r="T9" s="157">
        <f>SUM(T6:T8)</f>
        <v>1418000</v>
      </c>
      <c r="U9" s="157">
        <f>IFERROR(T9/L9,"-")</f>
        <v>2031.5186246418</v>
      </c>
      <c r="V9" s="157">
        <f>IFERROR(T9/R9,"-")</f>
        <v>20257.142857143</v>
      </c>
      <c r="W9" s="157">
        <f>T9-H9</f>
        <v>1418000</v>
      </c>
      <c r="X9" s="28" t="str">
        <f>T9/H9</f>
        <v>0</v>
      </c>
      <c r="Y9" s="39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