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<sst xmlns="http://schemas.openxmlformats.org/spreadsheetml/2006/main" uniqueCount="57">
  <si>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05月</t>
  </si>
  <si>
    <t>わくドキ</t>
  </si>
  <si>
    <t>最終更新日</t>
  </si>
  <si>
    <t>08月31日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</si>
  <si>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</si>
  <si>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</si>
  <si>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</si>
  <si>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</si>
  <si>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</si>
  <si>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</si>
  <si>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</si>
  <si>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</si>
  <si>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</si>
  <si>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</si>
  <si>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</si>
  <si>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</si>
  <si>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</si>
  <si>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</si>
  <si>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</si>
  <si>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</si>
  <si>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</si>
  <si>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</si>
  <si>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</si>
  <si>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</si>
  <si>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</si>
  <si>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</si>
  <si>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</si>
  <si>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</si>
  <si>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</si>
  <si>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</si>
  <si>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</si>
  <si>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</si>
  <si>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</si>
  <si>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</si>
  <si>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</si>
  <si>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</si>
  <si>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</si>
  <si>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</si>
  <si>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</si>
  <si>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</si>
  <si>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</si>
  <si>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</si>
  <si>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</si>
  <si>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</si>
  <si>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</si>
  <si>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</si>
  <si>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</si>
  <si>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</si>
  <si>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</si>
  <si>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</si>
  <si>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</si>
  <si>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</si>
  <si>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</si>
  <si>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ADIT</t>
  </si>
  <si>
    <t>YDN（ディスプレイ広告）</t>
  </si>
  <si>
    <t>5/1～5/31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</si>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</sst>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9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>
        <f>X6</f>
        <v>1.8008929034448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1484819</v>
      </c>
      <c r="I6" s="59">
        <v>1312</v>
      </c>
      <c r="J6" s="59">
        <v>0</v>
      </c>
      <c r="K6" s="59">
        <v>80161</v>
      </c>
      <c r="L6" s="68">
        <v>517</v>
      </c>
      <c r="M6" s="60">
        <f>IFERROR(L6/K6,"-")</f>
        <v>0.0064495203403151</v>
      </c>
      <c r="N6" s="59">
        <v>35</v>
      </c>
      <c r="O6" s="59">
        <v>232</v>
      </c>
      <c r="P6" s="60">
        <f>IFERROR(N6/(L6),"-")</f>
        <v>0.067698259187621</v>
      </c>
      <c r="Q6" s="61">
        <f>IFERROR(H6/SUM(L6:L6),"-")</f>
        <v>2871.9903288201</v>
      </c>
      <c r="R6" s="62">
        <v>64</v>
      </c>
      <c r="S6" s="60">
        <f>IF(L6=0,"-",R6/L6)</f>
        <v>0.12379110251451</v>
      </c>
      <c r="T6" s="159">
        <v>2674000</v>
      </c>
      <c r="U6" s="160">
        <f>IFERROR(T6/L6,"-")</f>
        <v>5172.1470019342</v>
      </c>
      <c r="V6" s="160">
        <f>IFERROR(T6/R6,"-")</f>
        <v>41781.25</v>
      </c>
      <c r="W6" s="154">
        <f>SUM(T6:T6)-SUM(H6:H6)</f>
        <v>1189181</v>
      </c>
      <c r="X6" s="63">
        <f>SUM(T6:T6)/SUM(H6:H6)</f>
        <v>1.8008929034448</v>
      </c>
      <c r="Y6" s="57"/>
      <c r="Z6" s="69"/>
      <c r="AA6" s="70">
        <f>IF(L6=0,"",IF(Z6=0,"",(Z6/L6)))</f>
        <v>0</v>
      </c>
      <c r="AB6" s="69"/>
      <c r="AC6" s="71" t="str">
        <f>IFERROR(AB6/Z6,"-")</f>
        <v>-</v>
      </c>
      <c r="AD6" s="72"/>
      <c r="AE6" s="73" t="str">
        <f>IFERROR(AD6/Z6,"-")</f>
        <v>-</v>
      </c>
      <c r="AF6" s="74"/>
      <c r="AG6" s="74"/>
      <c r="AH6" s="74"/>
      <c r="AI6" s="75">
        <v>1</v>
      </c>
      <c r="AJ6" s="76">
        <f>IF(L6=0,"",IF(AI6=0,"",(AI6/L6)))</f>
        <v>0.0019342359767892</v>
      </c>
      <c r="AK6" s="75"/>
      <c r="AL6" s="77">
        <f>IFERROR(AK6/AI6,"-")</f>
        <v>0</v>
      </c>
      <c r="AM6" s="78"/>
      <c r="AN6" s="79">
        <f>IFERROR(AM6/AI6,"-")</f>
        <v>0</v>
      </c>
      <c r="AO6" s="80"/>
      <c r="AP6" s="80"/>
      <c r="AQ6" s="80"/>
      <c r="AR6" s="81">
        <v>1</v>
      </c>
      <c r="AS6" s="82">
        <f>IF(L6=0,"",IF(AR6=0,"",(AR6/L6)))</f>
        <v>0.0019342359767892</v>
      </c>
      <c r="AT6" s="81"/>
      <c r="AU6" s="83">
        <f>IFERROR(AT6/AR6,"-")</f>
        <v>0</v>
      </c>
      <c r="AV6" s="84"/>
      <c r="AW6" s="85">
        <f>IFERROR(AV6/AR6,"-")</f>
        <v>0</v>
      </c>
      <c r="AX6" s="86"/>
      <c r="AY6" s="86"/>
      <c r="AZ6" s="86"/>
      <c r="BA6" s="87">
        <v>11</v>
      </c>
      <c r="BB6" s="88">
        <f>IF(L6=0,"",IF(BA6=0,"",(BA6/L6)))</f>
        <v>0.021276595744681</v>
      </c>
      <c r="BC6" s="87"/>
      <c r="BD6" s="89">
        <f>IFERROR(BC6/BA6,"-")</f>
        <v>0</v>
      </c>
      <c r="BE6" s="90"/>
      <c r="BF6" s="91">
        <f>IFERROR(BE6/BA6,"-")</f>
        <v>0</v>
      </c>
      <c r="BG6" s="92"/>
      <c r="BH6" s="92"/>
      <c r="BI6" s="92"/>
      <c r="BJ6" s="94">
        <v>313</v>
      </c>
      <c r="BK6" s="95">
        <f>IF(L6=0,"",IF(BJ6=0,"",(BJ6/L6)))</f>
        <v>0.60541586073501</v>
      </c>
      <c r="BL6" s="96">
        <v>28</v>
      </c>
      <c r="BM6" s="97">
        <f>IFERROR(BL6/BJ6,"-")</f>
        <v>0.089456869009585</v>
      </c>
      <c r="BN6" s="98">
        <v>378000</v>
      </c>
      <c r="BO6" s="99">
        <f>IFERROR(BN6/BJ6,"-")</f>
        <v>1207.6677316294</v>
      </c>
      <c r="BP6" s="100">
        <v>14</v>
      </c>
      <c r="BQ6" s="100">
        <v>4</v>
      </c>
      <c r="BR6" s="100">
        <v>10</v>
      </c>
      <c r="BS6" s="101">
        <v>158</v>
      </c>
      <c r="BT6" s="102">
        <f>IF(L6=0,"",IF(BS6=0,"",(BS6/L6)))</f>
        <v>0.30560928433269</v>
      </c>
      <c r="BU6" s="103">
        <v>27</v>
      </c>
      <c r="BV6" s="104">
        <f>IFERROR(BU6/BS6,"-")</f>
        <v>0.17088607594937</v>
      </c>
      <c r="BW6" s="105">
        <v>1704000</v>
      </c>
      <c r="BX6" s="106">
        <f>IFERROR(BW6/BS6,"-")</f>
        <v>10784.810126582</v>
      </c>
      <c r="BY6" s="107">
        <v>8</v>
      </c>
      <c r="BZ6" s="107">
        <v>5</v>
      </c>
      <c r="CA6" s="107">
        <v>14</v>
      </c>
      <c r="CB6" s="108">
        <v>33</v>
      </c>
      <c r="CC6" s="109">
        <f>IF(L6=0,"",IF(CB6=0,"",(CB6/L6)))</f>
        <v>0.063829787234043</v>
      </c>
      <c r="CD6" s="110">
        <v>9</v>
      </c>
      <c r="CE6" s="111">
        <f>IFERROR(CD6/CB6,"-")</f>
        <v>0.27272727272727</v>
      </c>
      <c r="CF6" s="112">
        <v>592000</v>
      </c>
      <c r="CG6" s="113">
        <f>IFERROR(CF6/CB6,"-")</f>
        <v>17939.393939394</v>
      </c>
      <c r="CH6" s="114">
        <v>4</v>
      </c>
      <c r="CI6" s="114">
        <v>1</v>
      </c>
      <c r="CJ6" s="114">
        <v>4</v>
      </c>
      <c r="CK6" s="115">
        <v>64</v>
      </c>
      <c r="CL6" s="116">
        <v>2674000</v>
      </c>
      <c r="CM6" s="116">
        <v>760000</v>
      </c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15"/>
      <c r="B7" s="64"/>
      <c r="C7" s="64"/>
      <c r="D7" s="65"/>
      <c r="E7" s="66"/>
      <c r="F7" s="67"/>
      <c r="G7" s="67"/>
      <c r="H7" s="155"/>
      <c r="I7" s="18"/>
      <c r="J7" s="18"/>
      <c r="K7" s="16"/>
      <c r="L7" s="16"/>
      <c r="M7" s="17"/>
      <c r="N7" s="17"/>
      <c r="O7" s="16"/>
      <c r="P7" s="17"/>
      <c r="Q7" s="10"/>
      <c r="R7" s="10"/>
      <c r="S7" s="10"/>
      <c r="T7" s="161"/>
      <c r="U7" s="161"/>
      <c r="V7" s="161"/>
      <c r="W7" s="161"/>
      <c r="X7" s="17"/>
      <c r="Y7" s="38"/>
      <c r="Z7" s="42"/>
      <c r="AA7" s="43"/>
      <c r="AB7" s="42"/>
      <c r="AC7" s="46"/>
      <c r="AD7" s="47"/>
      <c r="AE7" s="48"/>
      <c r="AF7" s="49"/>
      <c r="AG7" s="49"/>
      <c r="AH7" s="49"/>
      <c r="AI7" s="42"/>
      <c r="AJ7" s="43"/>
      <c r="AK7" s="42"/>
      <c r="AL7" s="46"/>
      <c r="AM7" s="47"/>
      <c r="AN7" s="48"/>
      <c r="AO7" s="49"/>
      <c r="AP7" s="49"/>
      <c r="AQ7" s="49"/>
      <c r="AR7" s="42"/>
      <c r="AS7" s="43"/>
      <c r="AT7" s="42"/>
      <c r="AU7" s="46"/>
      <c r="AV7" s="47"/>
      <c r="AW7" s="48"/>
      <c r="AX7" s="49"/>
      <c r="AY7" s="49"/>
      <c r="AZ7" s="49"/>
      <c r="BA7" s="42"/>
      <c r="BB7" s="43"/>
      <c r="BC7" s="42"/>
      <c r="BD7" s="46"/>
      <c r="BE7" s="47"/>
      <c r="BF7" s="48"/>
      <c r="BG7" s="49"/>
      <c r="BH7" s="49"/>
      <c r="BI7" s="49"/>
      <c r="BJ7" s="44"/>
      <c r="BK7" s="45"/>
      <c r="BL7" s="42"/>
      <c r="BM7" s="46"/>
      <c r="BN7" s="47"/>
      <c r="BO7" s="48"/>
      <c r="BP7" s="49"/>
      <c r="BQ7" s="49"/>
      <c r="BR7" s="49"/>
      <c r="BS7" s="44"/>
      <c r="BT7" s="45"/>
      <c r="BU7" s="42"/>
      <c r="BV7" s="46"/>
      <c r="BW7" s="47"/>
      <c r="BX7" s="48"/>
      <c r="BY7" s="49"/>
      <c r="BZ7" s="49"/>
      <c r="CA7" s="49"/>
      <c r="CB7" s="44"/>
      <c r="CC7" s="45"/>
      <c r="CD7" s="42"/>
      <c r="CE7" s="46"/>
      <c r="CF7" s="47"/>
      <c r="CG7" s="48"/>
      <c r="CH7" s="49"/>
      <c r="CI7" s="49"/>
      <c r="CJ7" s="49"/>
      <c r="CK7" s="50"/>
      <c r="CL7" s="47"/>
      <c r="CM7" s="47"/>
      <c r="CN7" s="47"/>
      <c r="CO7" s="51"/>
    </row>
    <row r="8" spans="1:95">
      <c r="A8" s="15"/>
      <c r="B8" s="21"/>
      <c r="C8" s="21"/>
      <c r="D8" s="16"/>
      <c r="E8" s="16"/>
      <c r="F8" s="20"/>
      <c r="G8" s="54"/>
      <c r="H8" s="156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40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7">
        <f>Z9</f>
        <v/>
      </c>
      <c r="B9" s="24"/>
      <c r="C9" s="24"/>
      <c r="D9" s="24"/>
      <c r="E9" s="24"/>
      <c r="F9" s="23" t="s">
        <v>56</v>
      </c>
      <c r="G9" s="23"/>
      <c r="H9" s="157"/>
      <c r="I9" s="24">
        <f>SUM(I6:I8)</f>
        <v>1312</v>
      </c>
      <c r="J9" s="24">
        <f>SUM(J6:J8)</f>
        <v>0</v>
      </c>
      <c r="K9" s="24">
        <f>SUM(K6:K8)</f>
        <v>80161</v>
      </c>
      <c r="L9" s="24">
        <f>SUM(L6:L8)</f>
        <v>517</v>
      </c>
      <c r="M9" s="25">
        <f>IFERROR(L9/K9,"-")</f>
        <v>0.0064495203403151</v>
      </c>
      <c r="N9" s="56">
        <f>SUM(N6:N8)</f>
        <v>35</v>
      </c>
      <c r="O9" s="56">
        <f>SUM(O6:O8)</f>
        <v>232</v>
      </c>
      <c r="P9" s="25">
        <f>IFERROR(N9/L9,"-")</f>
        <v>0.067698259187621</v>
      </c>
      <c r="Q9" s="26">
        <f>IFERROR(H9/L9,"-")</f>
        <v>0</v>
      </c>
      <c r="R9" s="27">
        <f>SUM(R6:R8)</f>
        <v>64</v>
      </c>
      <c r="S9" s="25">
        <f>IFERROR(R9/L9,"-")</f>
        <v>0.12379110251451</v>
      </c>
      <c r="T9" s="157">
        <f>SUM(T6:T8)</f>
        <v>2674000</v>
      </c>
      <c r="U9" s="157">
        <f>IFERROR(T9/L9,"-")</f>
        <v>5172.1470019342</v>
      </c>
      <c r="V9" s="157">
        <f>IFERROR(T9/R9,"-")</f>
        <v>41781.25</v>
      </c>
      <c r="W9" s="157">
        <f>T9-H9</f>
        <v>2674000</v>
      </c>
      <c r="X9" s="28" t="str">
        <f>T9/H9</f>
        <v>0</v>
      </c>
      <c r="Y9" s="39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