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新聞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<sst xmlns="http://schemas.openxmlformats.org/spreadsheetml/2006/main" uniqueCount="105">
  <si>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</si>
  <si>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</si>
  <si>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</si>
  <si>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</si>
  <si>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</si>
  <si>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</si>
  <si>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</si>
  <si>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</si>
  <si>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</si>
  <si>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</si>
  <si>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</si>
  <si>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</si>
  <si>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</si>
  <si>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</si>
  <si>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</si>
  <si>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</si>
  <si>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</si>
  <si>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</si>
  <si>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</si>
  <si>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</si>
  <si>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</si>
  <si>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</si>
  <si>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</si>
  <si>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新聞</t>
  </si>
  <si>
    <t>リスティング</t>
  </si>
  <si>
    <t>09月</t>
  </si>
  <si>
    <t>わくドキ</t>
  </si>
  <si>
    <t>最終更新日</t>
  </si>
  <si>
    <t>12月30日</t>
  </si>
  <si>
    <t>年齢分布（才）</t>
  </si>
  <si>
    <t>入金者
合計</t>
  </si>
  <si>
    <t>課金額計</t>
  </si>
  <si>
    <t>高額check</t>
  </si>
  <si>
    <t>●新聞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</si>
  <si>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</si>
  <si>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</si>
  <si>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</si>
  <si>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</si>
  <si>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</si>
  <si>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</si>
  <si>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</si>
  <si>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</si>
  <si>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</si>
  <si>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</si>
  <si>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掲載面</t>
  </si>
  <si>
    <t>原稿</t>
  </si>
  <si>
    <t>キャッチコピー</t>
  </si>
  <si>
    <t>LP</t>
  </si>
  <si>
    <t>媒体名</t>
  </si>
  <si>
    <t>枠名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</si>
  <si>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</si>
  <si>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</si>
  <si>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</si>
  <si>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</si>
  <si>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</si>
  <si>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</si>
  <si>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</si>
  <si>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</si>
  <si>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</si>
  <si>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</si>
  <si>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</si>
  <si>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np3185</t>
  </si>
  <si>
    <t>デリヘル版3（緒方泰子）</t>
  </si>
  <si>
    <t>中年の男女が出会える昭和世代専門の出会い場</t>
  </si>
  <si>
    <t>lp03_a</t>
  </si>
  <si>
    <t>デイリースポーツ関西</t>
  </si>
  <si>
    <t>全5段・半5段つかみ10段保証</t>
  </si>
  <si>
    <t>10段保証</t>
  </si>
  <si>
    <t>np3186</t>
  </si>
  <si>
    <t>空電</t>
  </si>
  <si>
    <t>np3187</t>
  </si>
  <si>
    <t>雑誌版 SPA（赤い服女性）</t>
  </si>
  <si>
    <t>70歳までの出会いリクルート</t>
  </si>
  <si>
    <t>np3188</t>
  </si>
  <si>
    <t>np3189</t>
  </si>
  <si>
    <t>右女3（緒方泰子）</t>
  </si>
  <si>
    <t>中年の楽園好みの熟女と出会い放題</t>
  </si>
  <si>
    <t>np3190</t>
  </si>
  <si>
    <t>np3191</t>
  </si>
  <si>
    <t>宗教版（赤い服女性）</t>
  </si>
  <si>
    <t>出会いの女神地上降臨</t>
  </si>
  <si>
    <t>np3192</t>
  </si>
  <si>
    <t>np3193</t>
  </si>
  <si>
    <t>デリヘル版2（緒方泰子）</t>
  </si>
  <si>
    <t>学生いませんギャルもいません熟女熟女熟女熟女</t>
  </si>
  <si>
    <t>np3194</t>
  </si>
  <si>
    <t>np3195</t>
  </si>
  <si>
    <t>スポニチ関東</t>
  </si>
  <si>
    <t>全5段</t>
  </si>
  <si>
    <t>9月25日(日)</t>
  </si>
  <si>
    <t>np3196</t>
  </si>
  <si>
    <t>np3197</t>
  </si>
  <si>
    <t>旧デイリー風（緒方泰子）</t>
  </si>
  <si>
    <t>lp03_g</t>
  </si>
  <si>
    <t>スポーツ報知関東</t>
  </si>
  <si>
    <t>4C終面雑報</t>
  </si>
  <si>
    <t>9月07日(水)</t>
  </si>
  <si>
    <t>np3198</t>
  </si>
  <si>
    <t>新聞 TOTAL</t>
  </si>
  <si>
    <t>●リスティング 広告</t>
  </si>
  <si>
    <t>UA</t>
  </si>
  <si>
    <t>a_ydn</t>
  </si>
  <si>
    <t>YDN（ディスプレイ広告）</t>
  </si>
  <si>
    <t>9/1～9/30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</si>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</sst>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348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15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6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19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6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0" numFmtId="0" fillId="16" borderId="3" applyFont="0" applyNumberFormat="0" applyFill="1" applyBorder="1" applyAlignment="0">
      <alignment horizontal="general" vertical="center" textRotation="0" wrapText="false" shrinkToFit="false"/>
    </xf>
    <xf xfId="0" fontId="0" numFmtId="165" fillId="16" borderId="3" applyFont="0" applyNumberFormat="1" applyFill="1" applyBorder="1" applyAlignment="0">
      <alignment horizontal="general" vertical="center" textRotation="0" wrapText="false" shrinkToFit="false"/>
    </xf>
    <xf xfId="0" fontId="5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5" fillId="16" borderId="3" applyFont="1" applyNumberFormat="1" applyFill="1" applyBorder="1" applyAlignment="1">
      <alignment horizontal="right" vertical="center" textRotation="0" wrapText="false" shrinkToFit="false"/>
    </xf>
    <xf xfId="0" fontId="5" numFmtId="164" fillId="16" borderId="3" applyFont="1" applyNumberFormat="1" applyFill="1" applyBorder="1" applyAlignment="0">
      <alignment horizontal="general" vertical="center" textRotation="0" wrapText="false" shrinkToFit="false"/>
    </xf>
    <xf xfId="0" fontId="5" numFmtId="164" fillId="16" borderId="3" applyFont="1" applyNumberFormat="1" applyFill="1" applyBorder="1" applyAlignment="1">
      <alignment horizontal="right" vertical="center" textRotation="0" wrapText="false" shrinkToFit="false"/>
    </xf>
    <xf xfId="0" fontId="5" numFmtId="167" fillId="16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7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4" applyFont="0" applyNumberFormat="0" applyFill="1" applyBorder="1" applyAlignment="1">
      <alignment horizontal="center" vertical="center" textRotation="0" wrapText="false" shrinkToFit="false"/>
    </xf>
    <xf xfId="0" fontId="0" numFmtId="0" fillId="18" borderId="3" applyFont="0" applyNumberFormat="0" applyFill="1" applyBorder="1" applyAlignment="1">
      <alignment horizontal="center" vertical="center" textRotation="0" wrapText="false" shrinkToFit="false"/>
    </xf>
    <xf xfId="0" fontId="8" numFmtId="0" fillId="21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8" numFmtId="0" fillId="20" borderId="7" applyFont="1" applyNumberFormat="0" applyFill="1" applyBorder="1" applyAlignment="1">
      <alignment horizontal="center" vertical="center" textRotation="0" wrapText="false" shrinkToFit="false"/>
    </xf>
    <xf xfId="0" fontId="8" numFmtId="0" fillId="20" borderId="8" applyFont="1" applyNumberFormat="0" applyFill="1" applyBorder="1" applyAlignment="1">
      <alignment horizontal="center" vertical="center" textRotation="0" wrapText="false" shrinkToFit="false"/>
    </xf>
    <xf xfId="0" fontId="8" numFmtId="0" fillId="20" borderId="2" applyFont="1" applyNumberFormat="0" applyFill="1" applyBorder="1" applyAlignment="1">
      <alignment horizontal="center" vertical="center" textRotation="0" wrapText="false" shrinkToFit="false"/>
    </xf>
    <xf xfId="0" fontId="0" numFmtId="0" fillId="16" borderId="7" applyFont="0" applyNumberFormat="0" applyFill="1" applyBorder="1" applyAlignment="1">
      <alignment horizontal="center" vertical="center" textRotation="0" wrapText="false" shrinkToFit="false"/>
    </xf>
    <xf xfId="0" fontId="0" numFmtId="0" fillId="16" borderId="8" applyFont="0" applyNumberFormat="0" applyFill="1" applyBorder="1" applyAlignment="1">
      <alignment horizontal="center" vertical="center" textRotation="0" wrapText="false" shrinkToFit="false"/>
    </xf>
    <xf xfId="0" fontId="0" numFmtId="0" fillId="16" borderId="2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2" numFmtId="38" fillId="6" borderId="1" applyFont="1" applyNumberFormat="1" applyFill="1" applyBorder="1" applyAlignment="1">
      <alignment horizontal="right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17.5" customWidth="true" style="72"/>
    <col min="3" max="3" width="10.375" customWidth="true" style="72"/>
    <col min="4" max="4" width="13.125" customWidth="true" style="72"/>
    <col min="5" max="5" width="10.875" customWidth="true" style="72"/>
    <col min="6" max="6" width="10.875" customWidth="true" style="72"/>
    <col min="7" max="7" width="10.375" customWidth="true" style="72"/>
    <col min="8" max="8" width="9" customWidth="true" style="72"/>
    <col min="9" max="9" width="9" customWidth="true" style="72"/>
    <col min="10" max="10" width="10.375" customWidth="true" style="72"/>
    <col min="11" max="11" width="10.375" customWidth="true" style="72"/>
    <col min="12" max="12" width="10.375" customWidth="true" style="72"/>
    <col min="13" max="13" width="7.375" customWidth="true" style="72"/>
    <col min="14" max="14" width="9" customWidth="true" style="72"/>
    <col min="15" max="15" width="9" customWidth="true" style="72"/>
    <col min="16" max="16" width="6.75" customWidth="true" style="72"/>
    <col min="17" max="17" width="7.875" customWidth="true" style="72"/>
    <col min="18" max="18" width="10" customWidth="true" style="72"/>
    <col min="19" max="19" width="9" customWidth="true" style="72"/>
    <col min="20" max="20" width="9" customWidth="true" style="72"/>
    <col min="21" max="21" width="12.375" customWidth="true" style="72"/>
    <col min="22" max="22" width="9" customWidth="true" style="72"/>
    <col min="23" max="23" width="9" customWidth="true" style="72"/>
    <col min="24" max="24" width="9" customWidth="true" style="72"/>
  </cols>
  <sheetData>
    <row r="2" spans="1:24" customHeight="1" ht="13.5">
      <c r="A2" s="24"/>
      <c r="B2" s="27"/>
      <c r="C2" s="27"/>
      <c r="D2" s="75"/>
      <c r="E2" s="75"/>
      <c r="F2" s="7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4" customHeight="1" ht="14.25">
      <c r="A3" s="27" t="s">
        <v>0</v>
      </c>
      <c r="B3" s="38"/>
      <c r="C3" s="38"/>
      <c r="D3" s="55"/>
      <c r="E3" s="258" t="s">
        <v>1</v>
      </c>
      <c r="F3" s="259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55"/>
      <c r="T3" s="55"/>
      <c r="U3" s="55"/>
      <c r="V3" s="55"/>
      <c r="W3" s="55"/>
      <c r="X3" s="142"/>
    </row>
    <row r="4" spans="1:24">
      <c r="A4" s="26"/>
      <c r="B4" s="7" t="s">
        <v>2</v>
      </c>
      <c r="C4" s="7" t="s">
        <v>3</v>
      </c>
      <c r="D4" s="7" t="s">
        <v>4</v>
      </c>
      <c r="E4" s="15" t="s">
        <v>5</v>
      </c>
      <c r="F4" s="15" t="s">
        <v>6</v>
      </c>
      <c r="G4" s="15" t="s">
        <v>7</v>
      </c>
      <c r="H4" s="16" t="s">
        <v>8</v>
      </c>
      <c r="I4" s="17" t="s">
        <v>9</v>
      </c>
      <c r="J4" s="6" t="s">
        <v>10</v>
      </c>
      <c r="K4" s="7" t="s">
        <v>11</v>
      </c>
      <c r="L4" s="15" t="s">
        <v>12</v>
      </c>
      <c r="M4" s="7" t="s">
        <v>13</v>
      </c>
      <c r="N4" s="7" t="s">
        <v>14</v>
      </c>
      <c r="O4" s="7" t="s">
        <v>15</v>
      </c>
      <c r="P4" s="7" t="s">
        <v>16</v>
      </c>
      <c r="Q4" s="7" t="s">
        <v>17</v>
      </c>
      <c r="R4" s="15" t="s">
        <v>18</v>
      </c>
      <c r="S4" s="7" t="s">
        <v>19</v>
      </c>
      <c r="T4" s="7" t="s">
        <v>20</v>
      </c>
      <c r="U4" s="7" t="s">
        <v>21</v>
      </c>
      <c r="V4" s="7" t="s">
        <v>22</v>
      </c>
      <c r="W4" s="141"/>
      <c r="X4" s="142"/>
    </row>
    <row r="5" spans="1:24">
      <c r="A5" s="19"/>
      <c r="B5" s="28"/>
      <c r="C5" s="28"/>
      <c r="D5" s="328"/>
      <c r="E5" s="29"/>
      <c r="F5" s="26"/>
      <c r="G5" s="26"/>
      <c r="H5" s="26"/>
      <c r="I5" s="26"/>
      <c r="J5" s="26"/>
      <c r="K5" s="10"/>
      <c r="L5" s="10"/>
      <c r="M5" s="26"/>
      <c r="N5" s="10"/>
      <c r="O5" s="2"/>
      <c r="P5" s="2"/>
      <c r="Q5" s="2"/>
      <c r="R5" s="333"/>
      <c r="S5" s="333"/>
      <c r="T5" s="333"/>
      <c r="U5" s="333"/>
      <c r="V5" s="10"/>
      <c r="W5" s="59"/>
      <c r="X5" s="142"/>
    </row>
    <row r="6" spans="1:24">
      <c r="A6" s="78"/>
      <c r="B6" s="84" t="s">
        <v>23</v>
      </c>
      <c r="C6" s="84">
        <v>14</v>
      </c>
      <c r="D6" s="329">
        <v>444000</v>
      </c>
      <c r="E6" s="79">
        <v>495</v>
      </c>
      <c r="F6" s="79">
        <v>131</v>
      </c>
      <c r="G6" s="79">
        <v>573</v>
      </c>
      <c r="H6" s="89">
        <v>47</v>
      </c>
      <c r="I6" s="90">
        <v>0</v>
      </c>
      <c r="J6" s="143">
        <f>H6+I6</f>
        <v>47</v>
      </c>
      <c r="K6" s="80">
        <f>IFERROR(J6/G6,"-")</f>
        <v>0.082024432809773</v>
      </c>
      <c r="L6" s="79">
        <v>6</v>
      </c>
      <c r="M6" s="79">
        <v>15</v>
      </c>
      <c r="N6" s="80">
        <f>IFERROR(L6/J6,"-")</f>
        <v>0.12765957446809</v>
      </c>
      <c r="O6" s="81">
        <f>IFERROR(D6/J6,"-")</f>
        <v>9446.8085106383</v>
      </c>
      <c r="P6" s="82">
        <v>9</v>
      </c>
      <c r="Q6" s="80">
        <f>IFERROR(P6/J6,"-")</f>
        <v>0.19148936170213</v>
      </c>
      <c r="R6" s="334">
        <v>1137500</v>
      </c>
      <c r="S6" s="335">
        <f>IFERROR(R6/J6,"-")</f>
        <v>24202.127659574</v>
      </c>
      <c r="T6" s="335">
        <f>IFERROR(R6/P6,"-")</f>
        <v>126388.88888889</v>
      </c>
      <c r="U6" s="329">
        <f>IFERROR(R6-D6,"-")</f>
        <v>693500</v>
      </c>
      <c r="V6" s="83">
        <f>R6/D6</f>
        <v>2.5619369369369</v>
      </c>
      <c r="W6" s="77"/>
      <c r="X6" s="142"/>
    </row>
    <row r="7" spans="1:24">
      <c r="A7" s="78"/>
      <c r="B7" s="84" t="s">
        <v>24</v>
      </c>
      <c r="C7" s="84">
        <v>1</v>
      </c>
      <c r="D7" s="329">
        <v>9584956</v>
      </c>
      <c r="E7" s="79">
        <v>6185</v>
      </c>
      <c r="F7" s="79">
        <v>0</v>
      </c>
      <c r="G7" s="79">
        <v>349166</v>
      </c>
      <c r="H7" s="89">
        <v>2304</v>
      </c>
      <c r="I7" s="90">
        <v>2</v>
      </c>
      <c r="J7" s="143">
        <f>H7+I7</f>
        <v>2306</v>
      </c>
      <c r="K7" s="80">
        <f>IFERROR(J7/G7,"-")</f>
        <v>0.0066043085523791</v>
      </c>
      <c r="L7" s="79">
        <v>88</v>
      </c>
      <c r="M7" s="79">
        <v>1041</v>
      </c>
      <c r="N7" s="80">
        <f>IFERROR(L7/J7,"-")</f>
        <v>0.038161318300087</v>
      </c>
      <c r="O7" s="81">
        <f>IFERROR(D7/J7,"-")</f>
        <v>4156.5290546401</v>
      </c>
      <c r="P7" s="82">
        <v>321</v>
      </c>
      <c r="Q7" s="80">
        <f>IFERROR(P7/J7,"-")</f>
        <v>0.13920208152645</v>
      </c>
      <c r="R7" s="334">
        <v>15627000</v>
      </c>
      <c r="S7" s="335">
        <f>IFERROR(R7/J7,"-")</f>
        <v>6776.6695576756</v>
      </c>
      <c r="T7" s="335">
        <f>IFERROR(R7/P7,"-")</f>
        <v>48682.242990654</v>
      </c>
      <c r="U7" s="329">
        <f>IFERROR(R7-D7,"-")</f>
        <v>6042044</v>
      </c>
      <c r="V7" s="83">
        <f>R7/D7</f>
        <v>1.6303674216136</v>
      </c>
      <c r="W7" s="77"/>
      <c r="X7" s="142"/>
    </row>
    <row r="8" spans="1:24">
      <c r="A8" s="30"/>
      <c r="B8" s="85"/>
      <c r="C8" s="85"/>
      <c r="D8" s="330"/>
      <c r="E8" s="34"/>
      <c r="F8" s="34"/>
      <c r="G8" s="31"/>
      <c r="H8" s="31"/>
      <c r="I8" s="31"/>
      <c r="J8" s="31"/>
      <c r="K8" s="33"/>
      <c r="L8" s="33"/>
      <c r="M8" s="31"/>
      <c r="N8" s="33"/>
      <c r="O8" s="25"/>
      <c r="P8" s="25"/>
      <c r="Q8" s="25"/>
      <c r="R8" s="336"/>
      <c r="S8" s="336"/>
      <c r="T8" s="336"/>
      <c r="U8" s="336"/>
      <c r="V8" s="33"/>
      <c r="W8" s="59"/>
      <c r="X8" s="142"/>
    </row>
    <row r="9" spans="1:24">
      <c r="A9" s="30"/>
      <c r="B9" s="37"/>
      <c r="C9" s="37"/>
      <c r="D9" s="331"/>
      <c r="E9" s="34"/>
      <c r="F9" s="34"/>
      <c r="G9" s="31"/>
      <c r="H9" s="31"/>
      <c r="I9" s="31"/>
      <c r="J9" s="31"/>
      <c r="K9" s="33"/>
      <c r="L9" s="33"/>
      <c r="M9" s="31"/>
      <c r="N9" s="33"/>
      <c r="O9" s="25"/>
      <c r="P9" s="25"/>
      <c r="Q9" s="25"/>
      <c r="R9" s="336"/>
      <c r="S9" s="336"/>
      <c r="T9" s="336"/>
      <c r="U9" s="336"/>
      <c r="V9" s="33"/>
      <c r="W9" s="59"/>
      <c r="X9" s="142"/>
    </row>
    <row r="10" spans="1:24">
      <c r="A10" s="19"/>
      <c r="B10" s="41"/>
      <c r="C10" s="41"/>
      <c r="D10" s="332">
        <f>SUM(D6:D8)</f>
        <v>10028956</v>
      </c>
      <c r="E10" s="41">
        <f>SUM(E6:E8)</f>
        <v>6680</v>
      </c>
      <c r="F10" s="41">
        <f>SUM(F6:F8)</f>
        <v>131</v>
      </c>
      <c r="G10" s="41">
        <f>SUM(G6:G8)</f>
        <v>349739</v>
      </c>
      <c r="H10" s="41">
        <f>SUM(H6:H8)</f>
        <v>2351</v>
      </c>
      <c r="I10" s="41">
        <f>SUM(I6:I8)</f>
        <v>2</v>
      </c>
      <c r="J10" s="41">
        <f>SUM(J6:J8)</f>
        <v>2353</v>
      </c>
      <c r="K10" s="42">
        <f>IFERROR(J10/G10,"-")</f>
        <v>0.0067278742147716</v>
      </c>
      <c r="L10" s="76">
        <f>SUM(L6:L8)</f>
        <v>94</v>
      </c>
      <c r="M10" s="76">
        <f>SUM(M6:M8)</f>
        <v>1056</v>
      </c>
      <c r="N10" s="42">
        <f>IFERROR(L10/J10,"-")</f>
        <v>0.039949001274968</v>
      </c>
      <c r="O10" s="43">
        <f>IFERROR(D10/J10,"-")</f>
        <v>4262.1997450064</v>
      </c>
      <c r="P10" s="44">
        <f>SUM(P6:P8)</f>
        <v>330</v>
      </c>
      <c r="Q10" s="42">
        <f>IFERROR(P10/J10,"-")</f>
        <v>0.14024649383765</v>
      </c>
      <c r="R10" s="332">
        <f>SUM(R6:R8)</f>
        <v>16764500</v>
      </c>
      <c r="S10" s="332">
        <f>IFERROR(R10/J10,"-")</f>
        <v>7124.7343816405</v>
      </c>
      <c r="T10" s="332">
        <f>IFERROR(P10/P10,"-")</f>
        <v>1</v>
      </c>
      <c r="U10" s="332">
        <f>SUM(U6:U8)</f>
        <v>6735544</v>
      </c>
      <c r="V10" s="45">
        <f>IFERROR(R10/D10,"-")</f>
        <v>1.6716096869904</v>
      </c>
      <c r="W10" s="58"/>
      <c r="X10" s="142"/>
    </row>
    <row r="11" spans="1:24">
      <c r="X11" s="142"/>
    </row>
    <row r="12" spans="1:24">
      <c r="X12" s="142"/>
    </row>
    <row r="13" spans="1:24">
      <c r="X13" s="142"/>
    </row>
    <row r="14" spans="1:24">
      <c r="X14" s="1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T22"/>
  <sheetViews>
    <sheetView tabSelected="0" workbookViewId="0" zoomScale="85" zoomScaleNormal="85" showGridLines="true" showRowColHeaders="1">
      <pane xSplit="2" topLeftCell="H1" activePane="topRight" state="frozen"/>
      <selection pane="topRight" activeCell="H1" sqref="H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7" customWidth="true" style="72"/>
    <col min="4" max="4" width="30.625" customWidth="true" style="72"/>
    <col min="5" max="5" width="30.625" customWidth="true" style="72"/>
    <col min="6" max="6" width="8.25" customWidth="true" style="72"/>
    <col min="7" max="7" width="33.5" customWidth="true" style="72"/>
    <col min="8" max="8" width="14.375" customWidth="true" style="72"/>
    <col min="9" max="9" width="12.25" customWidth="true" style="72"/>
    <col min="10" max="10" width="10.875" customWidth="true" style="72"/>
    <col min="11" max="11" width="10.875" customWidth="true" style="72"/>
    <col min="12" max="12" width="10.875" customWidth="true" style="72"/>
    <col min="13" max="13" width="10.375" customWidth="true" style="72"/>
    <col min="14" max="14" width="9" customWidth="true" style="72"/>
    <col min="15" max="15" width="9" customWidth="true" style="72"/>
    <col min="16" max="16" width="10.375" customWidth="true" style="72"/>
    <col min="17" max="17" width="10.375" customWidth="true" style="72"/>
    <col min="18" max="18" width="10.375" customWidth="true" style="72"/>
    <col min="19" max="19" width="7.375" customWidth="true" style="72"/>
    <col min="20" max="20" width="9" customWidth="true" style="72"/>
    <col min="21" max="21" width="9" customWidth="true" style="72"/>
    <col min="22" max="22" width="6.75" customWidth="true" style="72"/>
    <col min="23" max="23" width="7.875" customWidth="true" style="72"/>
    <col min="24" max="24" width="10" customWidth="true" style="72"/>
    <col min="25" max="25" width="9" customWidth="true" style="72"/>
    <col min="26" max="26" width="9" customWidth="true" style="72"/>
    <col min="27" max="27" width="12.375" customWidth="true" style="72"/>
    <col min="28" max="28" width="9" customWidth="true" style="72"/>
    <col min="29" max="29" width="9" customWidth="true" style="54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</cols>
  <sheetData>
    <row r="2" spans="1:98" customHeight="1" ht="13.5">
      <c r="A2" s="24" t="s">
        <v>25</v>
      </c>
      <c r="B2" s="27" t="s">
        <v>26</v>
      </c>
      <c r="C2" s="1"/>
      <c r="G2" s="74"/>
      <c r="H2" s="74"/>
      <c r="I2" s="74"/>
      <c r="J2" s="75"/>
      <c r="K2" s="75"/>
      <c r="L2" s="75" t="s">
        <v>27</v>
      </c>
      <c r="M2" s="1"/>
      <c r="N2" s="1"/>
      <c r="O2" s="12" t="s">
        <v>28</v>
      </c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55"/>
      <c r="AD2" s="269" t="s">
        <v>29</v>
      </c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F2" s="269"/>
      <c r="BG2" s="269"/>
      <c r="BH2" s="269"/>
      <c r="BI2" s="269"/>
      <c r="BJ2" s="269"/>
      <c r="BK2" s="269"/>
      <c r="BL2" s="269"/>
      <c r="BM2" s="269"/>
      <c r="BN2" s="269"/>
      <c r="BO2" s="269"/>
      <c r="BP2" s="269"/>
      <c r="BQ2" s="269"/>
      <c r="BR2" s="269"/>
      <c r="BS2" s="269"/>
      <c r="BT2" s="269"/>
      <c r="BU2" s="269"/>
      <c r="BV2" s="269"/>
      <c r="BW2" s="269"/>
      <c r="BX2" s="269"/>
      <c r="BY2" s="269"/>
      <c r="BZ2" s="269"/>
      <c r="CA2" s="269"/>
      <c r="CB2" s="269"/>
      <c r="CC2" s="269"/>
      <c r="CD2" s="269"/>
      <c r="CE2" s="269"/>
      <c r="CF2" s="269"/>
      <c r="CG2" s="269"/>
      <c r="CH2" s="269"/>
      <c r="CI2" s="269"/>
      <c r="CJ2" s="269"/>
      <c r="CK2" s="269"/>
      <c r="CL2" s="269"/>
      <c r="CM2" s="269"/>
      <c r="CN2" s="269"/>
      <c r="CO2" s="270" t="s">
        <v>30</v>
      </c>
      <c r="CP2" s="272" t="s">
        <v>31</v>
      </c>
      <c r="CQ2" s="260" t="s">
        <v>32</v>
      </c>
      <c r="CR2" s="261"/>
      <c r="CS2" s="262"/>
    </row>
    <row r="3" spans="1:98" customHeight="1" ht="14.25">
      <c r="A3" s="11" t="s">
        <v>33</v>
      </c>
      <c r="B3" s="38"/>
      <c r="C3" s="18"/>
      <c r="D3" s="18"/>
      <c r="E3" s="18"/>
      <c r="F3" s="18"/>
      <c r="G3" s="71"/>
      <c r="H3" s="71"/>
      <c r="I3" s="1"/>
      <c r="J3" s="1"/>
      <c r="K3" s="258" t="s">
        <v>1</v>
      </c>
      <c r="L3" s="259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"/>
      <c r="Z3" s="1"/>
      <c r="AA3" s="1"/>
      <c r="AB3" s="1"/>
      <c r="AC3" s="55"/>
      <c r="AD3" s="263" t="s">
        <v>34</v>
      </c>
      <c r="AE3" s="264"/>
      <c r="AF3" s="264"/>
      <c r="AG3" s="264"/>
      <c r="AH3" s="264"/>
      <c r="AI3" s="264"/>
      <c r="AJ3" s="264"/>
      <c r="AK3" s="264"/>
      <c r="AL3" s="264"/>
      <c r="AM3" s="275" t="s">
        <v>35</v>
      </c>
      <c r="AN3" s="276"/>
      <c r="AO3" s="276"/>
      <c r="AP3" s="276"/>
      <c r="AQ3" s="276"/>
      <c r="AR3" s="276"/>
      <c r="AS3" s="276"/>
      <c r="AT3" s="276"/>
      <c r="AU3" s="277"/>
      <c r="AV3" s="278" t="s">
        <v>36</v>
      </c>
      <c r="AW3" s="279"/>
      <c r="AX3" s="279"/>
      <c r="AY3" s="279"/>
      <c r="AZ3" s="279"/>
      <c r="BA3" s="279"/>
      <c r="BB3" s="279"/>
      <c r="BC3" s="279"/>
      <c r="BD3" s="280"/>
      <c r="BE3" s="281" t="s">
        <v>37</v>
      </c>
      <c r="BF3" s="282"/>
      <c r="BG3" s="282"/>
      <c r="BH3" s="282"/>
      <c r="BI3" s="282"/>
      <c r="BJ3" s="282"/>
      <c r="BK3" s="282"/>
      <c r="BL3" s="282"/>
      <c r="BM3" s="283"/>
      <c r="BN3" s="284" t="s">
        <v>38</v>
      </c>
      <c r="BO3" s="285"/>
      <c r="BP3" s="285"/>
      <c r="BQ3" s="285"/>
      <c r="BR3" s="285"/>
      <c r="BS3" s="285"/>
      <c r="BT3" s="285"/>
      <c r="BU3" s="285"/>
      <c r="BV3" s="286"/>
      <c r="BW3" s="287" t="s">
        <v>39</v>
      </c>
      <c r="BX3" s="288"/>
      <c r="BY3" s="288"/>
      <c r="BZ3" s="288"/>
      <c r="CA3" s="288"/>
      <c r="CB3" s="288"/>
      <c r="CC3" s="288"/>
      <c r="CD3" s="288"/>
      <c r="CE3" s="289"/>
      <c r="CF3" s="290" t="s">
        <v>40</v>
      </c>
      <c r="CG3" s="291"/>
      <c r="CH3" s="291"/>
      <c r="CI3" s="291"/>
      <c r="CJ3" s="291"/>
      <c r="CK3" s="291"/>
      <c r="CL3" s="291"/>
      <c r="CM3" s="291"/>
      <c r="CN3" s="292"/>
      <c r="CO3" s="270"/>
      <c r="CP3" s="273"/>
      <c r="CQ3" s="265" t="s">
        <v>41</v>
      </c>
      <c r="CR3" s="266"/>
      <c r="CS3" s="267" t="s">
        <v>42</v>
      </c>
    </row>
    <row r="4" spans="1:98">
      <c r="A4" s="26"/>
      <c r="B4" s="5" t="s">
        <v>43</v>
      </c>
      <c r="C4" s="5" t="s">
        <v>44</v>
      </c>
      <c r="D4" s="5" t="s">
        <v>45</v>
      </c>
      <c r="E4" s="5" t="s">
        <v>46</v>
      </c>
      <c r="F4" s="20" t="s">
        <v>47</v>
      </c>
      <c r="G4" s="5" t="s">
        <v>48</v>
      </c>
      <c r="H4" s="14" t="s">
        <v>49</v>
      </c>
      <c r="I4" s="14" t="s">
        <v>50</v>
      </c>
      <c r="J4" s="5" t="s">
        <v>4</v>
      </c>
      <c r="K4" s="15" t="s">
        <v>5</v>
      </c>
      <c r="L4" s="15" t="s">
        <v>6</v>
      </c>
      <c r="M4" s="15" t="s">
        <v>7</v>
      </c>
      <c r="N4" s="16" t="s">
        <v>8</v>
      </c>
      <c r="O4" s="17" t="s">
        <v>9</v>
      </c>
      <c r="P4" s="6" t="s">
        <v>10</v>
      </c>
      <c r="Q4" s="7" t="s">
        <v>11</v>
      </c>
      <c r="R4" s="15" t="s">
        <v>12</v>
      </c>
      <c r="S4" s="7" t="s">
        <v>13</v>
      </c>
      <c r="T4" s="7" t="s">
        <v>14</v>
      </c>
      <c r="U4" s="5" t="s">
        <v>15</v>
      </c>
      <c r="V4" s="5" t="s">
        <v>16</v>
      </c>
      <c r="W4" s="5" t="s">
        <v>17</v>
      </c>
      <c r="X4" s="15" t="s">
        <v>18</v>
      </c>
      <c r="Y4" s="5" t="s">
        <v>19</v>
      </c>
      <c r="Z4" s="5" t="s">
        <v>20</v>
      </c>
      <c r="AA4" s="5" t="s">
        <v>21</v>
      </c>
      <c r="AB4" s="5" t="s">
        <v>22</v>
      </c>
      <c r="AC4" s="56"/>
      <c r="AD4" s="46" t="s">
        <v>51</v>
      </c>
      <c r="AE4" s="46" t="s">
        <v>52</v>
      </c>
      <c r="AF4" s="46" t="s">
        <v>53</v>
      </c>
      <c r="AG4" s="46" t="s">
        <v>17</v>
      </c>
      <c r="AH4" s="46" t="s">
        <v>54</v>
      </c>
      <c r="AI4" s="46" t="s">
        <v>55</v>
      </c>
      <c r="AJ4" s="46" t="s">
        <v>56</v>
      </c>
      <c r="AK4" s="46" t="s">
        <v>57</v>
      </c>
      <c r="AL4" s="46" t="s">
        <v>58</v>
      </c>
      <c r="AM4" s="47" t="s">
        <v>51</v>
      </c>
      <c r="AN4" s="47" t="s">
        <v>52</v>
      </c>
      <c r="AO4" s="47" t="s">
        <v>53</v>
      </c>
      <c r="AP4" s="47" t="s">
        <v>17</v>
      </c>
      <c r="AQ4" s="47" t="s">
        <v>54</v>
      </c>
      <c r="AR4" s="47" t="s">
        <v>55</v>
      </c>
      <c r="AS4" s="47" t="s">
        <v>56</v>
      </c>
      <c r="AT4" s="47" t="s">
        <v>57</v>
      </c>
      <c r="AU4" s="47" t="s">
        <v>58</v>
      </c>
      <c r="AV4" s="48" t="s">
        <v>51</v>
      </c>
      <c r="AW4" s="48" t="s">
        <v>52</v>
      </c>
      <c r="AX4" s="48" t="s">
        <v>53</v>
      </c>
      <c r="AY4" s="48" t="s">
        <v>17</v>
      </c>
      <c r="AZ4" s="48" t="s">
        <v>54</v>
      </c>
      <c r="BA4" s="48" t="s">
        <v>55</v>
      </c>
      <c r="BB4" s="48" t="s">
        <v>56</v>
      </c>
      <c r="BC4" s="48" t="s">
        <v>57</v>
      </c>
      <c r="BD4" s="48" t="s">
        <v>58</v>
      </c>
      <c r="BE4" s="49" t="s">
        <v>51</v>
      </c>
      <c r="BF4" s="49" t="s">
        <v>52</v>
      </c>
      <c r="BG4" s="49" t="s">
        <v>53</v>
      </c>
      <c r="BH4" s="49" t="s">
        <v>17</v>
      </c>
      <c r="BI4" s="49" t="s">
        <v>54</v>
      </c>
      <c r="BJ4" s="49" t="s">
        <v>55</v>
      </c>
      <c r="BK4" s="49" t="s">
        <v>56</v>
      </c>
      <c r="BL4" s="49" t="s">
        <v>57</v>
      </c>
      <c r="BM4" s="49" t="s">
        <v>58</v>
      </c>
      <c r="BN4" s="116" t="s">
        <v>51</v>
      </c>
      <c r="BO4" s="116" t="s">
        <v>52</v>
      </c>
      <c r="BP4" s="116" t="s">
        <v>53</v>
      </c>
      <c r="BQ4" s="116" t="s">
        <v>17</v>
      </c>
      <c r="BR4" s="116" t="s">
        <v>54</v>
      </c>
      <c r="BS4" s="116" t="s">
        <v>55</v>
      </c>
      <c r="BT4" s="116" t="s">
        <v>56</v>
      </c>
      <c r="BU4" s="116" t="s">
        <v>57</v>
      </c>
      <c r="BV4" s="116" t="s">
        <v>58</v>
      </c>
      <c r="BW4" s="50" t="s">
        <v>51</v>
      </c>
      <c r="BX4" s="50" t="s">
        <v>52</v>
      </c>
      <c r="BY4" s="50" t="s">
        <v>53</v>
      </c>
      <c r="BZ4" s="50" t="s">
        <v>17</v>
      </c>
      <c r="CA4" s="50" t="s">
        <v>54</v>
      </c>
      <c r="CB4" s="50" t="s">
        <v>55</v>
      </c>
      <c r="CC4" s="50" t="s">
        <v>56</v>
      </c>
      <c r="CD4" s="50" t="s">
        <v>57</v>
      </c>
      <c r="CE4" s="50" t="s">
        <v>58</v>
      </c>
      <c r="CF4" s="51" t="s">
        <v>51</v>
      </c>
      <c r="CG4" s="51" t="s">
        <v>52</v>
      </c>
      <c r="CH4" s="51" t="s">
        <v>53</v>
      </c>
      <c r="CI4" s="51" t="s">
        <v>17</v>
      </c>
      <c r="CJ4" s="51" t="s">
        <v>54</v>
      </c>
      <c r="CK4" s="51" t="s">
        <v>55</v>
      </c>
      <c r="CL4" s="51" t="s">
        <v>56</v>
      </c>
      <c r="CM4" s="51" t="s">
        <v>57</v>
      </c>
      <c r="CN4" s="51" t="s">
        <v>58</v>
      </c>
      <c r="CO4" s="271"/>
      <c r="CP4" s="274"/>
      <c r="CQ4" s="52" t="s">
        <v>59</v>
      </c>
      <c r="CR4" s="52" t="s">
        <v>60</v>
      </c>
      <c r="CS4" s="268"/>
    </row>
    <row r="5" spans="1:98">
      <c r="A5" s="19"/>
      <c r="B5" s="28"/>
      <c r="C5" s="3"/>
      <c r="D5" s="3"/>
      <c r="E5" s="3"/>
      <c r="F5" s="13"/>
      <c r="G5" s="3"/>
      <c r="H5" s="3"/>
      <c r="I5" s="35"/>
      <c r="J5" s="328"/>
      <c r="K5" s="29"/>
      <c r="L5" s="4"/>
      <c r="M5" s="4"/>
      <c r="N5" s="8"/>
      <c r="O5" s="8"/>
      <c r="P5" s="8"/>
      <c r="Q5" s="9"/>
      <c r="R5" s="9"/>
      <c r="S5" s="8"/>
      <c r="T5" s="9"/>
      <c r="U5" s="333"/>
      <c r="V5" s="2"/>
      <c r="W5" s="2"/>
      <c r="X5" s="333"/>
      <c r="Y5" s="333"/>
      <c r="Z5" s="333"/>
      <c r="AA5" s="333"/>
      <c r="AB5" s="10"/>
      <c r="AC5" s="57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</row>
    <row r="6" spans="1:98">
      <c r="A6" s="78">
        <f>AB6</f>
        <v>4.36875</v>
      </c>
      <c r="B6" s="346" t="s">
        <v>61</v>
      </c>
      <c r="C6" s="346"/>
      <c r="D6" s="346" t="s">
        <v>62</v>
      </c>
      <c r="E6" s="346" t="s">
        <v>63</v>
      </c>
      <c r="F6" s="346" t="s">
        <v>64</v>
      </c>
      <c r="G6" s="88" t="s">
        <v>65</v>
      </c>
      <c r="H6" s="88" t="s">
        <v>66</v>
      </c>
      <c r="I6" s="88" t="s">
        <v>67</v>
      </c>
      <c r="J6" s="329">
        <v>240000</v>
      </c>
      <c r="K6" s="79">
        <v>29</v>
      </c>
      <c r="L6" s="79">
        <v>0</v>
      </c>
      <c r="M6" s="79">
        <v>102</v>
      </c>
      <c r="N6" s="89">
        <v>4</v>
      </c>
      <c r="O6" s="90">
        <v>0</v>
      </c>
      <c r="P6" s="91">
        <f>N6+O6</f>
        <v>4</v>
      </c>
      <c r="Q6" s="80">
        <f>IFERROR(P6/M6,"-")</f>
        <v>0.03921568627451</v>
      </c>
      <c r="R6" s="79">
        <v>1</v>
      </c>
      <c r="S6" s="79">
        <v>2</v>
      </c>
      <c r="T6" s="80">
        <f>IFERROR(R6/(P6),"-")</f>
        <v>0.25</v>
      </c>
      <c r="U6" s="335">
        <f>IFERROR(J6/SUM(N6:O15),"-")</f>
        <v>10000</v>
      </c>
      <c r="V6" s="82">
        <v>2</v>
      </c>
      <c r="W6" s="80">
        <f>IF(P6=0,"-",V6/P6)</f>
        <v>0.5</v>
      </c>
      <c r="X6" s="334">
        <v>334500</v>
      </c>
      <c r="Y6" s="335">
        <f>IFERROR(X6/P6,"-")</f>
        <v>83625</v>
      </c>
      <c r="Z6" s="335">
        <f>IFERROR(X6/V6,"-")</f>
        <v>167250</v>
      </c>
      <c r="AA6" s="329">
        <f>SUM(X6:X15)-SUM(J6:J15)</f>
        <v>808500</v>
      </c>
      <c r="AB6" s="83">
        <f>SUM(X6:X15)/SUM(J6:J15)</f>
        <v>4.36875</v>
      </c>
      <c r="AC6" s="77"/>
      <c r="AD6" s="92"/>
      <c r="AE6" s="93">
        <f>IF(P6=0,"",IF(AD6=0,"",(AD6/P6)))</f>
        <v>0</v>
      </c>
      <c r="AF6" s="92"/>
      <c r="AG6" s="94" t="str">
        <f>IFERROR(AF6/AD6,"-")</f>
        <v>-</v>
      </c>
      <c r="AH6" s="95"/>
      <c r="AI6" s="96" t="str">
        <f>IFERROR(AH6/AD6,"-")</f>
        <v>-</v>
      </c>
      <c r="AJ6" s="97"/>
      <c r="AK6" s="97"/>
      <c r="AL6" s="97"/>
      <c r="AM6" s="98">
        <v>1</v>
      </c>
      <c r="AN6" s="99">
        <f>IF(P6=0,"",IF(AM6=0,"",(AM6/P6)))</f>
        <v>0.25</v>
      </c>
      <c r="AO6" s="98"/>
      <c r="AP6" s="100">
        <f>IFERROR(AO6/AM6,"-")</f>
        <v>0</v>
      </c>
      <c r="AQ6" s="101"/>
      <c r="AR6" s="102">
        <f>IFERROR(AQ6/AM6,"-")</f>
        <v>0</v>
      </c>
      <c r="AS6" s="103"/>
      <c r="AT6" s="103"/>
      <c r="AU6" s="103"/>
      <c r="AV6" s="104"/>
      <c r="AW6" s="105">
        <f>IF(P6=0,"",IF(AV6=0,"",(AV6/P6)))</f>
        <v>0</v>
      </c>
      <c r="AX6" s="104"/>
      <c r="AY6" s="106" t="str">
        <f>IFERROR(AX6/AV6,"-")</f>
        <v>-</v>
      </c>
      <c r="AZ6" s="107"/>
      <c r="BA6" s="108" t="str">
        <f>IFERROR(AZ6/AV6,"-")</f>
        <v>-</v>
      </c>
      <c r="BB6" s="109"/>
      <c r="BC6" s="109"/>
      <c r="BD6" s="109"/>
      <c r="BE6" s="110"/>
      <c r="BF6" s="111">
        <f>IF(P6=0,"",IF(BE6=0,"",(BE6/P6)))</f>
        <v>0</v>
      </c>
      <c r="BG6" s="110"/>
      <c r="BH6" s="112" t="str">
        <f>IFERROR(BG6/BE6,"-")</f>
        <v>-</v>
      </c>
      <c r="BI6" s="113"/>
      <c r="BJ6" s="114" t="str">
        <f>IFERROR(BI6/BE6,"-")</f>
        <v>-</v>
      </c>
      <c r="BK6" s="115"/>
      <c r="BL6" s="115"/>
      <c r="BM6" s="115"/>
      <c r="BN6" s="117">
        <v>1</v>
      </c>
      <c r="BO6" s="118">
        <f>IF(P6=0,"",IF(BN6=0,"",(BN6/P6)))</f>
        <v>0.25</v>
      </c>
      <c r="BP6" s="119">
        <v>1</v>
      </c>
      <c r="BQ6" s="120">
        <f>IFERROR(BP6/BN6,"-")</f>
        <v>1</v>
      </c>
      <c r="BR6" s="121">
        <v>336500</v>
      </c>
      <c r="BS6" s="122">
        <f>IFERROR(BR6/BN6,"-")</f>
        <v>336500</v>
      </c>
      <c r="BT6" s="123"/>
      <c r="BU6" s="123"/>
      <c r="BV6" s="123">
        <v>1</v>
      </c>
      <c r="BW6" s="124">
        <v>1</v>
      </c>
      <c r="BX6" s="125">
        <f>IF(P6=0,"",IF(BW6=0,"",(BW6/P6)))</f>
        <v>0.25</v>
      </c>
      <c r="BY6" s="126">
        <v>1</v>
      </c>
      <c r="BZ6" s="127">
        <f>IFERROR(BY6/BW6,"-")</f>
        <v>1</v>
      </c>
      <c r="CA6" s="128">
        <v>8000</v>
      </c>
      <c r="CB6" s="129">
        <f>IFERROR(CA6/BW6,"-")</f>
        <v>8000</v>
      </c>
      <c r="CC6" s="130"/>
      <c r="CD6" s="130">
        <v>1</v>
      </c>
      <c r="CE6" s="130"/>
      <c r="CF6" s="131">
        <v>1</v>
      </c>
      <c r="CG6" s="132">
        <f>IF(P6=0,"",IF(CF6=0,"",(CF6/P6)))</f>
        <v>0.25</v>
      </c>
      <c r="CH6" s="133"/>
      <c r="CI6" s="134">
        <f>IFERROR(CH6/CF6,"-")</f>
        <v>0</v>
      </c>
      <c r="CJ6" s="135"/>
      <c r="CK6" s="136">
        <f>IFERROR(CJ6/CF6,"-")</f>
        <v>0</v>
      </c>
      <c r="CL6" s="137"/>
      <c r="CM6" s="137"/>
      <c r="CN6" s="137"/>
      <c r="CO6" s="138">
        <v>2</v>
      </c>
      <c r="CP6" s="139">
        <v>334500</v>
      </c>
      <c r="CQ6" s="139">
        <v>336500</v>
      </c>
      <c r="CR6" s="139"/>
      <c r="CS6" s="140" t="str">
        <f>IF(AND(CQ6=0,CR6=0),"",IF(AND(CQ6&lt;=100000,CR6&lt;=100000),"",IF(CQ6/CP6&gt;0.7,"男高",IF(CR6/CP6&gt;0.7,"女高",""))))</f>
        <v>男高</v>
      </c>
    </row>
    <row r="7" spans="1:98">
      <c r="A7" s="78"/>
      <c r="B7" s="346" t="s">
        <v>68</v>
      </c>
      <c r="C7" s="346"/>
      <c r="D7" s="346" t="s">
        <v>62</v>
      </c>
      <c r="E7" s="346" t="s">
        <v>63</v>
      </c>
      <c r="F7" s="346" t="s">
        <v>69</v>
      </c>
      <c r="G7" s="88"/>
      <c r="H7" s="88"/>
      <c r="I7" s="88"/>
      <c r="J7" s="329"/>
      <c r="K7" s="79">
        <v>97</v>
      </c>
      <c r="L7" s="79">
        <v>25</v>
      </c>
      <c r="M7" s="79">
        <v>30</v>
      </c>
      <c r="N7" s="89">
        <v>3</v>
      </c>
      <c r="O7" s="90">
        <v>0</v>
      </c>
      <c r="P7" s="91">
        <f>N7+O7</f>
        <v>3</v>
      </c>
      <c r="Q7" s="80">
        <f>IFERROR(P7/M7,"-")</f>
        <v>0.1</v>
      </c>
      <c r="R7" s="79">
        <v>2</v>
      </c>
      <c r="S7" s="79">
        <v>0</v>
      </c>
      <c r="T7" s="80">
        <f>IFERROR(R7/(P7),"-")</f>
        <v>0.66666666666667</v>
      </c>
      <c r="U7" s="335"/>
      <c r="V7" s="82">
        <v>2</v>
      </c>
      <c r="W7" s="80">
        <f>IF(P7=0,"-",V7/P7)</f>
        <v>0.66666666666667</v>
      </c>
      <c r="X7" s="334">
        <v>711000</v>
      </c>
      <c r="Y7" s="335">
        <f>IFERROR(X7/P7,"-")</f>
        <v>237000</v>
      </c>
      <c r="Z7" s="335">
        <f>IFERROR(X7/V7,"-")</f>
        <v>355500</v>
      </c>
      <c r="AA7" s="329"/>
      <c r="AB7" s="83"/>
      <c r="AC7" s="77"/>
      <c r="AD7" s="92"/>
      <c r="AE7" s="93">
        <f>IF(P7=0,"",IF(AD7=0,"",(AD7/P7)))</f>
        <v>0</v>
      </c>
      <c r="AF7" s="92"/>
      <c r="AG7" s="94" t="str">
        <f>IFERROR(AF7/AD7,"-")</f>
        <v>-</v>
      </c>
      <c r="AH7" s="95"/>
      <c r="AI7" s="96" t="str">
        <f>IFERROR(AH7/AD7,"-")</f>
        <v>-</v>
      </c>
      <c r="AJ7" s="97"/>
      <c r="AK7" s="97"/>
      <c r="AL7" s="97"/>
      <c r="AM7" s="98"/>
      <c r="AN7" s="99">
        <f>IF(P7=0,"",IF(AM7=0,"",(AM7/P7)))</f>
        <v>0</v>
      </c>
      <c r="AO7" s="98"/>
      <c r="AP7" s="100" t="str">
        <f>IFERROR(AO7/AM7,"-")</f>
        <v>-</v>
      </c>
      <c r="AQ7" s="101"/>
      <c r="AR7" s="102" t="str">
        <f>IFERROR(AQ7/AM7,"-")</f>
        <v>-</v>
      </c>
      <c r="AS7" s="103"/>
      <c r="AT7" s="103"/>
      <c r="AU7" s="103"/>
      <c r="AV7" s="104"/>
      <c r="AW7" s="105">
        <f>IF(P7=0,"",IF(AV7=0,"",(AV7/P7)))</f>
        <v>0</v>
      </c>
      <c r="AX7" s="104"/>
      <c r="AY7" s="106" t="str">
        <f>IFERROR(AX7/AV7,"-")</f>
        <v>-</v>
      </c>
      <c r="AZ7" s="107"/>
      <c r="BA7" s="108" t="str">
        <f>IFERROR(AZ7/AV7,"-")</f>
        <v>-</v>
      </c>
      <c r="BB7" s="109"/>
      <c r="BC7" s="109"/>
      <c r="BD7" s="109"/>
      <c r="BE7" s="110"/>
      <c r="BF7" s="111">
        <f>IF(P7=0,"",IF(BE7=0,"",(BE7/P7)))</f>
        <v>0</v>
      </c>
      <c r="BG7" s="110"/>
      <c r="BH7" s="112" t="str">
        <f>IFERROR(BG7/BE7,"-")</f>
        <v>-</v>
      </c>
      <c r="BI7" s="113"/>
      <c r="BJ7" s="114" t="str">
        <f>IFERROR(BI7/BE7,"-")</f>
        <v>-</v>
      </c>
      <c r="BK7" s="115"/>
      <c r="BL7" s="115"/>
      <c r="BM7" s="115"/>
      <c r="BN7" s="117"/>
      <c r="BO7" s="118">
        <f>IF(P7=0,"",IF(BN7=0,"",(BN7/P7)))</f>
        <v>0</v>
      </c>
      <c r="BP7" s="119"/>
      <c r="BQ7" s="120" t="str">
        <f>IFERROR(BP7/BN7,"-")</f>
        <v>-</v>
      </c>
      <c r="BR7" s="121"/>
      <c r="BS7" s="122" t="str">
        <f>IFERROR(BR7/BN7,"-")</f>
        <v>-</v>
      </c>
      <c r="BT7" s="123"/>
      <c r="BU7" s="123"/>
      <c r="BV7" s="123"/>
      <c r="BW7" s="124">
        <v>1</v>
      </c>
      <c r="BX7" s="125">
        <f>IF(P7=0,"",IF(BW7=0,"",(BW7/P7)))</f>
        <v>0.33333333333333</v>
      </c>
      <c r="BY7" s="126">
        <v>1</v>
      </c>
      <c r="BZ7" s="127">
        <f>IFERROR(BY7/BW7,"-")</f>
        <v>1</v>
      </c>
      <c r="CA7" s="128">
        <v>705000</v>
      </c>
      <c r="CB7" s="129">
        <f>IFERROR(CA7/BW7,"-")</f>
        <v>705000</v>
      </c>
      <c r="CC7" s="130"/>
      <c r="CD7" s="130"/>
      <c r="CE7" s="130">
        <v>1</v>
      </c>
      <c r="CF7" s="131">
        <v>2</v>
      </c>
      <c r="CG7" s="132">
        <f>IF(P7=0,"",IF(CF7=0,"",(CF7/P7)))</f>
        <v>0.66666666666667</v>
      </c>
      <c r="CH7" s="133">
        <v>1</v>
      </c>
      <c r="CI7" s="134">
        <f>IFERROR(CH7/CF7,"-")</f>
        <v>0.5</v>
      </c>
      <c r="CJ7" s="135">
        <v>6000</v>
      </c>
      <c r="CK7" s="136">
        <f>IFERROR(CJ7/CF7,"-")</f>
        <v>3000</v>
      </c>
      <c r="CL7" s="137"/>
      <c r="CM7" s="137">
        <v>1</v>
      </c>
      <c r="CN7" s="137"/>
      <c r="CO7" s="138">
        <v>2</v>
      </c>
      <c r="CP7" s="139">
        <v>711000</v>
      </c>
      <c r="CQ7" s="139">
        <v>705000</v>
      </c>
      <c r="CR7" s="139"/>
      <c r="CS7" s="140" t="str">
        <f>IF(AND(CQ7=0,CR7=0),"",IF(AND(CQ7&lt;=100000,CR7&lt;=100000),"",IF(CQ7/CP7&gt;0.7,"男高",IF(CR7/CP7&gt;0.7,"女高",""))))</f>
        <v>男高</v>
      </c>
    </row>
    <row r="8" spans="1:98">
      <c r="A8" s="78"/>
      <c r="B8" s="346" t="s">
        <v>70</v>
      </c>
      <c r="C8" s="346"/>
      <c r="D8" s="346" t="s">
        <v>71</v>
      </c>
      <c r="E8" s="346" t="s">
        <v>72</v>
      </c>
      <c r="F8" s="346" t="s">
        <v>64</v>
      </c>
      <c r="G8" s="88"/>
      <c r="H8" s="88" t="s">
        <v>66</v>
      </c>
      <c r="I8" s="88"/>
      <c r="J8" s="329"/>
      <c r="K8" s="79">
        <v>9</v>
      </c>
      <c r="L8" s="79">
        <v>0</v>
      </c>
      <c r="M8" s="79">
        <v>49</v>
      </c>
      <c r="N8" s="89">
        <v>1</v>
      </c>
      <c r="O8" s="90">
        <v>0</v>
      </c>
      <c r="P8" s="91">
        <f>N8+O8</f>
        <v>1</v>
      </c>
      <c r="Q8" s="80">
        <f>IFERROR(P8/M8,"-")</f>
        <v>0.020408163265306</v>
      </c>
      <c r="R8" s="79">
        <v>0</v>
      </c>
      <c r="S8" s="79">
        <v>0</v>
      </c>
      <c r="T8" s="80">
        <f>IFERROR(R8/(P8),"-")</f>
        <v>0</v>
      </c>
      <c r="U8" s="335"/>
      <c r="V8" s="82">
        <v>0</v>
      </c>
      <c r="W8" s="80">
        <f>IF(P8=0,"-",V8/P8)</f>
        <v>0</v>
      </c>
      <c r="X8" s="334">
        <v>0</v>
      </c>
      <c r="Y8" s="335">
        <f>IFERROR(X8/P8,"-")</f>
        <v>0</v>
      </c>
      <c r="Z8" s="335" t="str">
        <f>IFERROR(X8/V8,"-")</f>
        <v>-</v>
      </c>
      <c r="AA8" s="329"/>
      <c r="AB8" s="83"/>
      <c r="AC8" s="77"/>
      <c r="AD8" s="92"/>
      <c r="AE8" s="93">
        <f>IF(P8=0,"",IF(AD8=0,"",(AD8/P8)))</f>
        <v>0</v>
      </c>
      <c r="AF8" s="92"/>
      <c r="AG8" s="94" t="str">
        <f>IFERROR(AF8/AD8,"-")</f>
        <v>-</v>
      </c>
      <c r="AH8" s="95"/>
      <c r="AI8" s="96" t="str">
        <f>IFERROR(AH8/AD8,"-")</f>
        <v>-</v>
      </c>
      <c r="AJ8" s="97"/>
      <c r="AK8" s="97"/>
      <c r="AL8" s="97"/>
      <c r="AM8" s="98"/>
      <c r="AN8" s="99">
        <f>IF(P8=0,"",IF(AM8=0,"",(AM8/P8)))</f>
        <v>0</v>
      </c>
      <c r="AO8" s="98"/>
      <c r="AP8" s="100" t="str">
        <f>IFERROR(AO8/AM8,"-")</f>
        <v>-</v>
      </c>
      <c r="AQ8" s="101"/>
      <c r="AR8" s="102" t="str">
        <f>IFERROR(AQ8/AM8,"-")</f>
        <v>-</v>
      </c>
      <c r="AS8" s="103"/>
      <c r="AT8" s="103"/>
      <c r="AU8" s="103"/>
      <c r="AV8" s="104"/>
      <c r="AW8" s="105">
        <f>IF(P8=0,"",IF(AV8=0,"",(AV8/P8)))</f>
        <v>0</v>
      </c>
      <c r="AX8" s="104"/>
      <c r="AY8" s="106" t="str">
        <f>IFERROR(AX8/AV8,"-")</f>
        <v>-</v>
      </c>
      <c r="AZ8" s="107"/>
      <c r="BA8" s="108" t="str">
        <f>IFERROR(AZ8/AV8,"-")</f>
        <v>-</v>
      </c>
      <c r="BB8" s="109"/>
      <c r="BC8" s="109"/>
      <c r="BD8" s="109"/>
      <c r="BE8" s="110"/>
      <c r="BF8" s="111">
        <f>IF(P8=0,"",IF(BE8=0,"",(BE8/P8)))</f>
        <v>0</v>
      </c>
      <c r="BG8" s="110"/>
      <c r="BH8" s="112" t="str">
        <f>IFERROR(BG8/BE8,"-")</f>
        <v>-</v>
      </c>
      <c r="BI8" s="113"/>
      <c r="BJ8" s="114" t="str">
        <f>IFERROR(BI8/BE8,"-")</f>
        <v>-</v>
      </c>
      <c r="BK8" s="115"/>
      <c r="BL8" s="115"/>
      <c r="BM8" s="115"/>
      <c r="BN8" s="117">
        <v>1</v>
      </c>
      <c r="BO8" s="118">
        <f>IF(P8=0,"",IF(BN8=0,"",(BN8/P8)))</f>
        <v>1</v>
      </c>
      <c r="BP8" s="119"/>
      <c r="BQ8" s="120">
        <f>IFERROR(BP8/BN8,"-")</f>
        <v>0</v>
      </c>
      <c r="BR8" s="121"/>
      <c r="BS8" s="122">
        <f>IFERROR(BR8/BN8,"-")</f>
        <v>0</v>
      </c>
      <c r="BT8" s="123"/>
      <c r="BU8" s="123"/>
      <c r="BV8" s="123"/>
      <c r="BW8" s="124"/>
      <c r="BX8" s="125">
        <f>IF(P8=0,"",IF(BW8=0,"",(BW8/P8)))</f>
        <v>0</v>
      </c>
      <c r="BY8" s="126"/>
      <c r="BZ8" s="127" t="str">
        <f>IFERROR(BY8/BW8,"-")</f>
        <v>-</v>
      </c>
      <c r="CA8" s="128"/>
      <c r="CB8" s="129" t="str">
        <f>IFERROR(CA8/BW8,"-")</f>
        <v>-</v>
      </c>
      <c r="CC8" s="130"/>
      <c r="CD8" s="130"/>
      <c r="CE8" s="130"/>
      <c r="CF8" s="131"/>
      <c r="CG8" s="132">
        <f>IF(P8=0,"",IF(CF8=0,"",(CF8/P8)))</f>
        <v>0</v>
      </c>
      <c r="CH8" s="133"/>
      <c r="CI8" s="134" t="str">
        <f>IFERROR(CH8/CF8,"-")</f>
        <v>-</v>
      </c>
      <c r="CJ8" s="135"/>
      <c r="CK8" s="136" t="str">
        <f>IFERROR(CJ8/CF8,"-")</f>
        <v>-</v>
      </c>
      <c r="CL8" s="137"/>
      <c r="CM8" s="137"/>
      <c r="CN8" s="137"/>
      <c r="CO8" s="138">
        <v>0</v>
      </c>
      <c r="CP8" s="139">
        <v>0</v>
      </c>
      <c r="CQ8" s="139"/>
      <c r="CR8" s="139"/>
      <c r="CS8" s="140" t="str">
        <f>IF(AND(CQ8=0,CR8=0),"",IF(AND(CQ8&lt;=100000,CR8&lt;=100000),"",IF(CQ8/CP8&gt;0.7,"男高",IF(CR8/CP8&gt;0.7,"女高",""))))</f>
        <v/>
      </c>
    </row>
    <row r="9" spans="1:98">
      <c r="A9" s="78"/>
      <c r="B9" s="346" t="s">
        <v>73</v>
      </c>
      <c r="C9" s="346"/>
      <c r="D9" s="346" t="s">
        <v>71</v>
      </c>
      <c r="E9" s="346" t="s">
        <v>72</v>
      </c>
      <c r="F9" s="346" t="s">
        <v>69</v>
      </c>
      <c r="G9" s="88"/>
      <c r="H9" s="88"/>
      <c r="I9" s="88"/>
      <c r="J9" s="329"/>
      <c r="K9" s="79">
        <v>54</v>
      </c>
      <c r="L9" s="79">
        <v>17</v>
      </c>
      <c r="M9" s="79">
        <v>1</v>
      </c>
      <c r="N9" s="89">
        <v>1</v>
      </c>
      <c r="O9" s="90">
        <v>0</v>
      </c>
      <c r="P9" s="91">
        <f>N9+O9</f>
        <v>1</v>
      </c>
      <c r="Q9" s="80">
        <f>IFERROR(P9/M9,"-")</f>
        <v>1</v>
      </c>
      <c r="R9" s="79">
        <v>0</v>
      </c>
      <c r="S9" s="79">
        <v>0</v>
      </c>
      <c r="T9" s="80">
        <f>IFERROR(R9/(P9),"-")</f>
        <v>0</v>
      </c>
      <c r="U9" s="335"/>
      <c r="V9" s="82">
        <v>0</v>
      </c>
      <c r="W9" s="80">
        <f>IF(P9=0,"-",V9/P9)</f>
        <v>0</v>
      </c>
      <c r="X9" s="334">
        <v>0</v>
      </c>
      <c r="Y9" s="335">
        <f>IFERROR(X9/P9,"-")</f>
        <v>0</v>
      </c>
      <c r="Z9" s="335" t="str">
        <f>IFERROR(X9/V9,"-")</f>
        <v>-</v>
      </c>
      <c r="AA9" s="329"/>
      <c r="AB9" s="83"/>
      <c r="AC9" s="77"/>
      <c r="AD9" s="92"/>
      <c r="AE9" s="93">
        <f>IF(P9=0,"",IF(AD9=0,"",(AD9/P9)))</f>
        <v>0</v>
      </c>
      <c r="AF9" s="92"/>
      <c r="AG9" s="94" t="str">
        <f>IFERROR(AF9/AD9,"-")</f>
        <v>-</v>
      </c>
      <c r="AH9" s="95"/>
      <c r="AI9" s="96" t="str">
        <f>IFERROR(AH9/AD9,"-")</f>
        <v>-</v>
      </c>
      <c r="AJ9" s="97"/>
      <c r="AK9" s="97"/>
      <c r="AL9" s="97"/>
      <c r="AM9" s="98"/>
      <c r="AN9" s="99">
        <f>IF(P9=0,"",IF(AM9=0,"",(AM9/P9)))</f>
        <v>0</v>
      </c>
      <c r="AO9" s="98"/>
      <c r="AP9" s="100" t="str">
        <f>IFERROR(AO9/AM9,"-")</f>
        <v>-</v>
      </c>
      <c r="AQ9" s="101"/>
      <c r="AR9" s="102" t="str">
        <f>IFERROR(AQ9/AM9,"-")</f>
        <v>-</v>
      </c>
      <c r="AS9" s="103"/>
      <c r="AT9" s="103"/>
      <c r="AU9" s="103"/>
      <c r="AV9" s="104"/>
      <c r="AW9" s="105">
        <f>IF(P9=0,"",IF(AV9=0,"",(AV9/P9)))</f>
        <v>0</v>
      </c>
      <c r="AX9" s="104"/>
      <c r="AY9" s="106" t="str">
        <f>IFERROR(AX9/AV9,"-")</f>
        <v>-</v>
      </c>
      <c r="AZ9" s="107"/>
      <c r="BA9" s="108" t="str">
        <f>IFERROR(AZ9/AV9,"-")</f>
        <v>-</v>
      </c>
      <c r="BB9" s="109"/>
      <c r="BC9" s="109"/>
      <c r="BD9" s="109"/>
      <c r="BE9" s="110"/>
      <c r="BF9" s="111">
        <f>IF(P9=0,"",IF(BE9=0,"",(BE9/P9)))</f>
        <v>0</v>
      </c>
      <c r="BG9" s="110"/>
      <c r="BH9" s="112" t="str">
        <f>IFERROR(BG9/BE9,"-")</f>
        <v>-</v>
      </c>
      <c r="BI9" s="113"/>
      <c r="BJ9" s="114" t="str">
        <f>IFERROR(BI9/BE9,"-")</f>
        <v>-</v>
      </c>
      <c r="BK9" s="115"/>
      <c r="BL9" s="115"/>
      <c r="BM9" s="115"/>
      <c r="BN9" s="117">
        <v>1</v>
      </c>
      <c r="BO9" s="118">
        <f>IF(P9=0,"",IF(BN9=0,"",(BN9/P9)))</f>
        <v>1</v>
      </c>
      <c r="BP9" s="119"/>
      <c r="BQ9" s="120">
        <f>IFERROR(BP9/BN9,"-")</f>
        <v>0</v>
      </c>
      <c r="BR9" s="121"/>
      <c r="BS9" s="122">
        <f>IFERROR(BR9/BN9,"-")</f>
        <v>0</v>
      </c>
      <c r="BT9" s="123"/>
      <c r="BU9" s="123"/>
      <c r="BV9" s="123"/>
      <c r="BW9" s="124"/>
      <c r="BX9" s="125">
        <f>IF(P9=0,"",IF(BW9=0,"",(BW9/P9)))</f>
        <v>0</v>
      </c>
      <c r="BY9" s="126"/>
      <c r="BZ9" s="127" t="str">
        <f>IFERROR(BY9/BW9,"-")</f>
        <v>-</v>
      </c>
      <c r="CA9" s="128"/>
      <c r="CB9" s="129" t="str">
        <f>IFERROR(CA9/BW9,"-")</f>
        <v>-</v>
      </c>
      <c r="CC9" s="130"/>
      <c r="CD9" s="130"/>
      <c r="CE9" s="130"/>
      <c r="CF9" s="131"/>
      <c r="CG9" s="132">
        <f>IF(P9=0,"",IF(CF9=0,"",(CF9/P9)))</f>
        <v>0</v>
      </c>
      <c r="CH9" s="133"/>
      <c r="CI9" s="134" t="str">
        <f>IFERROR(CH9/CF9,"-")</f>
        <v>-</v>
      </c>
      <c r="CJ9" s="135"/>
      <c r="CK9" s="136" t="str">
        <f>IFERROR(CJ9/CF9,"-")</f>
        <v>-</v>
      </c>
      <c r="CL9" s="137"/>
      <c r="CM9" s="137"/>
      <c r="CN9" s="137"/>
      <c r="CO9" s="138">
        <v>0</v>
      </c>
      <c r="CP9" s="139">
        <v>0</v>
      </c>
      <c r="CQ9" s="139"/>
      <c r="CR9" s="139"/>
      <c r="CS9" s="140" t="str">
        <f>IF(AND(CQ9=0,CR9=0),"",IF(AND(CQ9&lt;=100000,CR9&lt;=100000),"",IF(CQ9/CP9&gt;0.7,"男高",IF(CR9/CP9&gt;0.7,"女高",""))))</f>
        <v/>
      </c>
    </row>
    <row r="10" spans="1:98">
      <c r="A10" s="78"/>
      <c r="B10" s="346" t="s">
        <v>74</v>
      </c>
      <c r="C10" s="346"/>
      <c r="D10" s="346" t="s">
        <v>75</v>
      </c>
      <c r="E10" s="346" t="s">
        <v>76</v>
      </c>
      <c r="F10" s="346" t="s">
        <v>64</v>
      </c>
      <c r="G10" s="88"/>
      <c r="H10" s="88" t="s">
        <v>66</v>
      </c>
      <c r="I10" s="88"/>
      <c r="J10" s="329"/>
      <c r="K10" s="79">
        <v>12</v>
      </c>
      <c r="L10" s="79">
        <v>0</v>
      </c>
      <c r="M10" s="79">
        <v>71</v>
      </c>
      <c r="N10" s="89">
        <v>5</v>
      </c>
      <c r="O10" s="90">
        <v>0</v>
      </c>
      <c r="P10" s="91">
        <f>N10+O10</f>
        <v>5</v>
      </c>
      <c r="Q10" s="80">
        <f>IFERROR(P10/M10,"-")</f>
        <v>0.070422535211268</v>
      </c>
      <c r="R10" s="79">
        <v>0</v>
      </c>
      <c r="S10" s="79">
        <v>2</v>
      </c>
      <c r="T10" s="80">
        <f>IFERROR(R10/(P10),"-")</f>
        <v>0</v>
      </c>
      <c r="U10" s="335"/>
      <c r="V10" s="82">
        <v>0</v>
      </c>
      <c r="W10" s="80">
        <f>IF(P10=0,"-",V10/P10)</f>
        <v>0</v>
      </c>
      <c r="X10" s="334">
        <v>0</v>
      </c>
      <c r="Y10" s="335">
        <f>IFERROR(X10/P10,"-")</f>
        <v>0</v>
      </c>
      <c r="Z10" s="335" t="str">
        <f>IFERROR(X10/V10,"-")</f>
        <v>-</v>
      </c>
      <c r="AA10" s="329"/>
      <c r="AB10" s="83"/>
      <c r="AC10" s="77"/>
      <c r="AD10" s="92"/>
      <c r="AE10" s="93">
        <f>IF(P10=0,"",IF(AD10=0,"",(AD10/P10)))</f>
        <v>0</v>
      </c>
      <c r="AF10" s="92"/>
      <c r="AG10" s="94" t="str">
        <f>IFERROR(AF10/AD10,"-")</f>
        <v>-</v>
      </c>
      <c r="AH10" s="95"/>
      <c r="AI10" s="96" t="str">
        <f>IFERROR(AH10/AD10,"-")</f>
        <v>-</v>
      </c>
      <c r="AJ10" s="97"/>
      <c r="AK10" s="97"/>
      <c r="AL10" s="97"/>
      <c r="AM10" s="98"/>
      <c r="AN10" s="99">
        <f>IF(P10=0,"",IF(AM10=0,"",(AM10/P10)))</f>
        <v>0</v>
      </c>
      <c r="AO10" s="98"/>
      <c r="AP10" s="100" t="str">
        <f>IFERROR(AO10/AM10,"-")</f>
        <v>-</v>
      </c>
      <c r="AQ10" s="101"/>
      <c r="AR10" s="102" t="str">
        <f>IFERROR(AQ10/AM10,"-")</f>
        <v>-</v>
      </c>
      <c r="AS10" s="103"/>
      <c r="AT10" s="103"/>
      <c r="AU10" s="103"/>
      <c r="AV10" s="104"/>
      <c r="AW10" s="105">
        <f>IF(P10=0,"",IF(AV10=0,"",(AV10/P10)))</f>
        <v>0</v>
      </c>
      <c r="AX10" s="104"/>
      <c r="AY10" s="106" t="str">
        <f>IFERROR(AX10/AV10,"-")</f>
        <v>-</v>
      </c>
      <c r="AZ10" s="107"/>
      <c r="BA10" s="108" t="str">
        <f>IFERROR(AZ10/AV10,"-")</f>
        <v>-</v>
      </c>
      <c r="BB10" s="109"/>
      <c r="BC10" s="109"/>
      <c r="BD10" s="109"/>
      <c r="BE10" s="110"/>
      <c r="BF10" s="111">
        <f>IF(P10=0,"",IF(BE10=0,"",(BE10/P10)))</f>
        <v>0</v>
      </c>
      <c r="BG10" s="110"/>
      <c r="BH10" s="112" t="str">
        <f>IFERROR(BG10/BE10,"-")</f>
        <v>-</v>
      </c>
      <c r="BI10" s="113"/>
      <c r="BJ10" s="114" t="str">
        <f>IFERROR(BI10/BE10,"-")</f>
        <v>-</v>
      </c>
      <c r="BK10" s="115"/>
      <c r="BL10" s="115"/>
      <c r="BM10" s="115"/>
      <c r="BN10" s="117">
        <v>2</v>
      </c>
      <c r="BO10" s="118">
        <f>IF(P10=0,"",IF(BN10=0,"",(BN10/P10)))</f>
        <v>0.4</v>
      </c>
      <c r="BP10" s="119"/>
      <c r="BQ10" s="120">
        <f>IFERROR(BP10/BN10,"-")</f>
        <v>0</v>
      </c>
      <c r="BR10" s="121"/>
      <c r="BS10" s="122">
        <f>IFERROR(BR10/BN10,"-")</f>
        <v>0</v>
      </c>
      <c r="BT10" s="123"/>
      <c r="BU10" s="123"/>
      <c r="BV10" s="123"/>
      <c r="BW10" s="124">
        <v>2</v>
      </c>
      <c r="BX10" s="125">
        <f>IF(P10=0,"",IF(BW10=0,"",(BW10/P10)))</f>
        <v>0.4</v>
      </c>
      <c r="BY10" s="126"/>
      <c r="BZ10" s="127">
        <f>IFERROR(BY10/BW10,"-")</f>
        <v>0</v>
      </c>
      <c r="CA10" s="128"/>
      <c r="CB10" s="129">
        <f>IFERROR(CA10/BW10,"-")</f>
        <v>0</v>
      </c>
      <c r="CC10" s="130"/>
      <c r="CD10" s="130"/>
      <c r="CE10" s="130"/>
      <c r="CF10" s="131">
        <v>1</v>
      </c>
      <c r="CG10" s="132">
        <f>IF(P10=0,"",IF(CF10=0,"",(CF10/P10)))</f>
        <v>0.2</v>
      </c>
      <c r="CH10" s="133"/>
      <c r="CI10" s="134">
        <f>IFERROR(CH10/CF10,"-")</f>
        <v>0</v>
      </c>
      <c r="CJ10" s="135"/>
      <c r="CK10" s="136">
        <f>IFERROR(CJ10/CF10,"-")</f>
        <v>0</v>
      </c>
      <c r="CL10" s="137"/>
      <c r="CM10" s="137"/>
      <c r="CN10" s="137"/>
      <c r="CO10" s="138">
        <v>0</v>
      </c>
      <c r="CP10" s="139">
        <v>0</v>
      </c>
      <c r="CQ10" s="139"/>
      <c r="CR10" s="139"/>
      <c r="CS10" s="140" t="str">
        <f>IF(AND(CQ10=0,CR10=0),"",IF(AND(CQ10&lt;=100000,CR10&lt;=100000),"",IF(CQ10/CP10&gt;0.7,"男高",IF(CR10/CP10&gt;0.7,"女高",""))))</f>
        <v/>
      </c>
    </row>
    <row r="11" spans="1:98">
      <c r="A11" s="78"/>
      <c r="B11" s="346" t="s">
        <v>77</v>
      </c>
      <c r="C11" s="346"/>
      <c r="D11" s="346" t="s">
        <v>75</v>
      </c>
      <c r="E11" s="346" t="s">
        <v>76</v>
      </c>
      <c r="F11" s="346" t="s">
        <v>69</v>
      </c>
      <c r="G11" s="88"/>
      <c r="H11" s="88"/>
      <c r="I11" s="88"/>
      <c r="J11" s="329"/>
      <c r="K11" s="79">
        <v>44</v>
      </c>
      <c r="L11" s="79">
        <v>23</v>
      </c>
      <c r="M11" s="79">
        <v>29</v>
      </c>
      <c r="N11" s="89">
        <v>5</v>
      </c>
      <c r="O11" s="90">
        <v>0</v>
      </c>
      <c r="P11" s="91">
        <f>N11+O11</f>
        <v>5</v>
      </c>
      <c r="Q11" s="80">
        <f>IFERROR(P11/M11,"-")</f>
        <v>0.17241379310345</v>
      </c>
      <c r="R11" s="79">
        <v>0</v>
      </c>
      <c r="S11" s="79">
        <v>1</v>
      </c>
      <c r="T11" s="80">
        <f>IFERROR(R11/(P11),"-")</f>
        <v>0</v>
      </c>
      <c r="U11" s="335"/>
      <c r="V11" s="82">
        <v>0</v>
      </c>
      <c r="W11" s="80">
        <f>IF(P11=0,"-",V11/P11)</f>
        <v>0</v>
      </c>
      <c r="X11" s="334">
        <v>0</v>
      </c>
      <c r="Y11" s="335">
        <f>IFERROR(X11/P11,"-")</f>
        <v>0</v>
      </c>
      <c r="Z11" s="335" t="str">
        <f>IFERROR(X11/V11,"-")</f>
        <v>-</v>
      </c>
      <c r="AA11" s="329"/>
      <c r="AB11" s="83"/>
      <c r="AC11" s="77"/>
      <c r="AD11" s="92"/>
      <c r="AE11" s="93">
        <f>IF(P11=0,"",IF(AD11=0,"",(AD11/P11)))</f>
        <v>0</v>
      </c>
      <c r="AF11" s="92"/>
      <c r="AG11" s="94" t="str">
        <f>IFERROR(AF11/AD11,"-")</f>
        <v>-</v>
      </c>
      <c r="AH11" s="95"/>
      <c r="AI11" s="96" t="str">
        <f>IFERROR(AH11/AD11,"-")</f>
        <v>-</v>
      </c>
      <c r="AJ11" s="97"/>
      <c r="AK11" s="97"/>
      <c r="AL11" s="97"/>
      <c r="AM11" s="98"/>
      <c r="AN11" s="99">
        <f>IF(P11=0,"",IF(AM11=0,"",(AM11/P11)))</f>
        <v>0</v>
      </c>
      <c r="AO11" s="98"/>
      <c r="AP11" s="100" t="str">
        <f>IFERROR(AO11/AM11,"-")</f>
        <v>-</v>
      </c>
      <c r="AQ11" s="101"/>
      <c r="AR11" s="102" t="str">
        <f>IFERROR(AQ11/AM11,"-")</f>
        <v>-</v>
      </c>
      <c r="AS11" s="103"/>
      <c r="AT11" s="103"/>
      <c r="AU11" s="103"/>
      <c r="AV11" s="104"/>
      <c r="AW11" s="105">
        <f>IF(P11=0,"",IF(AV11=0,"",(AV11/P11)))</f>
        <v>0</v>
      </c>
      <c r="AX11" s="104"/>
      <c r="AY11" s="106" t="str">
        <f>IFERROR(AX11/AV11,"-")</f>
        <v>-</v>
      </c>
      <c r="AZ11" s="107"/>
      <c r="BA11" s="108" t="str">
        <f>IFERROR(AZ11/AV11,"-")</f>
        <v>-</v>
      </c>
      <c r="BB11" s="109"/>
      <c r="BC11" s="109"/>
      <c r="BD11" s="109"/>
      <c r="BE11" s="110"/>
      <c r="BF11" s="111">
        <f>IF(P11=0,"",IF(BE11=0,"",(BE11/P11)))</f>
        <v>0</v>
      </c>
      <c r="BG11" s="110"/>
      <c r="BH11" s="112" t="str">
        <f>IFERROR(BG11/BE11,"-")</f>
        <v>-</v>
      </c>
      <c r="BI11" s="113"/>
      <c r="BJ11" s="114" t="str">
        <f>IFERROR(BI11/BE11,"-")</f>
        <v>-</v>
      </c>
      <c r="BK11" s="115"/>
      <c r="BL11" s="115"/>
      <c r="BM11" s="115"/>
      <c r="BN11" s="117">
        <v>3</v>
      </c>
      <c r="BO11" s="118">
        <f>IF(P11=0,"",IF(BN11=0,"",(BN11/P11)))</f>
        <v>0.6</v>
      </c>
      <c r="BP11" s="119"/>
      <c r="BQ11" s="120">
        <f>IFERROR(BP11/BN11,"-")</f>
        <v>0</v>
      </c>
      <c r="BR11" s="121"/>
      <c r="BS11" s="122">
        <f>IFERROR(BR11/BN11,"-")</f>
        <v>0</v>
      </c>
      <c r="BT11" s="123"/>
      <c r="BU11" s="123"/>
      <c r="BV11" s="123"/>
      <c r="BW11" s="124">
        <v>1</v>
      </c>
      <c r="BX11" s="125">
        <f>IF(P11=0,"",IF(BW11=0,"",(BW11/P11)))</f>
        <v>0.2</v>
      </c>
      <c r="BY11" s="126"/>
      <c r="BZ11" s="127">
        <f>IFERROR(BY11/BW11,"-")</f>
        <v>0</v>
      </c>
      <c r="CA11" s="128"/>
      <c r="CB11" s="129">
        <f>IFERROR(CA11/BW11,"-")</f>
        <v>0</v>
      </c>
      <c r="CC11" s="130"/>
      <c r="CD11" s="130"/>
      <c r="CE11" s="130"/>
      <c r="CF11" s="131">
        <v>1</v>
      </c>
      <c r="CG11" s="132">
        <f>IF(P11=0,"",IF(CF11=0,"",(CF11/P11)))</f>
        <v>0.2</v>
      </c>
      <c r="CH11" s="133"/>
      <c r="CI11" s="134">
        <f>IFERROR(CH11/CF11,"-")</f>
        <v>0</v>
      </c>
      <c r="CJ11" s="135"/>
      <c r="CK11" s="136">
        <f>IFERROR(CJ11/CF11,"-")</f>
        <v>0</v>
      </c>
      <c r="CL11" s="137"/>
      <c r="CM11" s="137"/>
      <c r="CN11" s="137"/>
      <c r="CO11" s="138">
        <v>0</v>
      </c>
      <c r="CP11" s="139">
        <v>0</v>
      </c>
      <c r="CQ11" s="139"/>
      <c r="CR11" s="139"/>
      <c r="CS11" s="140" t="str">
        <f>IF(AND(CQ11=0,CR11=0),"",IF(AND(CQ11&lt;=100000,CR11&lt;=100000),"",IF(CQ11/CP11&gt;0.7,"男高",IF(CR11/CP11&gt;0.7,"女高",""))))</f>
        <v/>
      </c>
    </row>
    <row r="12" spans="1:98">
      <c r="A12" s="78"/>
      <c r="B12" s="346" t="s">
        <v>78</v>
      </c>
      <c r="C12" s="346"/>
      <c r="D12" s="346" t="s">
        <v>79</v>
      </c>
      <c r="E12" s="346" t="s">
        <v>80</v>
      </c>
      <c r="F12" s="346" t="s">
        <v>64</v>
      </c>
      <c r="G12" s="88"/>
      <c r="H12" s="88" t="s">
        <v>66</v>
      </c>
      <c r="I12" s="88"/>
      <c r="J12" s="329"/>
      <c r="K12" s="79">
        <v>8</v>
      </c>
      <c r="L12" s="79">
        <v>0</v>
      </c>
      <c r="M12" s="79">
        <v>40</v>
      </c>
      <c r="N12" s="89">
        <v>1</v>
      </c>
      <c r="O12" s="90">
        <v>0</v>
      </c>
      <c r="P12" s="91">
        <f>N12+O12</f>
        <v>1</v>
      </c>
      <c r="Q12" s="80">
        <f>IFERROR(P12/M12,"-")</f>
        <v>0.025</v>
      </c>
      <c r="R12" s="79">
        <v>0</v>
      </c>
      <c r="S12" s="79">
        <v>1</v>
      </c>
      <c r="T12" s="80">
        <f>IFERROR(R12/(P12),"-")</f>
        <v>0</v>
      </c>
      <c r="U12" s="335"/>
      <c r="V12" s="82">
        <v>0</v>
      </c>
      <c r="W12" s="80">
        <f>IF(P12=0,"-",V12/P12)</f>
        <v>0</v>
      </c>
      <c r="X12" s="334">
        <v>0</v>
      </c>
      <c r="Y12" s="335">
        <f>IFERROR(X12/P12,"-")</f>
        <v>0</v>
      </c>
      <c r="Z12" s="335" t="str">
        <f>IFERROR(X12/V12,"-")</f>
        <v>-</v>
      </c>
      <c r="AA12" s="329"/>
      <c r="AB12" s="83"/>
      <c r="AC12" s="77"/>
      <c r="AD12" s="92"/>
      <c r="AE12" s="93">
        <f>IF(P12=0,"",IF(AD12=0,"",(AD12/P12)))</f>
        <v>0</v>
      </c>
      <c r="AF12" s="92"/>
      <c r="AG12" s="94" t="str">
        <f>IFERROR(AF12/AD12,"-")</f>
        <v>-</v>
      </c>
      <c r="AH12" s="95"/>
      <c r="AI12" s="96" t="str">
        <f>IFERROR(AH12/AD12,"-")</f>
        <v>-</v>
      </c>
      <c r="AJ12" s="97"/>
      <c r="AK12" s="97"/>
      <c r="AL12" s="97"/>
      <c r="AM12" s="98"/>
      <c r="AN12" s="99">
        <f>IF(P12=0,"",IF(AM12=0,"",(AM12/P12)))</f>
        <v>0</v>
      </c>
      <c r="AO12" s="98"/>
      <c r="AP12" s="100" t="str">
        <f>IFERROR(AO12/AM12,"-")</f>
        <v>-</v>
      </c>
      <c r="AQ12" s="101"/>
      <c r="AR12" s="102" t="str">
        <f>IFERROR(AQ12/AM12,"-")</f>
        <v>-</v>
      </c>
      <c r="AS12" s="103"/>
      <c r="AT12" s="103"/>
      <c r="AU12" s="103"/>
      <c r="AV12" s="104"/>
      <c r="AW12" s="105">
        <f>IF(P12=0,"",IF(AV12=0,"",(AV12/P12)))</f>
        <v>0</v>
      </c>
      <c r="AX12" s="104"/>
      <c r="AY12" s="106" t="str">
        <f>IFERROR(AX12/AV12,"-")</f>
        <v>-</v>
      </c>
      <c r="AZ12" s="107"/>
      <c r="BA12" s="108" t="str">
        <f>IFERROR(AZ12/AV12,"-")</f>
        <v>-</v>
      </c>
      <c r="BB12" s="109"/>
      <c r="BC12" s="109"/>
      <c r="BD12" s="109"/>
      <c r="BE12" s="110"/>
      <c r="BF12" s="111">
        <f>IF(P12=0,"",IF(BE12=0,"",(BE12/P12)))</f>
        <v>0</v>
      </c>
      <c r="BG12" s="110"/>
      <c r="BH12" s="112" t="str">
        <f>IFERROR(BG12/BE12,"-")</f>
        <v>-</v>
      </c>
      <c r="BI12" s="113"/>
      <c r="BJ12" s="114" t="str">
        <f>IFERROR(BI12/BE12,"-")</f>
        <v>-</v>
      </c>
      <c r="BK12" s="115"/>
      <c r="BL12" s="115"/>
      <c r="BM12" s="115"/>
      <c r="BN12" s="117"/>
      <c r="BO12" s="118">
        <f>IF(P12=0,"",IF(BN12=0,"",(BN12/P12)))</f>
        <v>0</v>
      </c>
      <c r="BP12" s="119"/>
      <c r="BQ12" s="120" t="str">
        <f>IFERROR(BP12/BN12,"-")</f>
        <v>-</v>
      </c>
      <c r="BR12" s="121"/>
      <c r="BS12" s="122" t="str">
        <f>IFERROR(BR12/BN12,"-")</f>
        <v>-</v>
      </c>
      <c r="BT12" s="123"/>
      <c r="BU12" s="123"/>
      <c r="BV12" s="123"/>
      <c r="BW12" s="124">
        <v>1</v>
      </c>
      <c r="BX12" s="125">
        <f>IF(P12=0,"",IF(BW12=0,"",(BW12/P12)))</f>
        <v>1</v>
      </c>
      <c r="BY12" s="126"/>
      <c r="BZ12" s="127">
        <f>IFERROR(BY12/BW12,"-")</f>
        <v>0</v>
      </c>
      <c r="CA12" s="128"/>
      <c r="CB12" s="129">
        <f>IFERROR(CA12/BW12,"-")</f>
        <v>0</v>
      </c>
      <c r="CC12" s="130"/>
      <c r="CD12" s="130"/>
      <c r="CE12" s="130"/>
      <c r="CF12" s="131"/>
      <c r="CG12" s="132">
        <f>IF(P12=0,"",IF(CF12=0,"",(CF12/P12)))</f>
        <v>0</v>
      </c>
      <c r="CH12" s="133"/>
      <c r="CI12" s="134" t="str">
        <f>IFERROR(CH12/CF12,"-")</f>
        <v>-</v>
      </c>
      <c r="CJ12" s="135"/>
      <c r="CK12" s="136" t="str">
        <f>IFERROR(CJ12/CF12,"-")</f>
        <v>-</v>
      </c>
      <c r="CL12" s="137"/>
      <c r="CM12" s="137"/>
      <c r="CN12" s="137"/>
      <c r="CO12" s="138">
        <v>0</v>
      </c>
      <c r="CP12" s="139">
        <v>0</v>
      </c>
      <c r="CQ12" s="139"/>
      <c r="CR12" s="139"/>
      <c r="CS12" s="140" t="str">
        <f>IF(AND(CQ12=0,CR12=0),"",IF(AND(CQ12&lt;=100000,CR12&lt;=100000),"",IF(CQ12/CP12&gt;0.7,"男高",IF(CR12/CP12&gt;0.7,"女高",""))))</f>
        <v/>
      </c>
    </row>
    <row r="13" spans="1:98">
      <c r="A13" s="78"/>
      <c r="B13" s="346" t="s">
        <v>81</v>
      </c>
      <c r="C13" s="346"/>
      <c r="D13" s="346" t="s">
        <v>79</v>
      </c>
      <c r="E13" s="346" t="s">
        <v>80</v>
      </c>
      <c r="F13" s="346" t="s">
        <v>69</v>
      </c>
      <c r="G13" s="88"/>
      <c r="H13" s="88"/>
      <c r="I13" s="88"/>
      <c r="J13" s="329"/>
      <c r="K13" s="79">
        <v>19</v>
      </c>
      <c r="L13" s="79">
        <v>15</v>
      </c>
      <c r="M13" s="79">
        <v>37</v>
      </c>
      <c r="N13" s="89">
        <v>3</v>
      </c>
      <c r="O13" s="90">
        <v>0</v>
      </c>
      <c r="P13" s="91">
        <f>N13+O13</f>
        <v>3</v>
      </c>
      <c r="Q13" s="80">
        <f>IFERROR(P13/M13,"-")</f>
        <v>0.081081081081081</v>
      </c>
      <c r="R13" s="79">
        <v>1</v>
      </c>
      <c r="S13" s="79">
        <v>2</v>
      </c>
      <c r="T13" s="80">
        <f>IFERROR(R13/(P13),"-")</f>
        <v>0.33333333333333</v>
      </c>
      <c r="U13" s="335"/>
      <c r="V13" s="82">
        <v>1</v>
      </c>
      <c r="W13" s="80">
        <f>IF(P13=0,"-",V13/P13)</f>
        <v>0.33333333333333</v>
      </c>
      <c r="X13" s="334">
        <v>3000</v>
      </c>
      <c r="Y13" s="335">
        <f>IFERROR(X13/P13,"-")</f>
        <v>1000</v>
      </c>
      <c r="Z13" s="335">
        <f>IFERROR(X13/V13,"-")</f>
        <v>3000</v>
      </c>
      <c r="AA13" s="329"/>
      <c r="AB13" s="83"/>
      <c r="AC13" s="77"/>
      <c r="AD13" s="92">
        <v>1</v>
      </c>
      <c r="AE13" s="93">
        <f>IF(P13=0,"",IF(AD13=0,"",(AD13/P13)))</f>
        <v>0.33333333333333</v>
      </c>
      <c r="AF13" s="92">
        <v>1</v>
      </c>
      <c r="AG13" s="94">
        <f>IFERROR(AF13/AD13,"-")</f>
        <v>1</v>
      </c>
      <c r="AH13" s="95">
        <v>3000</v>
      </c>
      <c r="AI13" s="96">
        <f>IFERROR(AH13/AD13,"-")</f>
        <v>3000</v>
      </c>
      <c r="AJ13" s="97">
        <v>1</v>
      </c>
      <c r="AK13" s="97"/>
      <c r="AL13" s="97"/>
      <c r="AM13" s="98"/>
      <c r="AN13" s="99">
        <f>IF(P13=0,"",IF(AM13=0,"",(AM13/P13)))</f>
        <v>0</v>
      </c>
      <c r="AO13" s="98"/>
      <c r="AP13" s="100" t="str">
        <f>IFERROR(AO13/AM13,"-")</f>
        <v>-</v>
      </c>
      <c r="AQ13" s="101"/>
      <c r="AR13" s="102" t="str">
        <f>IFERROR(AQ13/AM13,"-")</f>
        <v>-</v>
      </c>
      <c r="AS13" s="103"/>
      <c r="AT13" s="103"/>
      <c r="AU13" s="103"/>
      <c r="AV13" s="104"/>
      <c r="AW13" s="105">
        <f>IF(P13=0,"",IF(AV13=0,"",(AV13/P13)))</f>
        <v>0</v>
      </c>
      <c r="AX13" s="104"/>
      <c r="AY13" s="106" t="str">
        <f>IFERROR(AX13/AV13,"-")</f>
        <v>-</v>
      </c>
      <c r="AZ13" s="107"/>
      <c r="BA13" s="108" t="str">
        <f>IFERROR(AZ13/AV13,"-")</f>
        <v>-</v>
      </c>
      <c r="BB13" s="109"/>
      <c r="BC13" s="109"/>
      <c r="BD13" s="109"/>
      <c r="BE13" s="110"/>
      <c r="BF13" s="111">
        <f>IF(P13=0,"",IF(BE13=0,"",(BE13/P13)))</f>
        <v>0</v>
      </c>
      <c r="BG13" s="110"/>
      <c r="BH13" s="112" t="str">
        <f>IFERROR(BG13/BE13,"-")</f>
        <v>-</v>
      </c>
      <c r="BI13" s="113"/>
      <c r="BJ13" s="114" t="str">
        <f>IFERROR(BI13/BE13,"-")</f>
        <v>-</v>
      </c>
      <c r="BK13" s="115"/>
      <c r="BL13" s="115"/>
      <c r="BM13" s="115"/>
      <c r="BN13" s="117"/>
      <c r="BO13" s="118">
        <f>IF(P13=0,"",IF(BN13=0,"",(BN13/P13)))</f>
        <v>0</v>
      </c>
      <c r="BP13" s="119"/>
      <c r="BQ13" s="120" t="str">
        <f>IFERROR(BP13/BN13,"-")</f>
        <v>-</v>
      </c>
      <c r="BR13" s="121"/>
      <c r="BS13" s="122" t="str">
        <f>IFERROR(BR13/BN13,"-")</f>
        <v>-</v>
      </c>
      <c r="BT13" s="123"/>
      <c r="BU13" s="123"/>
      <c r="BV13" s="123"/>
      <c r="BW13" s="124">
        <v>2</v>
      </c>
      <c r="BX13" s="125">
        <f>IF(P13=0,"",IF(BW13=0,"",(BW13/P13)))</f>
        <v>0.66666666666667</v>
      </c>
      <c r="BY13" s="126"/>
      <c r="BZ13" s="127">
        <f>IFERROR(BY13/BW13,"-")</f>
        <v>0</v>
      </c>
      <c r="CA13" s="128"/>
      <c r="CB13" s="129">
        <f>IFERROR(CA13/BW13,"-")</f>
        <v>0</v>
      </c>
      <c r="CC13" s="130"/>
      <c r="CD13" s="130"/>
      <c r="CE13" s="130"/>
      <c r="CF13" s="131"/>
      <c r="CG13" s="132">
        <f>IF(P13=0,"",IF(CF13=0,"",(CF13/P13)))</f>
        <v>0</v>
      </c>
      <c r="CH13" s="133"/>
      <c r="CI13" s="134" t="str">
        <f>IFERROR(CH13/CF13,"-")</f>
        <v>-</v>
      </c>
      <c r="CJ13" s="135"/>
      <c r="CK13" s="136" t="str">
        <f>IFERROR(CJ13/CF13,"-")</f>
        <v>-</v>
      </c>
      <c r="CL13" s="137"/>
      <c r="CM13" s="137"/>
      <c r="CN13" s="137"/>
      <c r="CO13" s="138">
        <v>1</v>
      </c>
      <c r="CP13" s="139">
        <v>3000</v>
      </c>
      <c r="CQ13" s="139">
        <v>3000</v>
      </c>
      <c r="CR13" s="139"/>
      <c r="CS13" s="140" t="str">
        <f>IF(AND(CQ13=0,CR13=0),"",IF(AND(CQ13&lt;=100000,CR13&lt;=100000),"",IF(CQ13/CP13&gt;0.7,"男高",IF(CR13/CP13&gt;0.7,"女高",""))))</f>
        <v/>
      </c>
    </row>
    <row r="14" spans="1:98">
      <c r="A14" s="78"/>
      <c r="B14" s="346" t="s">
        <v>82</v>
      </c>
      <c r="C14" s="346"/>
      <c r="D14" s="346" t="s">
        <v>83</v>
      </c>
      <c r="E14" s="346" t="s">
        <v>84</v>
      </c>
      <c r="F14" s="346" t="s">
        <v>64</v>
      </c>
      <c r="G14" s="88"/>
      <c r="H14" s="88" t="s">
        <v>66</v>
      </c>
      <c r="I14" s="88"/>
      <c r="J14" s="329"/>
      <c r="K14" s="79">
        <v>4</v>
      </c>
      <c r="L14" s="79">
        <v>0</v>
      </c>
      <c r="M14" s="79">
        <v>27</v>
      </c>
      <c r="N14" s="89">
        <v>1</v>
      </c>
      <c r="O14" s="90">
        <v>0</v>
      </c>
      <c r="P14" s="91">
        <f>N14+O14</f>
        <v>1</v>
      </c>
      <c r="Q14" s="80">
        <f>IFERROR(P14/M14,"-")</f>
        <v>0.037037037037037</v>
      </c>
      <c r="R14" s="79">
        <v>0</v>
      </c>
      <c r="S14" s="79">
        <v>0</v>
      </c>
      <c r="T14" s="80">
        <f>IFERROR(R14/(P14),"-")</f>
        <v>0</v>
      </c>
      <c r="U14" s="335"/>
      <c r="V14" s="82">
        <v>0</v>
      </c>
      <c r="W14" s="80">
        <f>IF(P14=0,"-",V14/P14)</f>
        <v>0</v>
      </c>
      <c r="X14" s="334">
        <v>0</v>
      </c>
      <c r="Y14" s="335">
        <f>IFERROR(X14/P14,"-")</f>
        <v>0</v>
      </c>
      <c r="Z14" s="335" t="str">
        <f>IFERROR(X14/V14,"-")</f>
        <v>-</v>
      </c>
      <c r="AA14" s="329"/>
      <c r="AB14" s="83"/>
      <c r="AC14" s="77"/>
      <c r="AD14" s="92"/>
      <c r="AE14" s="93">
        <f>IF(P14=0,"",IF(AD14=0,"",(AD14/P14)))</f>
        <v>0</v>
      </c>
      <c r="AF14" s="92"/>
      <c r="AG14" s="94" t="str">
        <f>IFERROR(AF14/AD14,"-")</f>
        <v>-</v>
      </c>
      <c r="AH14" s="95"/>
      <c r="AI14" s="96" t="str">
        <f>IFERROR(AH14/AD14,"-")</f>
        <v>-</v>
      </c>
      <c r="AJ14" s="97"/>
      <c r="AK14" s="97"/>
      <c r="AL14" s="97"/>
      <c r="AM14" s="98"/>
      <c r="AN14" s="99">
        <f>IF(P14=0,"",IF(AM14=0,"",(AM14/P14)))</f>
        <v>0</v>
      </c>
      <c r="AO14" s="98"/>
      <c r="AP14" s="100" t="str">
        <f>IFERROR(AO14/AM14,"-")</f>
        <v>-</v>
      </c>
      <c r="AQ14" s="101"/>
      <c r="AR14" s="102" t="str">
        <f>IFERROR(AQ14/AM14,"-")</f>
        <v>-</v>
      </c>
      <c r="AS14" s="103"/>
      <c r="AT14" s="103"/>
      <c r="AU14" s="103"/>
      <c r="AV14" s="104">
        <v>1</v>
      </c>
      <c r="AW14" s="105">
        <f>IF(P14=0,"",IF(AV14=0,"",(AV14/P14)))</f>
        <v>1</v>
      </c>
      <c r="AX14" s="104"/>
      <c r="AY14" s="106">
        <f>IFERROR(AX14/AV14,"-")</f>
        <v>0</v>
      </c>
      <c r="AZ14" s="107"/>
      <c r="BA14" s="108">
        <f>IFERROR(AZ14/AV14,"-")</f>
        <v>0</v>
      </c>
      <c r="BB14" s="109"/>
      <c r="BC14" s="109"/>
      <c r="BD14" s="109"/>
      <c r="BE14" s="110"/>
      <c r="BF14" s="111">
        <f>IF(P14=0,"",IF(BE14=0,"",(BE14/P14)))</f>
        <v>0</v>
      </c>
      <c r="BG14" s="110"/>
      <c r="BH14" s="112" t="str">
        <f>IFERROR(BG14/BE14,"-")</f>
        <v>-</v>
      </c>
      <c r="BI14" s="113"/>
      <c r="BJ14" s="114" t="str">
        <f>IFERROR(BI14/BE14,"-")</f>
        <v>-</v>
      </c>
      <c r="BK14" s="115"/>
      <c r="BL14" s="115"/>
      <c r="BM14" s="115"/>
      <c r="BN14" s="117"/>
      <c r="BO14" s="118">
        <f>IF(P14=0,"",IF(BN14=0,"",(BN14/P14)))</f>
        <v>0</v>
      </c>
      <c r="BP14" s="119"/>
      <c r="BQ14" s="120" t="str">
        <f>IFERROR(BP14/BN14,"-")</f>
        <v>-</v>
      </c>
      <c r="BR14" s="121"/>
      <c r="BS14" s="122" t="str">
        <f>IFERROR(BR14/BN14,"-")</f>
        <v>-</v>
      </c>
      <c r="BT14" s="123"/>
      <c r="BU14" s="123"/>
      <c r="BV14" s="123"/>
      <c r="BW14" s="124"/>
      <c r="BX14" s="125">
        <f>IF(P14=0,"",IF(BW14=0,"",(BW14/P14)))</f>
        <v>0</v>
      </c>
      <c r="BY14" s="126"/>
      <c r="BZ14" s="127" t="str">
        <f>IFERROR(BY14/BW14,"-")</f>
        <v>-</v>
      </c>
      <c r="CA14" s="128"/>
      <c r="CB14" s="129" t="str">
        <f>IFERROR(CA14/BW14,"-")</f>
        <v>-</v>
      </c>
      <c r="CC14" s="130"/>
      <c r="CD14" s="130"/>
      <c r="CE14" s="130"/>
      <c r="CF14" s="131"/>
      <c r="CG14" s="132">
        <f>IF(P14=0,"",IF(CF14=0,"",(CF14/P14)))</f>
        <v>0</v>
      </c>
      <c r="CH14" s="133"/>
      <c r="CI14" s="134" t="str">
        <f>IFERROR(CH14/CF14,"-")</f>
        <v>-</v>
      </c>
      <c r="CJ14" s="135"/>
      <c r="CK14" s="136" t="str">
        <f>IFERROR(CJ14/CF14,"-")</f>
        <v>-</v>
      </c>
      <c r="CL14" s="137"/>
      <c r="CM14" s="137"/>
      <c r="CN14" s="137"/>
      <c r="CO14" s="138">
        <v>0</v>
      </c>
      <c r="CP14" s="139">
        <v>0</v>
      </c>
      <c r="CQ14" s="139"/>
      <c r="CR14" s="139"/>
      <c r="CS14" s="140" t="str">
        <f>IF(AND(CQ14=0,CR14=0),"",IF(AND(CQ14&lt;=100000,CR14&lt;=100000),"",IF(CQ14/CP14&gt;0.7,"男高",IF(CR14/CP14&gt;0.7,"女高",""))))</f>
        <v/>
      </c>
    </row>
    <row r="15" spans="1:98">
      <c r="A15" s="78"/>
      <c r="B15" s="346" t="s">
        <v>85</v>
      </c>
      <c r="C15" s="346"/>
      <c r="D15" s="346" t="s">
        <v>83</v>
      </c>
      <c r="E15" s="346" t="s">
        <v>84</v>
      </c>
      <c r="F15" s="346" t="s">
        <v>69</v>
      </c>
      <c r="G15" s="88"/>
      <c r="H15" s="88"/>
      <c r="I15" s="88"/>
      <c r="J15" s="329"/>
      <c r="K15" s="79">
        <v>131</v>
      </c>
      <c r="L15" s="79">
        <v>17</v>
      </c>
      <c r="M15" s="79">
        <v>14</v>
      </c>
      <c r="N15" s="89">
        <v>0</v>
      </c>
      <c r="O15" s="90">
        <v>0</v>
      </c>
      <c r="P15" s="91">
        <f>N15+O15</f>
        <v>0</v>
      </c>
      <c r="Q15" s="80">
        <f>IFERROR(P15/M15,"-")</f>
        <v>0</v>
      </c>
      <c r="R15" s="79">
        <v>0</v>
      </c>
      <c r="S15" s="79">
        <v>0</v>
      </c>
      <c r="T15" s="80" t="str">
        <f>IFERROR(R15/(P15),"-")</f>
        <v>-</v>
      </c>
      <c r="U15" s="335"/>
      <c r="V15" s="82">
        <v>0</v>
      </c>
      <c r="W15" s="80" t="str">
        <f>IF(P15=0,"-",V15/P15)</f>
        <v>-</v>
      </c>
      <c r="X15" s="334">
        <v>0</v>
      </c>
      <c r="Y15" s="335" t="str">
        <f>IFERROR(X15/P15,"-")</f>
        <v>-</v>
      </c>
      <c r="Z15" s="335" t="str">
        <f>IFERROR(X15/V15,"-")</f>
        <v>-</v>
      </c>
      <c r="AA15" s="329"/>
      <c r="AB15" s="83"/>
      <c r="AC15" s="77"/>
      <c r="AD15" s="92"/>
      <c r="AE15" s="93" t="str">
        <f>IF(P15=0,"",IF(AD15=0,"",(AD15/P15)))</f>
        <v/>
      </c>
      <c r="AF15" s="92"/>
      <c r="AG15" s="94" t="str">
        <f>IFERROR(AF15/AD15,"-")</f>
        <v>-</v>
      </c>
      <c r="AH15" s="95"/>
      <c r="AI15" s="96" t="str">
        <f>IFERROR(AH15/AD15,"-")</f>
        <v>-</v>
      </c>
      <c r="AJ15" s="97"/>
      <c r="AK15" s="97"/>
      <c r="AL15" s="97"/>
      <c r="AM15" s="98"/>
      <c r="AN15" s="99" t="str">
        <f>IF(P15=0,"",IF(AM15=0,"",(AM15/P15)))</f>
        <v/>
      </c>
      <c r="AO15" s="98"/>
      <c r="AP15" s="100" t="str">
        <f>IFERROR(AO15/AM15,"-")</f>
        <v>-</v>
      </c>
      <c r="AQ15" s="101"/>
      <c r="AR15" s="102" t="str">
        <f>IFERROR(AQ15/AM15,"-")</f>
        <v>-</v>
      </c>
      <c r="AS15" s="103"/>
      <c r="AT15" s="103"/>
      <c r="AU15" s="103"/>
      <c r="AV15" s="104"/>
      <c r="AW15" s="105" t="str">
        <f>IF(P15=0,"",IF(AV15=0,"",(AV15/P15)))</f>
        <v/>
      </c>
      <c r="AX15" s="104"/>
      <c r="AY15" s="106" t="str">
        <f>IFERROR(AX15/AV15,"-")</f>
        <v>-</v>
      </c>
      <c r="AZ15" s="107"/>
      <c r="BA15" s="108" t="str">
        <f>IFERROR(AZ15/AV15,"-")</f>
        <v>-</v>
      </c>
      <c r="BB15" s="109"/>
      <c r="BC15" s="109"/>
      <c r="BD15" s="109"/>
      <c r="BE15" s="110"/>
      <c r="BF15" s="111" t="str">
        <f>IF(P15=0,"",IF(BE15=0,"",(BE15/P15)))</f>
        <v/>
      </c>
      <c r="BG15" s="110"/>
      <c r="BH15" s="112" t="str">
        <f>IFERROR(BG15/BE15,"-")</f>
        <v>-</v>
      </c>
      <c r="BI15" s="113"/>
      <c r="BJ15" s="114" t="str">
        <f>IFERROR(BI15/BE15,"-")</f>
        <v>-</v>
      </c>
      <c r="BK15" s="115"/>
      <c r="BL15" s="115"/>
      <c r="BM15" s="115"/>
      <c r="BN15" s="117"/>
      <c r="BO15" s="118" t="str">
        <f>IF(P15=0,"",IF(BN15=0,"",(BN15/P15)))</f>
        <v/>
      </c>
      <c r="BP15" s="119"/>
      <c r="BQ15" s="120" t="str">
        <f>IFERROR(BP15/BN15,"-")</f>
        <v>-</v>
      </c>
      <c r="BR15" s="121"/>
      <c r="BS15" s="122" t="str">
        <f>IFERROR(BR15/BN15,"-")</f>
        <v>-</v>
      </c>
      <c r="BT15" s="123"/>
      <c r="BU15" s="123"/>
      <c r="BV15" s="123"/>
      <c r="BW15" s="124"/>
      <c r="BX15" s="125" t="str">
        <f>IF(P15=0,"",IF(BW15=0,"",(BW15/P15)))</f>
        <v/>
      </c>
      <c r="BY15" s="126"/>
      <c r="BZ15" s="127" t="str">
        <f>IFERROR(BY15/BW15,"-")</f>
        <v>-</v>
      </c>
      <c r="CA15" s="128"/>
      <c r="CB15" s="129" t="str">
        <f>IFERROR(CA15/BW15,"-")</f>
        <v>-</v>
      </c>
      <c r="CC15" s="130"/>
      <c r="CD15" s="130"/>
      <c r="CE15" s="130"/>
      <c r="CF15" s="131"/>
      <c r="CG15" s="132" t="str">
        <f>IF(P15=0,"",IF(CF15=0,"",(CF15/P15)))</f>
        <v/>
      </c>
      <c r="CH15" s="133"/>
      <c r="CI15" s="134" t="str">
        <f>IFERROR(CH15/CF15,"-")</f>
        <v>-</v>
      </c>
      <c r="CJ15" s="135"/>
      <c r="CK15" s="136" t="str">
        <f>IFERROR(CJ15/CF15,"-")</f>
        <v>-</v>
      </c>
      <c r="CL15" s="137"/>
      <c r="CM15" s="137"/>
      <c r="CN15" s="137"/>
      <c r="CO15" s="138">
        <v>0</v>
      </c>
      <c r="CP15" s="139">
        <v>0</v>
      </c>
      <c r="CQ15" s="139"/>
      <c r="CR15" s="139"/>
      <c r="CS15" s="140" t="str">
        <f>IF(AND(CQ15=0,CR15=0),"",IF(AND(CQ15&lt;=100000,CR15&lt;=100000),"",IF(CQ15/CP15&gt;0.7,"男高",IF(CR15/CP15&gt;0.7,"女高",""))))</f>
        <v/>
      </c>
    </row>
    <row r="16" spans="1:98">
      <c r="A16" s="78">
        <f>AB16</f>
        <v>0.56944444444444</v>
      </c>
      <c r="B16" s="346" t="s">
        <v>86</v>
      </c>
      <c r="C16" s="346"/>
      <c r="D16" s="346" t="s">
        <v>83</v>
      </c>
      <c r="E16" s="346" t="s">
        <v>84</v>
      </c>
      <c r="F16" s="346" t="s">
        <v>64</v>
      </c>
      <c r="G16" s="88" t="s">
        <v>87</v>
      </c>
      <c r="H16" s="88" t="s">
        <v>88</v>
      </c>
      <c r="I16" s="347" t="s">
        <v>89</v>
      </c>
      <c r="J16" s="329">
        <v>144000</v>
      </c>
      <c r="K16" s="79">
        <v>22</v>
      </c>
      <c r="L16" s="79">
        <v>0</v>
      </c>
      <c r="M16" s="79">
        <v>83</v>
      </c>
      <c r="N16" s="89">
        <v>8</v>
      </c>
      <c r="O16" s="90">
        <v>0</v>
      </c>
      <c r="P16" s="91">
        <f>N16+O16</f>
        <v>8</v>
      </c>
      <c r="Q16" s="80">
        <f>IFERROR(P16/M16,"-")</f>
        <v>0.096385542168675</v>
      </c>
      <c r="R16" s="79">
        <v>0</v>
      </c>
      <c r="S16" s="79">
        <v>3</v>
      </c>
      <c r="T16" s="80">
        <f>IFERROR(R16/(P16),"-")</f>
        <v>0</v>
      </c>
      <c r="U16" s="335">
        <f>IFERROR(J16/SUM(N16:O17),"-")</f>
        <v>9600</v>
      </c>
      <c r="V16" s="82">
        <v>1</v>
      </c>
      <c r="W16" s="80">
        <f>IF(P16=0,"-",V16/P16)</f>
        <v>0.125</v>
      </c>
      <c r="X16" s="334">
        <v>9000</v>
      </c>
      <c r="Y16" s="335">
        <f>IFERROR(X16/P16,"-")</f>
        <v>1125</v>
      </c>
      <c r="Z16" s="335">
        <f>IFERROR(X16/V16,"-")</f>
        <v>9000</v>
      </c>
      <c r="AA16" s="329">
        <f>SUM(X16:X17)-SUM(J16:J17)</f>
        <v>-62000</v>
      </c>
      <c r="AB16" s="83">
        <f>SUM(X16:X17)/SUM(J16:J17)</f>
        <v>0.56944444444444</v>
      </c>
      <c r="AC16" s="77"/>
      <c r="AD16" s="92"/>
      <c r="AE16" s="93">
        <f>IF(P16=0,"",IF(AD16=0,"",(AD16/P16)))</f>
        <v>0</v>
      </c>
      <c r="AF16" s="92"/>
      <c r="AG16" s="94" t="str">
        <f>IFERROR(AF16/AD16,"-")</f>
        <v>-</v>
      </c>
      <c r="AH16" s="95"/>
      <c r="AI16" s="96" t="str">
        <f>IFERROR(AH16/AD16,"-")</f>
        <v>-</v>
      </c>
      <c r="AJ16" s="97"/>
      <c r="AK16" s="97"/>
      <c r="AL16" s="97"/>
      <c r="AM16" s="98">
        <v>1</v>
      </c>
      <c r="AN16" s="99">
        <f>IF(P16=0,"",IF(AM16=0,"",(AM16/P16)))</f>
        <v>0.125</v>
      </c>
      <c r="AO16" s="98"/>
      <c r="AP16" s="100">
        <f>IFERROR(AO16/AM16,"-")</f>
        <v>0</v>
      </c>
      <c r="AQ16" s="101"/>
      <c r="AR16" s="102">
        <f>IFERROR(AQ16/AM16,"-")</f>
        <v>0</v>
      </c>
      <c r="AS16" s="103"/>
      <c r="AT16" s="103"/>
      <c r="AU16" s="103"/>
      <c r="AV16" s="104"/>
      <c r="AW16" s="105">
        <f>IF(P16=0,"",IF(AV16=0,"",(AV16/P16)))</f>
        <v>0</v>
      </c>
      <c r="AX16" s="104"/>
      <c r="AY16" s="106" t="str">
        <f>IFERROR(AX16/AV16,"-")</f>
        <v>-</v>
      </c>
      <c r="AZ16" s="107"/>
      <c r="BA16" s="108" t="str">
        <f>IFERROR(AZ16/AV16,"-")</f>
        <v>-</v>
      </c>
      <c r="BB16" s="109"/>
      <c r="BC16" s="109"/>
      <c r="BD16" s="109"/>
      <c r="BE16" s="110">
        <v>1</v>
      </c>
      <c r="BF16" s="111">
        <f>IF(P16=0,"",IF(BE16=0,"",(BE16/P16)))</f>
        <v>0.125</v>
      </c>
      <c r="BG16" s="110"/>
      <c r="BH16" s="112">
        <f>IFERROR(BG16/BE16,"-")</f>
        <v>0</v>
      </c>
      <c r="BI16" s="113"/>
      <c r="BJ16" s="114">
        <f>IFERROR(BI16/BE16,"-")</f>
        <v>0</v>
      </c>
      <c r="BK16" s="115"/>
      <c r="BL16" s="115"/>
      <c r="BM16" s="115"/>
      <c r="BN16" s="117">
        <v>3</v>
      </c>
      <c r="BO16" s="118">
        <f>IF(P16=0,"",IF(BN16=0,"",(BN16/P16)))</f>
        <v>0.375</v>
      </c>
      <c r="BP16" s="119"/>
      <c r="BQ16" s="120">
        <f>IFERROR(BP16/BN16,"-")</f>
        <v>0</v>
      </c>
      <c r="BR16" s="121"/>
      <c r="BS16" s="122">
        <f>IFERROR(BR16/BN16,"-")</f>
        <v>0</v>
      </c>
      <c r="BT16" s="123"/>
      <c r="BU16" s="123"/>
      <c r="BV16" s="123"/>
      <c r="BW16" s="124">
        <v>3</v>
      </c>
      <c r="BX16" s="125">
        <f>IF(P16=0,"",IF(BW16=0,"",(BW16/P16)))</f>
        <v>0.375</v>
      </c>
      <c r="BY16" s="126">
        <v>1</v>
      </c>
      <c r="BZ16" s="127">
        <f>IFERROR(BY16/BW16,"-")</f>
        <v>0.33333333333333</v>
      </c>
      <c r="CA16" s="128">
        <v>9000</v>
      </c>
      <c r="CB16" s="129">
        <f>IFERROR(CA16/BW16,"-")</f>
        <v>3000</v>
      </c>
      <c r="CC16" s="130"/>
      <c r="CD16" s="130"/>
      <c r="CE16" s="130">
        <v>1</v>
      </c>
      <c r="CF16" s="131"/>
      <c r="CG16" s="132">
        <f>IF(P16=0,"",IF(CF16=0,"",(CF16/P16)))</f>
        <v>0</v>
      </c>
      <c r="CH16" s="133"/>
      <c r="CI16" s="134" t="str">
        <f>IFERROR(CH16/CF16,"-")</f>
        <v>-</v>
      </c>
      <c r="CJ16" s="135"/>
      <c r="CK16" s="136" t="str">
        <f>IFERROR(CJ16/CF16,"-")</f>
        <v>-</v>
      </c>
      <c r="CL16" s="137"/>
      <c r="CM16" s="137"/>
      <c r="CN16" s="137"/>
      <c r="CO16" s="138">
        <v>1</v>
      </c>
      <c r="CP16" s="139">
        <v>9000</v>
      </c>
      <c r="CQ16" s="139">
        <v>9000</v>
      </c>
      <c r="CR16" s="139"/>
      <c r="CS16" s="140" t="str">
        <f>IF(AND(CQ16=0,CR16=0),"",IF(AND(CQ16&lt;=100000,CR16&lt;=100000),"",IF(CQ16/CP16&gt;0.7,"男高",IF(CR16/CP16&gt;0.7,"女高",""))))</f>
        <v/>
      </c>
    </row>
    <row r="17" spans="1:98">
      <c r="A17" s="78"/>
      <c r="B17" s="346" t="s">
        <v>90</v>
      </c>
      <c r="C17" s="346"/>
      <c r="D17" s="346" t="s">
        <v>83</v>
      </c>
      <c r="E17" s="346" t="s">
        <v>84</v>
      </c>
      <c r="F17" s="346" t="s">
        <v>69</v>
      </c>
      <c r="G17" s="88"/>
      <c r="H17" s="88"/>
      <c r="I17" s="88"/>
      <c r="J17" s="329"/>
      <c r="K17" s="79">
        <v>34</v>
      </c>
      <c r="L17" s="79">
        <v>21</v>
      </c>
      <c r="M17" s="79">
        <v>38</v>
      </c>
      <c r="N17" s="89">
        <v>7</v>
      </c>
      <c r="O17" s="90">
        <v>0</v>
      </c>
      <c r="P17" s="91">
        <f>N17+O17</f>
        <v>7</v>
      </c>
      <c r="Q17" s="80">
        <f>IFERROR(P17/M17,"-")</f>
        <v>0.18421052631579</v>
      </c>
      <c r="R17" s="79">
        <v>1</v>
      </c>
      <c r="S17" s="79">
        <v>1</v>
      </c>
      <c r="T17" s="80">
        <f>IFERROR(R17/(P17),"-")</f>
        <v>0.14285714285714</v>
      </c>
      <c r="U17" s="335"/>
      <c r="V17" s="82">
        <v>2</v>
      </c>
      <c r="W17" s="80">
        <f>IF(P17=0,"-",V17/P17)</f>
        <v>0.28571428571429</v>
      </c>
      <c r="X17" s="334">
        <v>73000</v>
      </c>
      <c r="Y17" s="335">
        <f>IFERROR(X17/P17,"-")</f>
        <v>10428.571428571</v>
      </c>
      <c r="Z17" s="335">
        <f>IFERROR(X17/V17,"-")</f>
        <v>36500</v>
      </c>
      <c r="AA17" s="329"/>
      <c r="AB17" s="83"/>
      <c r="AC17" s="77"/>
      <c r="AD17" s="92">
        <v>1</v>
      </c>
      <c r="AE17" s="93">
        <f>IF(P17=0,"",IF(AD17=0,"",(AD17/P17)))</f>
        <v>0.14285714285714</v>
      </c>
      <c r="AF17" s="92"/>
      <c r="AG17" s="94">
        <f>IFERROR(AF17/AD17,"-")</f>
        <v>0</v>
      </c>
      <c r="AH17" s="95"/>
      <c r="AI17" s="96">
        <f>IFERROR(AH17/AD17,"-")</f>
        <v>0</v>
      </c>
      <c r="AJ17" s="97"/>
      <c r="AK17" s="97"/>
      <c r="AL17" s="97"/>
      <c r="AM17" s="98"/>
      <c r="AN17" s="99">
        <f>IF(P17=0,"",IF(AM17=0,"",(AM17/P17)))</f>
        <v>0</v>
      </c>
      <c r="AO17" s="98"/>
      <c r="AP17" s="100" t="str">
        <f>IFERROR(AO17/AM17,"-")</f>
        <v>-</v>
      </c>
      <c r="AQ17" s="101"/>
      <c r="AR17" s="102" t="str">
        <f>IFERROR(AQ17/AM17,"-")</f>
        <v>-</v>
      </c>
      <c r="AS17" s="103"/>
      <c r="AT17" s="103"/>
      <c r="AU17" s="103"/>
      <c r="AV17" s="104"/>
      <c r="AW17" s="105">
        <f>IF(P17=0,"",IF(AV17=0,"",(AV17/P17)))</f>
        <v>0</v>
      </c>
      <c r="AX17" s="104"/>
      <c r="AY17" s="106" t="str">
        <f>IFERROR(AX17/AV17,"-")</f>
        <v>-</v>
      </c>
      <c r="AZ17" s="107"/>
      <c r="BA17" s="108" t="str">
        <f>IFERROR(AZ17/AV17,"-")</f>
        <v>-</v>
      </c>
      <c r="BB17" s="109"/>
      <c r="BC17" s="109"/>
      <c r="BD17" s="109"/>
      <c r="BE17" s="110"/>
      <c r="BF17" s="111">
        <f>IF(P17=0,"",IF(BE17=0,"",(BE17/P17)))</f>
        <v>0</v>
      </c>
      <c r="BG17" s="110"/>
      <c r="BH17" s="112" t="str">
        <f>IFERROR(BG17/BE17,"-")</f>
        <v>-</v>
      </c>
      <c r="BI17" s="113"/>
      <c r="BJ17" s="114" t="str">
        <f>IFERROR(BI17/BE17,"-")</f>
        <v>-</v>
      </c>
      <c r="BK17" s="115"/>
      <c r="BL17" s="115"/>
      <c r="BM17" s="115"/>
      <c r="BN17" s="117">
        <v>2</v>
      </c>
      <c r="BO17" s="118">
        <f>IF(P17=0,"",IF(BN17=0,"",(BN17/P17)))</f>
        <v>0.28571428571429</v>
      </c>
      <c r="BP17" s="119"/>
      <c r="BQ17" s="120">
        <f>IFERROR(BP17/BN17,"-")</f>
        <v>0</v>
      </c>
      <c r="BR17" s="121"/>
      <c r="BS17" s="122">
        <f>IFERROR(BR17/BN17,"-")</f>
        <v>0</v>
      </c>
      <c r="BT17" s="123"/>
      <c r="BU17" s="123"/>
      <c r="BV17" s="123"/>
      <c r="BW17" s="124">
        <v>4</v>
      </c>
      <c r="BX17" s="125">
        <f>IF(P17=0,"",IF(BW17=0,"",(BW17/P17)))</f>
        <v>0.57142857142857</v>
      </c>
      <c r="BY17" s="126">
        <v>2</v>
      </c>
      <c r="BZ17" s="127">
        <f>IFERROR(BY17/BW17,"-")</f>
        <v>0.5</v>
      </c>
      <c r="CA17" s="128">
        <v>73000</v>
      </c>
      <c r="CB17" s="129">
        <f>IFERROR(CA17/BW17,"-")</f>
        <v>18250</v>
      </c>
      <c r="CC17" s="130">
        <v>1</v>
      </c>
      <c r="CD17" s="130"/>
      <c r="CE17" s="130">
        <v>1</v>
      </c>
      <c r="CF17" s="131"/>
      <c r="CG17" s="132">
        <f>IF(P17=0,"",IF(CF17=0,"",(CF17/P17)))</f>
        <v>0</v>
      </c>
      <c r="CH17" s="133"/>
      <c r="CI17" s="134" t="str">
        <f>IFERROR(CH17/CF17,"-")</f>
        <v>-</v>
      </c>
      <c r="CJ17" s="135"/>
      <c r="CK17" s="136" t="str">
        <f>IFERROR(CJ17/CF17,"-")</f>
        <v>-</v>
      </c>
      <c r="CL17" s="137"/>
      <c r="CM17" s="137"/>
      <c r="CN17" s="137"/>
      <c r="CO17" s="138">
        <v>2</v>
      </c>
      <c r="CP17" s="139">
        <v>73000</v>
      </c>
      <c r="CQ17" s="139">
        <v>70000</v>
      </c>
      <c r="CR17" s="139"/>
      <c r="CS17" s="140" t="str">
        <f>IF(AND(CQ17=0,CR17=0),"",IF(AND(CQ17&lt;=100000,CR17&lt;=100000),"",IF(CQ17/CP17&gt;0.7,"男高",IF(CR17/CP17&gt;0.7,"女高",""))))</f>
        <v/>
      </c>
    </row>
    <row r="18" spans="1:98">
      <c r="A18" s="78">
        <f>AB18</f>
        <v>0.11666666666667</v>
      </c>
      <c r="B18" s="346" t="s">
        <v>91</v>
      </c>
      <c r="C18" s="346"/>
      <c r="D18" s="346" t="s">
        <v>92</v>
      </c>
      <c r="E18" s="346" t="s">
        <v>72</v>
      </c>
      <c r="F18" s="346" t="s">
        <v>93</v>
      </c>
      <c r="G18" s="88" t="s">
        <v>94</v>
      </c>
      <c r="H18" s="88" t="s">
        <v>95</v>
      </c>
      <c r="I18" s="88" t="s">
        <v>96</v>
      </c>
      <c r="J18" s="329">
        <v>60000</v>
      </c>
      <c r="K18" s="79">
        <v>11</v>
      </c>
      <c r="L18" s="79">
        <v>0</v>
      </c>
      <c r="M18" s="79">
        <v>36</v>
      </c>
      <c r="N18" s="89">
        <v>5</v>
      </c>
      <c r="O18" s="90">
        <v>0</v>
      </c>
      <c r="P18" s="91">
        <f>N18+O18</f>
        <v>5</v>
      </c>
      <c r="Q18" s="80">
        <f>IFERROR(P18/M18,"-")</f>
        <v>0.13888888888889</v>
      </c>
      <c r="R18" s="79">
        <v>1</v>
      </c>
      <c r="S18" s="79">
        <v>2</v>
      </c>
      <c r="T18" s="80">
        <f>IFERROR(R18/(P18),"-")</f>
        <v>0.2</v>
      </c>
      <c r="U18" s="335">
        <f>IFERROR(J18/SUM(N18:O19),"-")</f>
        <v>7500</v>
      </c>
      <c r="V18" s="82">
        <v>1</v>
      </c>
      <c r="W18" s="80">
        <f>IF(P18=0,"-",V18/P18)</f>
        <v>0.2</v>
      </c>
      <c r="X18" s="334">
        <v>7000</v>
      </c>
      <c r="Y18" s="335">
        <f>IFERROR(X18/P18,"-")</f>
        <v>1400</v>
      </c>
      <c r="Z18" s="335">
        <f>IFERROR(X18/V18,"-")</f>
        <v>7000</v>
      </c>
      <c r="AA18" s="329">
        <f>SUM(X18:X19)-SUM(J18:J19)</f>
        <v>-53000</v>
      </c>
      <c r="AB18" s="83">
        <f>SUM(X18:X19)/SUM(J18:J19)</f>
        <v>0.11666666666667</v>
      </c>
      <c r="AC18" s="77"/>
      <c r="AD18" s="92"/>
      <c r="AE18" s="93">
        <f>IF(P18=0,"",IF(AD18=0,"",(AD18/P18)))</f>
        <v>0</v>
      </c>
      <c r="AF18" s="92"/>
      <c r="AG18" s="94" t="str">
        <f>IFERROR(AF18/AD18,"-")</f>
        <v>-</v>
      </c>
      <c r="AH18" s="95"/>
      <c r="AI18" s="96" t="str">
        <f>IFERROR(AH18/AD18,"-")</f>
        <v>-</v>
      </c>
      <c r="AJ18" s="97"/>
      <c r="AK18" s="97"/>
      <c r="AL18" s="97"/>
      <c r="AM18" s="98"/>
      <c r="AN18" s="99">
        <f>IF(P18=0,"",IF(AM18=0,"",(AM18/P18)))</f>
        <v>0</v>
      </c>
      <c r="AO18" s="98"/>
      <c r="AP18" s="100" t="str">
        <f>IFERROR(AO18/AM18,"-")</f>
        <v>-</v>
      </c>
      <c r="AQ18" s="101"/>
      <c r="AR18" s="102" t="str">
        <f>IFERROR(AQ18/AM18,"-")</f>
        <v>-</v>
      </c>
      <c r="AS18" s="103"/>
      <c r="AT18" s="103"/>
      <c r="AU18" s="103"/>
      <c r="AV18" s="104"/>
      <c r="AW18" s="105">
        <f>IF(P18=0,"",IF(AV18=0,"",(AV18/P18)))</f>
        <v>0</v>
      </c>
      <c r="AX18" s="104"/>
      <c r="AY18" s="106" t="str">
        <f>IFERROR(AX18/AV18,"-")</f>
        <v>-</v>
      </c>
      <c r="AZ18" s="107"/>
      <c r="BA18" s="108" t="str">
        <f>IFERROR(AZ18/AV18,"-")</f>
        <v>-</v>
      </c>
      <c r="BB18" s="109"/>
      <c r="BC18" s="109"/>
      <c r="BD18" s="109"/>
      <c r="BE18" s="110"/>
      <c r="BF18" s="111">
        <f>IF(P18=0,"",IF(BE18=0,"",(BE18/P18)))</f>
        <v>0</v>
      </c>
      <c r="BG18" s="110"/>
      <c r="BH18" s="112" t="str">
        <f>IFERROR(BG18/BE18,"-")</f>
        <v>-</v>
      </c>
      <c r="BI18" s="113"/>
      <c r="BJ18" s="114" t="str">
        <f>IFERROR(BI18/BE18,"-")</f>
        <v>-</v>
      </c>
      <c r="BK18" s="115"/>
      <c r="BL18" s="115"/>
      <c r="BM18" s="115"/>
      <c r="BN18" s="117">
        <v>2</v>
      </c>
      <c r="BO18" s="118">
        <f>IF(P18=0,"",IF(BN18=0,"",(BN18/P18)))</f>
        <v>0.4</v>
      </c>
      <c r="BP18" s="119"/>
      <c r="BQ18" s="120">
        <f>IFERROR(BP18/BN18,"-")</f>
        <v>0</v>
      </c>
      <c r="BR18" s="121"/>
      <c r="BS18" s="122">
        <f>IFERROR(BR18/BN18,"-")</f>
        <v>0</v>
      </c>
      <c r="BT18" s="123"/>
      <c r="BU18" s="123"/>
      <c r="BV18" s="123"/>
      <c r="BW18" s="124">
        <v>1</v>
      </c>
      <c r="BX18" s="125">
        <f>IF(P18=0,"",IF(BW18=0,"",(BW18/P18)))</f>
        <v>0.2</v>
      </c>
      <c r="BY18" s="126"/>
      <c r="BZ18" s="127">
        <f>IFERROR(BY18/BW18,"-")</f>
        <v>0</v>
      </c>
      <c r="CA18" s="128"/>
      <c r="CB18" s="129">
        <f>IFERROR(CA18/BW18,"-")</f>
        <v>0</v>
      </c>
      <c r="CC18" s="130"/>
      <c r="CD18" s="130"/>
      <c r="CE18" s="130"/>
      <c r="CF18" s="131">
        <v>2</v>
      </c>
      <c r="CG18" s="132">
        <f>IF(P18=0,"",IF(CF18=0,"",(CF18/P18)))</f>
        <v>0.4</v>
      </c>
      <c r="CH18" s="133">
        <v>2</v>
      </c>
      <c r="CI18" s="134">
        <f>IFERROR(CH18/CF18,"-")</f>
        <v>1</v>
      </c>
      <c r="CJ18" s="135">
        <v>14000</v>
      </c>
      <c r="CK18" s="136">
        <f>IFERROR(CJ18/CF18,"-")</f>
        <v>7000</v>
      </c>
      <c r="CL18" s="137">
        <v>1</v>
      </c>
      <c r="CM18" s="137"/>
      <c r="CN18" s="137">
        <v>1</v>
      </c>
      <c r="CO18" s="138">
        <v>1</v>
      </c>
      <c r="CP18" s="139">
        <v>7000</v>
      </c>
      <c r="CQ18" s="139">
        <v>13000</v>
      </c>
      <c r="CR18" s="139"/>
      <c r="CS18" s="140" t="str">
        <f>IF(AND(CQ18=0,CR18=0),"",IF(AND(CQ18&lt;=100000,CR18&lt;=100000),"",IF(CQ18/CP18&gt;0.7,"男高",IF(CR18/CP18&gt;0.7,"女高",""))))</f>
        <v/>
      </c>
    </row>
    <row r="19" spans="1:98">
      <c r="A19" s="78"/>
      <c r="B19" s="346" t="s">
        <v>97</v>
      </c>
      <c r="C19" s="346"/>
      <c r="D19" s="346" t="s">
        <v>92</v>
      </c>
      <c r="E19" s="346" t="s">
        <v>84</v>
      </c>
      <c r="F19" s="346" t="s">
        <v>69</v>
      </c>
      <c r="G19" s="88"/>
      <c r="H19" s="88"/>
      <c r="I19" s="88"/>
      <c r="J19" s="329"/>
      <c r="K19" s="79">
        <v>21</v>
      </c>
      <c r="L19" s="79">
        <v>13</v>
      </c>
      <c r="M19" s="79">
        <v>16</v>
      </c>
      <c r="N19" s="89">
        <v>3</v>
      </c>
      <c r="O19" s="90">
        <v>0</v>
      </c>
      <c r="P19" s="91">
        <f>N19+O19</f>
        <v>3</v>
      </c>
      <c r="Q19" s="80">
        <f>IFERROR(P19/M19,"-")</f>
        <v>0.1875</v>
      </c>
      <c r="R19" s="79">
        <v>0</v>
      </c>
      <c r="S19" s="79">
        <v>1</v>
      </c>
      <c r="T19" s="80">
        <f>IFERROR(R19/(P19),"-")</f>
        <v>0</v>
      </c>
      <c r="U19" s="335"/>
      <c r="V19" s="82">
        <v>0</v>
      </c>
      <c r="W19" s="80">
        <f>IF(P19=0,"-",V19/P19)</f>
        <v>0</v>
      </c>
      <c r="X19" s="334">
        <v>0</v>
      </c>
      <c r="Y19" s="335">
        <f>IFERROR(X19/P19,"-")</f>
        <v>0</v>
      </c>
      <c r="Z19" s="335" t="str">
        <f>IFERROR(X19/V19,"-")</f>
        <v>-</v>
      </c>
      <c r="AA19" s="329"/>
      <c r="AB19" s="83"/>
      <c r="AC19" s="77"/>
      <c r="AD19" s="92">
        <v>1</v>
      </c>
      <c r="AE19" s="93">
        <f>IF(P19=0,"",IF(AD19=0,"",(AD19/P19)))</f>
        <v>0.33333333333333</v>
      </c>
      <c r="AF19" s="92"/>
      <c r="AG19" s="94">
        <f>IFERROR(AF19/AD19,"-")</f>
        <v>0</v>
      </c>
      <c r="AH19" s="95"/>
      <c r="AI19" s="96">
        <f>IFERROR(AH19/AD19,"-")</f>
        <v>0</v>
      </c>
      <c r="AJ19" s="97"/>
      <c r="AK19" s="97"/>
      <c r="AL19" s="97"/>
      <c r="AM19" s="98"/>
      <c r="AN19" s="99">
        <f>IF(P19=0,"",IF(AM19=0,"",(AM19/P19)))</f>
        <v>0</v>
      </c>
      <c r="AO19" s="98"/>
      <c r="AP19" s="100" t="str">
        <f>IFERROR(AO19/AM19,"-")</f>
        <v>-</v>
      </c>
      <c r="AQ19" s="101"/>
      <c r="AR19" s="102" t="str">
        <f>IFERROR(AQ19/AM19,"-")</f>
        <v>-</v>
      </c>
      <c r="AS19" s="103"/>
      <c r="AT19" s="103"/>
      <c r="AU19" s="103"/>
      <c r="AV19" s="104"/>
      <c r="AW19" s="105">
        <f>IF(P19=0,"",IF(AV19=0,"",(AV19/P19)))</f>
        <v>0</v>
      </c>
      <c r="AX19" s="104"/>
      <c r="AY19" s="106" t="str">
        <f>IFERROR(AX19/AV19,"-")</f>
        <v>-</v>
      </c>
      <c r="AZ19" s="107"/>
      <c r="BA19" s="108" t="str">
        <f>IFERROR(AZ19/AV19,"-")</f>
        <v>-</v>
      </c>
      <c r="BB19" s="109"/>
      <c r="BC19" s="109"/>
      <c r="BD19" s="109"/>
      <c r="BE19" s="110"/>
      <c r="BF19" s="111">
        <f>IF(P19=0,"",IF(BE19=0,"",(BE19/P19)))</f>
        <v>0</v>
      </c>
      <c r="BG19" s="110"/>
      <c r="BH19" s="112" t="str">
        <f>IFERROR(BG19/BE19,"-")</f>
        <v>-</v>
      </c>
      <c r="BI19" s="113"/>
      <c r="BJ19" s="114" t="str">
        <f>IFERROR(BI19/BE19,"-")</f>
        <v>-</v>
      </c>
      <c r="BK19" s="115"/>
      <c r="BL19" s="115"/>
      <c r="BM19" s="115"/>
      <c r="BN19" s="117">
        <v>1</v>
      </c>
      <c r="BO19" s="118">
        <f>IF(P19=0,"",IF(BN19=0,"",(BN19/P19)))</f>
        <v>0.33333333333333</v>
      </c>
      <c r="BP19" s="119"/>
      <c r="BQ19" s="120">
        <f>IFERROR(BP19/BN19,"-")</f>
        <v>0</v>
      </c>
      <c r="BR19" s="121"/>
      <c r="BS19" s="122">
        <f>IFERROR(BR19/BN19,"-")</f>
        <v>0</v>
      </c>
      <c r="BT19" s="123"/>
      <c r="BU19" s="123"/>
      <c r="BV19" s="123"/>
      <c r="BW19" s="124">
        <v>1</v>
      </c>
      <c r="BX19" s="125">
        <f>IF(P19=0,"",IF(BW19=0,"",(BW19/P19)))</f>
        <v>0.33333333333333</v>
      </c>
      <c r="BY19" s="126"/>
      <c r="BZ19" s="127">
        <f>IFERROR(BY19/BW19,"-")</f>
        <v>0</v>
      </c>
      <c r="CA19" s="128"/>
      <c r="CB19" s="129">
        <f>IFERROR(CA19/BW19,"-")</f>
        <v>0</v>
      </c>
      <c r="CC19" s="130"/>
      <c r="CD19" s="130"/>
      <c r="CE19" s="130"/>
      <c r="CF19" s="131"/>
      <c r="CG19" s="132">
        <f>IF(P19=0,"",IF(CF19=0,"",(CF19/P19)))</f>
        <v>0</v>
      </c>
      <c r="CH19" s="133"/>
      <c r="CI19" s="134" t="str">
        <f>IFERROR(CH19/CF19,"-")</f>
        <v>-</v>
      </c>
      <c r="CJ19" s="135"/>
      <c r="CK19" s="136" t="str">
        <f>IFERROR(CJ19/CF19,"-")</f>
        <v>-</v>
      </c>
      <c r="CL19" s="137"/>
      <c r="CM19" s="137"/>
      <c r="CN19" s="137"/>
      <c r="CO19" s="138">
        <v>0</v>
      </c>
      <c r="CP19" s="139">
        <v>0</v>
      </c>
      <c r="CQ19" s="139"/>
      <c r="CR19" s="139"/>
      <c r="CS19" s="140" t="str">
        <f>IF(AND(CQ19=0,CR19=0),"",IF(AND(CQ19&lt;=100000,CR19&lt;=100000),"",IF(CQ19/CP19&gt;0.7,"男高",IF(CR19/CP19&gt;0.7,"女高",""))))</f>
        <v/>
      </c>
    </row>
    <row r="20" spans="1:98">
      <c r="A20" s="30"/>
      <c r="B20" s="85"/>
      <c r="C20" s="86"/>
      <c r="D20" s="86"/>
      <c r="E20" s="86"/>
      <c r="F20" s="87"/>
      <c r="G20" s="88"/>
      <c r="H20" s="88"/>
      <c r="I20" s="88"/>
      <c r="J20" s="330"/>
      <c r="K20" s="34"/>
      <c r="L20" s="34"/>
      <c r="M20" s="31"/>
      <c r="N20" s="23"/>
      <c r="O20" s="23"/>
      <c r="P20" s="23"/>
      <c r="Q20" s="32"/>
      <c r="R20" s="32"/>
      <c r="S20" s="23"/>
      <c r="T20" s="32"/>
      <c r="U20" s="336"/>
      <c r="V20" s="25"/>
      <c r="W20" s="25"/>
      <c r="X20" s="336"/>
      <c r="Y20" s="336"/>
      <c r="Z20" s="336"/>
      <c r="AA20" s="336"/>
      <c r="AB20" s="33"/>
      <c r="AC20" s="57"/>
      <c r="AD20" s="61"/>
      <c r="AE20" s="62"/>
      <c r="AF20" s="61"/>
      <c r="AG20" s="65"/>
      <c r="AH20" s="66"/>
      <c r="AI20" s="67"/>
      <c r="AJ20" s="68"/>
      <c r="AK20" s="68"/>
      <c r="AL20" s="68"/>
      <c r="AM20" s="61"/>
      <c r="AN20" s="62"/>
      <c r="AO20" s="61"/>
      <c r="AP20" s="65"/>
      <c r="AQ20" s="66"/>
      <c r="AR20" s="67"/>
      <c r="AS20" s="68"/>
      <c r="AT20" s="68"/>
      <c r="AU20" s="68"/>
      <c r="AV20" s="61"/>
      <c r="AW20" s="62"/>
      <c r="AX20" s="61"/>
      <c r="AY20" s="65"/>
      <c r="AZ20" s="66"/>
      <c r="BA20" s="67"/>
      <c r="BB20" s="68"/>
      <c r="BC20" s="68"/>
      <c r="BD20" s="68"/>
      <c r="BE20" s="61"/>
      <c r="BF20" s="62"/>
      <c r="BG20" s="61"/>
      <c r="BH20" s="65"/>
      <c r="BI20" s="66"/>
      <c r="BJ20" s="67"/>
      <c r="BK20" s="68"/>
      <c r="BL20" s="68"/>
      <c r="BM20" s="68"/>
      <c r="BN20" s="63"/>
      <c r="BO20" s="64"/>
      <c r="BP20" s="61"/>
      <c r="BQ20" s="65"/>
      <c r="BR20" s="66"/>
      <c r="BS20" s="67"/>
      <c r="BT20" s="68"/>
      <c r="BU20" s="68"/>
      <c r="BV20" s="68"/>
      <c r="BW20" s="63"/>
      <c r="BX20" s="64"/>
      <c r="BY20" s="61"/>
      <c r="BZ20" s="65"/>
      <c r="CA20" s="66"/>
      <c r="CB20" s="67"/>
      <c r="CC20" s="68"/>
      <c r="CD20" s="68"/>
      <c r="CE20" s="68"/>
      <c r="CF20" s="63"/>
      <c r="CG20" s="64"/>
      <c r="CH20" s="61"/>
      <c r="CI20" s="65"/>
      <c r="CJ20" s="66"/>
      <c r="CK20" s="67"/>
      <c r="CL20" s="68"/>
      <c r="CM20" s="68"/>
      <c r="CN20" s="68"/>
      <c r="CO20" s="69"/>
      <c r="CP20" s="66"/>
      <c r="CQ20" s="66"/>
      <c r="CR20" s="66"/>
      <c r="CS20" s="70"/>
    </row>
    <row r="21" spans="1:98">
      <c r="A21" s="30"/>
      <c r="B21" s="37"/>
      <c r="C21" s="21"/>
      <c r="D21" s="21"/>
      <c r="E21" s="21"/>
      <c r="F21" s="22"/>
      <c r="G21" s="36"/>
      <c r="H21" s="36"/>
      <c r="I21" s="73"/>
      <c r="J21" s="331"/>
      <c r="K21" s="34"/>
      <c r="L21" s="34"/>
      <c r="M21" s="31"/>
      <c r="N21" s="23"/>
      <c r="O21" s="23"/>
      <c r="P21" s="23"/>
      <c r="Q21" s="32"/>
      <c r="R21" s="32"/>
      <c r="S21" s="23"/>
      <c r="T21" s="32"/>
      <c r="U21" s="336"/>
      <c r="V21" s="25"/>
      <c r="W21" s="25"/>
      <c r="X21" s="336"/>
      <c r="Y21" s="336"/>
      <c r="Z21" s="336"/>
      <c r="AA21" s="336"/>
      <c r="AB21" s="33"/>
      <c r="AC21" s="59"/>
      <c r="AD21" s="61"/>
      <c r="AE21" s="62"/>
      <c r="AF21" s="61"/>
      <c r="AG21" s="65"/>
      <c r="AH21" s="66"/>
      <c r="AI21" s="67"/>
      <c r="AJ21" s="68"/>
      <c r="AK21" s="68"/>
      <c r="AL21" s="68"/>
      <c r="AM21" s="61"/>
      <c r="AN21" s="62"/>
      <c r="AO21" s="61"/>
      <c r="AP21" s="65"/>
      <c r="AQ21" s="66"/>
      <c r="AR21" s="67"/>
      <c r="AS21" s="68"/>
      <c r="AT21" s="68"/>
      <c r="AU21" s="68"/>
      <c r="AV21" s="61"/>
      <c r="AW21" s="62"/>
      <c r="AX21" s="61"/>
      <c r="AY21" s="65"/>
      <c r="AZ21" s="66"/>
      <c r="BA21" s="67"/>
      <c r="BB21" s="68"/>
      <c r="BC21" s="68"/>
      <c r="BD21" s="68"/>
      <c r="BE21" s="61"/>
      <c r="BF21" s="62"/>
      <c r="BG21" s="61"/>
      <c r="BH21" s="65"/>
      <c r="BI21" s="66"/>
      <c r="BJ21" s="67"/>
      <c r="BK21" s="68"/>
      <c r="BL21" s="68"/>
      <c r="BM21" s="68"/>
      <c r="BN21" s="63"/>
      <c r="BO21" s="64"/>
      <c r="BP21" s="61"/>
      <c r="BQ21" s="65"/>
      <c r="BR21" s="66"/>
      <c r="BS21" s="67"/>
      <c r="BT21" s="68"/>
      <c r="BU21" s="68"/>
      <c r="BV21" s="68"/>
      <c r="BW21" s="63"/>
      <c r="BX21" s="64"/>
      <c r="BY21" s="61"/>
      <c r="BZ21" s="65"/>
      <c r="CA21" s="66"/>
      <c r="CB21" s="67"/>
      <c r="CC21" s="68"/>
      <c r="CD21" s="68"/>
      <c r="CE21" s="68"/>
      <c r="CF21" s="63"/>
      <c r="CG21" s="64"/>
      <c r="CH21" s="61"/>
      <c r="CI21" s="65"/>
      <c r="CJ21" s="66"/>
      <c r="CK21" s="67"/>
      <c r="CL21" s="68"/>
      <c r="CM21" s="68"/>
      <c r="CN21" s="68"/>
      <c r="CO21" s="69"/>
      <c r="CP21" s="66"/>
      <c r="CQ21" s="66"/>
      <c r="CR21" s="66"/>
      <c r="CS21" s="70"/>
    </row>
    <row r="22" spans="1:98">
      <c r="A22" s="19">
        <f>AB22</f>
        <v>2.5619369369369</v>
      </c>
      <c r="B22" s="39"/>
      <c r="C22" s="39"/>
      <c r="D22" s="39"/>
      <c r="E22" s="39"/>
      <c r="F22" s="39"/>
      <c r="G22" s="40" t="s">
        <v>98</v>
      </c>
      <c r="H22" s="40"/>
      <c r="I22" s="40"/>
      <c r="J22" s="332">
        <f>SUM(J6:J21)</f>
        <v>444000</v>
      </c>
      <c r="K22" s="41">
        <f>SUM(K6:K21)</f>
        <v>495</v>
      </c>
      <c r="L22" s="41">
        <f>SUM(L6:L21)</f>
        <v>131</v>
      </c>
      <c r="M22" s="41">
        <f>SUM(M6:M21)</f>
        <v>573</v>
      </c>
      <c r="N22" s="41">
        <f>SUM(N6:N21)</f>
        <v>47</v>
      </c>
      <c r="O22" s="41">
        <f>SUM(O6:O21)</f>
        <v>0</v>
      </c>
      <c r="P22" s="41">
        <f>SUM(P6:P21)</f>
        <v>47</v>
      </c>
      <c r="Q22" s="42">
        <f>IFERROR(P22/M22,"-")</f>
        <v>0.082024432809773</v>
      </c>
      <c r="R22" s="76">
        <f>SUM(R6:R21)</f>
        <v>6</v>
      </c>
      <c r="S22" s="76">
        <f>SUM(S6:S21)</f>
        <v>15</v>
      </c>
      <c r="T22" s="42">
        <f>IFERROR(R22/P22,"-")</f>
        <v>0.12765957446809</v>
      </c>
      <c r="U22" s="337">
        <f>IFERROR(J22/P22,"-")</f>
        <v>9446.8085106383</v>
      </c>
      <c r="V22" s="44">
        <f>SUM(V6:V21)</f>
        <v>9</v>
      </c>
      <c r="W22" s="42">
        <f>IFERROR(V22/P22,"-")</f>
        <v>0.19148936170213</v>
      </c>
      <c r="X22" s="332">
        <f>SUM(X6:X21)</f>
        <v>1137500</v>
      </c>
      <c r="Y22" s="332">
        <f>IFERROR(X22/P22,"-")</f>
        <v>24202.127659574</v>
      </c>
      <c r="Z22" s="332">
        <f>IFERROR(X22/V22,"-")</f>
        <v>126388.88888889</v>
      </c>
      <c r="AA22" s="332">
        <f>X22-J22</f>
        <v>693500</v>
      </c>
      <c r="AB22" s="45">
        <f>X22/J22</f>
        <v>2.5619369369369</v>
      </c>
      <c r="AC22" s="58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  <c r="BR22" s="60"/>
      <c r="BS22" s="60"/>
      <c r="BT22" s="60"/>
      <c r="BU22" s="60"/>
      <c r="BV22" s="60"/>
      <c r="BW22" s="60"/>
      <c r="BX22" s="60"/>
      <c r="BY22" s="60"/>
      <c r="BZ22" s="60"/>
      <c r="CA22" s="60"/>
      <c r="CB22" s="60"/>
      <c r="CC22" s="60"/>
      <c r="CD22" s="60"/>
      <c r="CE22" s="60"/>
      <c r="CF22" s="60"/>
      <c r="CG22" s="60"/>
      <c r="CH22" s="60"/>
      <c r="CI22" s="60"/>
      <c r="CJ22" s="60"/>
      <c r="CK22" s="60"/>
      <c r="CL22" s="60"/>
      <c r="CM22" s="60"/>
      <c r="CN22" s="60"/>
      <c r="CO22" s="60"/>
      <c r="CP22" s="60"/>
      <c r="CQ22" s="60"/>
      <c r="CR22" s="60"/>
      <c r="CS2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K3:L3"/>
    <mergeCell ref="CQ2:CS2"/>
    <mergeCell ref="AD3:AL3"/>
    <mergeCell ref="CQ3:CR3"/>
    <mergeCell ref="CS3:CS4"/>
    <mergeCell ref="AD2:CN2"/>
    <mergeCell ref="CO2:CO4"/>
    <mergeCell ref="CP2:CP4"/>
    <mergeCell ref="AM3:AU3"/>
    <mergeCell ref="AV3:BD3"/>
    <mergeCell ref="BE3:BM3"/>
    <mergeCell ref="BN3:BV3"/>
    <mergeCell ref="BW3:CE3"/>
    <mergeCell ref="CF3:CN3"/>
    <mergeCell ref="A6:A15"/>
    <mergeCell ref="J6:J15"/>
    <mergeCell ref="U6:U15"/>
    <mergeCell ref="AA6:AA15"/>
    <mergeCell ref="AB6:AB15"/>
    <mergeCell ref="A16:A17"/>
    <mergeCell ref="J16:J17"/>
    <mergeCell ref="U16:U17"/>
    <mergeCell ref="AA16:AA17"/>
    <mergeCell ref="AB16:AB17"/>
    <mergeCell ref="A18:A19"/>
    <mergeCell ref="J18:J19"/>
    <mergeCell ref="U18:U19"/>
    <mergeCell ref="AA18:AA19"/>
    <mergeCell ref="AB18:AB19"/>
  </mergeCells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146"/>
    <col min="2" max="2" width="7.25" customWidth="true" style="146"/>
    <col min="3" max="3" width="12.625" customWidth="true" style="146"/>
    <col min="4" max="4" width="8.25" customWidth="true" style="146"/>
    <col min="5" max="5" width="33.5" customWidth="true" style="146"/>
    <col min="6" max="6" width="12.25" customWidth="true" style="146"/>
    <col min="7" max="7" width="10.875" customWidth="true" style="146"/>
    <col min="8" max="8" width="10.875" customWidth="true" style="146"/>
    <col min="9" max="9" width="10.875" customWidth="true" style="146"/>
    <col min="10" max="10" width="10.375" customWidth="true" style="146"/>
    <col min="11" max="11" width="10.375" customWidth="true" style="146"/>
    <col min="12" max="12" width="10.375" customWidth="true" style="146"/>
    <col min="13" max="13" width="10.375" customWidth="true" style="146"/>
    <col min="14" max="14" width="7.375" customWidth="true" style="146"/>
    <col min="15" max="15" width="9" customWidth="true" style="146"/>
    <col min="16" max="16" width="9" customWidth="true" style="146"/>
    <col min="17" max="17" width="6.75" customWidth="true" style="146"/>
    <col min="18" max="18" width="7.875" customWidth="true" style="146"/>
    <col min="19" max="19" width="10" customWidth="true" style="146"/>
    <col min="20" max="20" width="9" customWidth="true" style="146"/>
    <col min="21" max="21" width="9" customWidth="true" style="146"/>
    <col min="22" max="22" width="12.375" customWidth="true" style="146"/>
    <col min="23" max="23" width="9" customWidth="true" style="146"/>
    <col min="24" max="24" width="9" customWidth="true" style="146"/>
    <col min="25" max="25" width="9" customWidth="true" style="146"/>
    <col min="26" max="26" width="9" customWidth="true" style="146"/>
    <col min="27" max="27" width="9" customWidth="true" style="146"/>
    <col min="28" max="28" width="9" customWidth="true" style="146"/>
    <col min="29" max="29" width="9" customWidth="true" style="146"/>
    <col min="30" max="30" width="9" customWidth="true" style="146"/>
    <col min="31" max="31" width="9" customWidth="true" style="146"/>
    <col min="32" max="32" width="9" customWidth="true" style="146"/>
    <col min="33" max="33" width="9" customWidth="true" style="146"/>
    <col min="34" max="34" width="9" customWidth="true" style="146"/>
    <col min="35" max="35" width="9" customWidth="true" style="146"/>
    <col min="36" max="36" width="9" customWidth="true" style="146"/>
    <col min="37" max="37" width="9" customWidth="true" style="146"/>
    <col min="38" max="38" width="9" customWidth="true" style="146"/>
    <col min="39" max="39" width="9" customWidth="true" style="146"/>
    <col min="40" max="40" width="9" customWidth="true" style="146"/>
    <col min="41" max="41" width="9" customWidth="true" style="146"/>
    <col min="42" max="42" width="9" customWidth="true" style="146"/>
    <col min="43" max="43" width="9" customWidth="true" style="146"/>
    <col min="44" max="44" width="9" customWidth="true" style="146"/>
    <col min="45" max="45" width="9" customWidth="true" style="146"/>
    <col min="46" max="46" width="9" customWidth="true" style="146"/>
    <col min="47" max="47" width="9" customWidth="true" style="146"/>
    <col min="48" max="48" width="9" customWidth="true" style="146"/>
    <col min="49" max="49" width="9" customWidth="true" style="146"/>
    <col min="50" max="50" width="9" customWidth="true" style="146"/>
    <col min="51" max="51" width="9" customWidth="true" style="146"/>
    <col min="52" max="52" width="9" customWidth="true" style="146"/>
    <col min="53" max="53" width="9" customWidth="true" style="146"/>
    <col min="54" max="54" width="9" customWidth="true" style="146"/>
    <col min="55" max="55" width="9" customWidth="true" style="146"/>
    <col min="56" max="56" width="9" customWidth="true" style="146"/>
    <col min="57" max="57" width="9" customWidth="true" style="146"/>
    <col min="58" max="58" width="9" customWidth="true" style="146"/>
    <col min="59" max="59" width="9" customWidth="true" style="146"/>
    <col min="60" max="60" width="9" customWidth="true" style="146"/>
    <col min="61" max="61" width="9" customWidth="true" style="146"/>
    <col min="62" max="62" width="9" customWidth="true" style="146"/>
    <col min="63" max="63" width="9" customWidth="true" style="146"/>
    <col min="64" max="64" width="9" customWidth="true" style="146"/>
    <col min="65" max="65" width="9" customWidth="true" style="146"/>
    <col min="66" max="66" width="9" customWidth="true" style="146"/>
    <col min="67" max="67" width="9" customWidth="true" style="146"/>
    <col min="68" max="68" width="9" customWidth="true" style="146"/>
    <col min="69" max="69" width="9" customWidth="true" style="146"/>
    <col min="70" max="70" width="9" customWidth="true" style="146"/>
    <col min="71" max="71" width="9" customWidth="true" style="146"/>
    <col min="72" max="72" width="9" customWidth="true" style="146"/>
    <col min="73" max="73" width="9" customWidth="true" style="146"/>
    <col min="74" max="74" width="9" customWidth="true" style="146"/>
    <col min="75" max="75" width="9" customWidth="true" style="146"/>
    <col min="76" max="76" width="9" customWidth="true" style="146"/>
    <col min="77" max="77" width="9" customWidth="true" style="146"/>
    <col min="78" max="78" width="9" customWidth="true" style="146"/>
    <col min="79" max="79" width="9" customWidth="true" style="146"/>
    <col min="80" max="80" width="9" customWidth="true" style="146"/>
    <col min="81" max="81" width="9" customWidth="true" style="146"/>
    <col min="82" max="82" width="9" customWidth="true" style="146"/>
    <col min="83" max="83" width="9" customWidth="true" style="146"/>
    <col min="84" max="84" width="9" customWidth="true" style="146"/>
    <col min="85" max="85" width="9" customWidth="true" style="146"/>
    <col min="86" max="86" width="9" customWidth="true" style="146"/>
    <col min="87" max="87" width="9" customWidth="true" style="146"/>
    <col min="88" max="88" width="9" customWidth="true" style="146"/>
    <col min="89" max="89" width="9" customWidth="true" style="146"/>
    <col min="90" max="90" width="9" customWidth="true" style="146"/>
    <col min="91" max="91" width="9" customWidth="true" style="146"/>
    <col min="92" max="92" width="9" customWidth="true" style="146"/>
    <col min="93" max="93" width="9" customWidth="true" style="146"/>
    <col min="94" max="94" width="9" customWidth="true" style="146"/>
  </cols>
  <sheetData>
    <row r="2" spans="1:94" customHeight="1" ht="13.5">
      <c r="A2" s="144" t="s">
        <v>25</v>
      </c>
      <c r="B2" s="145" t="s">
        <v>26</v>
      </c>
      <c r="E2" s="147"/>
      <c r="F2" s="147"/>
      <c r="G2" s="147"/>
      <c r="H2" s="147"/>
      <c r="I2" s="147"/>
      <c r="J2" s="148"/>
      <c r="K2" s="148"/>
      <c r="L2" s="148" t="s">
        <v>27</v>
      </c>
      <c r="M2" s="148"/>
      <c r="N2" s="148"/>
      <c r="O2" s="148" t="s">
        <v>28</v>
      </c>
      <c r="P2" s="148"/>
      <c r="Q2" s="148"/>
      <c r="R2" s="148"/>
      <c r="S2" s="148"/>
      <c r="T2" s="148"/>
      <c r="U2" s="148"/>
      <c r="V2" s="148"/>
      <c r="W2" s="148"/>
      <c r="X2" s="148"/>
      <c r="Y2" s="303" t="s">
        <v>29</v>
      </c>
      <c r="Z2" s="303"/>
      <c r="AA2" s="303"/>
      <c r="AB2" s="303"/>
      <c r="AC2" s="303"/>
      <c r="AD2" s="303"/>
      <c r="AE2" s="303"/>
      <c r="AF2" s="303"/>
      <c r="AG2" s="303"/>
      <c r="AH2" s="303"/>
      <c r="AI2" s="303"/>
      <c r="AJ2" s="303"/>
      <c r="AK2" s="303"/>
      <c r="AL2" s="303"/>
      <c r="AM2" s="303"/>
      <c r="AN2" s="303"/>
      <c r="AO2" s="303"/>
      <c r="AP2" s="303"/>
      <c r="AQ2" s="303"/>
      <c r="AR2" s="303"/>
      <c r="AS2" s="303"/>
      <c r="AT2" s="303"/>
      <c r="AU2" s="303"/>
      <c r="AV2" s="303"/>
      <c r="AW2" s="303"/>
      <c r="AX2" s="303"/>
      <c r="AY2" s="303"/>
      <c r="AZ2" s="303"/>
      <c r="BA2" s="303"/>
      <c r="BB2" s="303"/>
      <c r="BC2" s="303"/>
      <c r="BD2" s="303"/>
      <c r="BE2" s="303"/>
      <c r="BF2" s="303"/>
      <c r="BG2" s="303"/>
      <c r="BH2" s="303"/>
      <c r="BI2" s="303"/>
      <c r="BJ2" s="303"/>
      <c r="BK2" s="303"/>
      <c r="BL2" s="303"/>
      <c r="BM2" s="303"/>
      <c r="BN2" s="303"/>
      <c r="BO2" s="303"/>
      <c r="BP2" s="303"/>
      <c r="BQ2" s="303"/>
      <c r="BR2" s="303"/>
      <c r="BS2" s="303"/>
      <c r="BT2" s="303"/>
      <c r="BU2" s="303"/>
      <c r="BV2" s="303"/>
      <c r="BW2" s="303"/>
      <c r="BX2" s="303"/>
      <c r="BY2" s="303"/>
      <c r="BZ2" s="303"/>
      <c r="CA2" s="303"/>
      <c r="CB2" s="303"/>
      <c r="CC2" s="303"/>
      <c r="CD2" s="303"/>
      <c r="CE2" s="303"/>
      <c r="CF2" s="303"/>
      <c r="CG2" s="303"/>
      <c r="CH2" s="303"/>
      <c r="CI2" s="303"/>
      <c r="CJ2" s="304" t="s">
        <v>30</v>
      </c>
      <c r="CK2" s="306" t="s">
        <v>31</v>
      </c>
      <c r="CL2" s="309" t="s">
        <v>32</v>
      </c>
      <c r="CM2" s="310"/>
      <c r="CN2" s="311"/>
    </row>
    <row r="3" spans="1:94" customHeight="1" ht="14.25">
      <c r="A3" s="145" t="s">
        <v>99</v>
      </c>
      <c r="B3" s="149"/>
      <c r="C3" s="149"/>
      <c r="D3" s="149"/>
      <c r="E3" s="150"/>
      <c r="F3" s="148"/>
      <c r="G3" s="148"/>
      <c r="H3" s="315" t="s">
        <v>1</v>
      </c>
      <c r="I3" s="316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8"/>
      <c r="U3" s="148"/>
      <c r="V3" s="148"/>
      <c r="W3" s="148"/>
      <c r="X3" s="148"/>
      <c r="Y3" s="317" t="s">
        <v>34</v>
      </c>
      <c r="Z3" s="318"/>
      <c r="AA3" s="318"/>
      <c r="AB3" s="318"/>
      <c r="AC3" s="318"/>
      <c r="AD3" s="318"/>
      <c r="AE3" s="318"/>
      <c r="AF3" s="318"/>
      <c r="AG3" s="318"/>
      <c r="AH3" s="319" t="s">
        <v>35</v>
      </c>
      <c r="AI3" s="320"/>
      <c r="AJ3" s="320"/>
      <c r="AK3" s="320"/>
      <c r="AL3" s="320"/>
      <c r="AM3" s="320"/>
      <c r="AN3" s="320"/>
      <c r="AO3" s="320"/>
      <c r="AP3" s="321"/>
      <c r="AQ3" s="322" t="s">
        <v>36</v>
      </c>
      <c r="AR3" s="323"/>
      <c r="AS3" s="323"/>
      <c r="AT3" s="323"/>
      <c r="AU3" s="323"/>
      <c r="AV3" s="323"/>
      <c r="AW3" s="323"/>
      <c r="AX3" s="323"/>
      <c r="AY3" s="324"/>
      <c r="AZ3" s="325" t="s">
        <v>37</v>
      </c>
      <c r="BA3" s="326"/>
      <c r="BB3" s="326"/>
      <c r="BC3" s="326"/>
      <c r="BD3" s="326"/>
      <c r="BE3" s="326"/>
      <c r="BF3" s="326"/>
      <c r="BG3" s="326"/>
      <c r="BH3" s="327"/>
      <c r="BI3" s="312" t="s">
        <v>38</v>
      </c>
      <c r="BJ3" s="313"/>
      <c r="BK3" s="313"/>
      <c r="BL3" s="313"/>
      <c r="BM3" s="313"/>
      <c r="BN3" s="313"/>
      <c r="BO3" s="313"/>
      <c r="BP3" s="313"/>
      <c r="BQ3" s="314"/>
      <c r="BR3" s="293" t="s">
        <v>39</v>
      </c>
      <c r="BS3" s="294"/>
      <c r="BT3" s="294"/>
      <c r="BU3" s="294"/>
      <c r="BV3" s="294"/>
      <c r="BW3" s="294"/>
      <c r="BX3" s="294"/>
      <c r="BY3" s="294"/>
      <c r="BZ3" s="295"/>
      <c r="CA3" s="296" t="s">
        <v>40</v>
      </c>
      <c r="CB3" s="297"/>
      <c r="CC3" s="297"/>
      <c r="CD3" s="297"/>
      <c r="CE3" s="297"/>
      <c r="CF3" s="297"/>
      <c r="CG3" s="297"/>
      <c r="CH3" s="297"/>
      <c r="CI3" s="298"/>
      <c r="CJ3" s="304"/>
      <c r="CK3" s="307"/>
      <c r="CL3" s="299" t="s">
        <v>41</v>
      </c>
      <c r="CM3" s="300"/>
      <c r="CN3" s="301" t="s">
        <v>42</v>
      </c>
    </row>
    <row r="4" spans="1:94">
      <c r="A4" s="151"/>
      <c r="B4" s="152" t="s">
        <v>43</v>
      </c>
      <c r="C4" s="152" t="s">
        <v>100</v>
      </c>
      <c r="D4" s="153" t="s">
        <v>47</v>
      </c>
      <c r="E4" s="152" t="s">
        <v>48</v>
      </c>
      <c r="F4" s="154" t="s">
        <v>50</v>
      </c>
      <c r="G4" s="152" t="s">
        <v>4</v>
      </c>
      <c r="H4" s="155" t="s">
        <v>5</v>
      </c>
      <c r="I4" s="155" t="s">
        <v>6</v>
      </c>
      <c r="J4" s="155" t="s">
        <v>7</v>
      </c>
      <c r="K4" s="156" t="s">
        <v>10</v>
      </c>
      <c r="L4" s="152" t="s">
        <v>11</v>
      </c>
      <c r="M4" s="155" t="s">
        <v>12</v>
      </c>
      <c r="N4" s="152" t="s">
        <v>13</v>
      </c>
      <c r="O4" s="152" t="s">
        <v>14</v>
      </c>
      <c r="P4" s="152" t="s">
        <v>15</v>
      </c>
      <c r="Q4" s="152" t="s">
        <v>16</v>
      </c>
      <c r="R4" s="152" t="s">
        <v>17</v>
      </c>
      <c r="S4" s="155" t="s">
        <v>18</v>
      </c>
      <c r="T4" s="152" t="s">
        <v>19</v>
      </c>
      <c r="U4" s="152" t="s">
        <v>20</v>
      </c>
      <c r="V4" s="152" t="s">
        <v>21</v>
      </c>
      <c r="W4" s="152" t="s">
        <v>22</v>
      </c>
      <c r="X4" s="157"/>
      <c r="Y4" s="158" t="s">
        <v>51</v>
      </c>
      <c r="Z4" s="158" t="s">
        <v>52</v>
      </c>
      <c r="AA4" s="158" t="s">
        <v>53</v>
      </c>
      <c r="AB4" s="158" t="s">
        <v>17</v>
      </c>
      <c r="AC4" s="158" t="s">
        <v>54</v>
      </c>
      <c r="AD4" s="158" t="s">
        <v>55</v>
      </c>
      <c r="AE4" s="158" t="s">
        <v>56</v>
      </c>
      <c r="AF4" s="158" t="s">
        <v>57</v>
      </c>
      <c r="AG4" s="158" t="s">
        <v>58</v>
      </c>
      <c r="AH4" s="159" t="s">
        <v>51</v>
      </c>
      <c r="AI4" s="159" t="s">
        <v>52</v>
      </c>
      <c r="AJ4" s="159" t="s">
        <v>53</v>
      </c>
      <c r="AK4" s="159" t="s">
        <v>17</v>
      </c>
      <c r="AL4" s="159" t="s">
        <v>54</v>
      </c>
      <c r="AM4" s="159" t="s">
        <v>55</v>
      </c>
      <c r="AN4" s="159" t="s">
        <v>56</v>
      </c>
      <c r="AO4" s="159" t="s">
        <v>57</v>
      </c>
      <c r="AP4" s="159" t="s">
        <v>58</v>
      </c>
      <c r="AQ4" s="160" t="s">
        <v>51</v>
      </c>
      <c r="AR4" s="160" t="s">
        <v>52</v>
      </c>
      <c r="AS4" s="160" t="s">
        <v>53</v>
      </c>
      <c r="AT4" s="160" t="s">
        <v>17</v>
      </c>
      <c r="AU4" s="160" t="s">
        <v>54</v>
      </c>
      <c r="AV4" s="160" t="s">
        <v>55</v>
      </c>
      <c r="AW4" s="160" t="s">
        <v>56</v>
      </c>
      <c r="AX4" s="160" t="s">
        <v>57</v>
      </c>
      <c r="AY4" s="160" t="s">
        <v>58</v>
      </c>
      <c r="AZ4" s="161" t="s">
        <v>51</v>
      </c>
      <c r="BA4" s="161" t="s">
        <v>52</v>
      </c>
      <c r="BB4" s="161" t="s">
        <v>53</v>
      </c>
      <c r="BC4" s="161" t="s">
        <v>17</v>
      </c>
      <c r="BD4" s="161" t="s">
        <v>54</v>
      </c>
      <c r="BE4" s="161" t="s">
        <v>55</v>
      </c>
      <c r="BF4" s="161" t="s">
        <v>56</v>
      </c>
      <c r="BG4" s="161" t="s">
        <v>57</v>
      </c>
      <c r="BH4" s="161" t="s">
        <v>58</v>
      </c>
      <c r="BI4" s="162" t="s">
        <v>51</v>
      </c>
      <c r="BJ4" s="162" t="s">
        <v>52</v>
      </c>
      <c r="BK4" s="162" t="s">
        <v>53</v>
      </c>
      <c r="BL4" s="162" t="s">
        <v>17</v>
      </c>
      <c r="BM4" s="162" t="s">
        <v>54</v>
      </c>
      <c r="BN4" s="162" t="s">
        <v>55</v>
      </c>
      <c r="BO4" s="162" t="s">
        <v>56</v>
      </c>
      <c r="BP4" s="162" t="s">
        <v>57</v>
      </c>
      <c r="BQ4" s="162" t="s">
        <v>58</v>
      </c>
      <c r="BR4" s="163" t="s">
        <v>51</v>
      </c>
      <c r="BS4" s="163" t="s">
        <v>52</v>
      </c>
      <c r="BT4" s="163" t="s">
        <v>53</v>
      </c>
      <c r="BU4" s="163" t="s">
        <v>17</v>
      </c>
      <c r="BV4" s="163" t="s">
        <v>54</v>
      </c>
      <c r="BW4" s="163" t="s">
        <v>55</v>
      </c>
      <c r="BX4" s="163" t="s">
        <v>56</v>
      </c>
      <c r="BY4" s="163" t="s">
        <v>57</v>
      </c>
      <c r="BZ4" s="163" t="s">
        <v>58</v>
      </c>
      <c r="CA4" s="164" t="s">
        <v>51</v>
      </c>
      <c r="CB4" s="164" t="s">
        <v>52</v>
      </c>
      <c r="CC4" s="164" t="s">
        <v>53</v>
      </c>
      <c r="CD4" s="164" t="s">
        <v>17</v>
      </c>
      <c r="CE4" s="164" t="s">
        <v>54</v>
      </c>
      <c r="CF4" s="164" t="s">
        <v>55</v>
      </c>
      <c r="CG4" s="164" t="s">
        <v>56</v>
      </c>
      <c r="CH4" s="164" t="s">
        <v>57</v>
      </c>
      <c r="CI4" s="164" t="s">
        <v>58</v>
      </c>
      <c r="CJ4" s="305"/>
      <c r="CK4" s="308"/>
      <c r="CL4" s="165" t="s">
        <v>59</v>
      </c>
      <c r="CM4" s="165" t="s">
        <v>60</v>
      </c>
      <c r="CN4" s="302"/>
    </row>
    <row r="5" spans="1:94">
      <c r="A5" s="166"/>
      <c r="B5" s="167"/>
      <c r="C5" s="151"/>
      <c r="D5" s="151"/>
      <c r="E5" s="151"/>
      <c r="F5" s="168"/>
      <c r="G5" s="338"/>
      <c r="H5" s="169"/>
      <c r="I5" s="151"/>
      <c r="J5" s="151"/>
      <c r="K5" s="151"/>
      <c r="L5" s="170"/>
      <c r="M5" s="170"/>
      <c r="N5" s="151"/>
      <c r="O5" s="170"/>
      <c r="P5" s="171"/>
      <c r="Q5" s="171"/>
      <c r="R5" s="171"/>
      <c r="S5" s="343"/>
      <c r="T5" s="343"/>
      <c r="U5" s="343"/>
      <c r="V5" s="343"/>
      <c r="W5" s="170"/>
      <c r="X5" s="172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</row>
    <row r="6" spans="1:94">
      <c r="A6" s="174">
        <f>W6</f>
        <v>1.6303674216136</v>
      </c>
      <c r="B6" s="346" t="s">
        <v>101</v>
      </c>
      <c r="C6" s="346"/>
      <c r="D6" s="346"/>
      <c r="E6" s="175" t="s">
        <v>102</v>
      </c>
      <c r="F6" s="175" t="s">
        <v>103</v>
      </c>
      <c r="G6" s="339">
        <v>9584956</v>
      </c>
      <c r="H6" s="176">
        <v>6185</v>
      </c>
      <c r="I6" s="176">
        <v>0</v>
      </c>
      <c r="J6" s="176">
        <v>349166</v>
      </c>
      <c r="K6" s="177">
        <v>2306</v>
      </c>
      <c r="L6" s="178">
        <f>IFERROR(K6/J6,"-")</f>
        <v>0.0066043085523791</v>
      </c>
      <c r="M6" s="176">
        <v>88</v>
      </c>
      <c r="N6" s="176">
        <v>1041</v>
      </c>
      <c r="O6" s="178">
        <f>IFERROR(M6/(K6),"-")</f>
        <v>0.038161318300087</v>
      </c>
      <c r="P6" s="179">
        <f>IFERROR(G6/SUM(K6:K6),"-")</f>
        <v>4156.5290546401</v>
      </c>
      <c r="Q6" s="180">
        <v>321</v>
      </c>
      <c r="R6" s="178">
        <f>IF(K6=0,"-",Q6/K6)</f>
        <v>0.13920208152645</v>
      </c>
      <c r="S6" s="344">
        <v>15627000</v>
      </c>
      <c r="T6" s="345">
        <f>IFERROR(S6/K6,"-")</f>
        <v>6776.6695576756</v>
      </c>
      <c r="U6" s="345">
        <f>IFERROR(S6/Q6,"-")</f>
        <v>48682.242990654</v>
      </c>
      <c r="V6" s="339">
        <f>SUM(S6:S6)-SUM(G6:G6)</f>
        <v>6042044</v>
      </c>
      <c r="W6" s="182">
        <f>SUM(S6:S6)/SUM(G6:G6)</f>
        <v>1.6303674216136</v>
      </c>
      <c r="Y6" s="183"/>
      <c r="Z6" s="184">
        <f>IF(K6=0,"",IF(Y6=0,"",(Y6/K6)))</f>
        <v>0</v>
      </c>
      <c r="AA6" s="183"/>
      <c r="AB6" s="185" t="str">
        <f>IFERROR(AA6/Y6,"-")</f>
        <v>-</v>
      </c>
      <c r="AC6" s="186"/>
      <c r="AD6" s="187" t="str">
        <f>IFERROR(AC6/Y6,"-")</f>
        <v>-</v>
      </c>
      <c r="AE6" s="188"/>
      <c r="AF6" s="188"/>
      <c r="AG6" s="188"/>
      <c r="AH6" s="189">
        <v>4</v>
      </c>
      <c r="AI6" s="190">
        <f>IF(K6=0,"",IF(AH6=0,"",(AH6/K6)))</f>
        <v>0.0017346053772767</v>
      </c>
      <c r="AJ6" s="189"/>
      <c r="AK6" s="191">
        <f>IFERROR(AJ6/AH6,"-")</f>
        <v>0</v>
      </c>
      <c r="AL6" s="192"/>
      <c r="AM6" s="193">
        <f>IFERROR(AL6/AH6,"-")</f>
        <v>0</v>
      </c>
      <c r="AN6" s="194"/>
      <c r="AO6" s="194"/>
      <c r="AP6" s="194"/>
      <c r="AQ6" s="195">
        <v>6</v>
      </c>
      <c r="AR6" s="196">
        <f>IF(K6=0,"",IF(AQ6=0,"",(AQ6/K6)))</f>
        <v>0.002601908065915</v>
      </c>
      <c r="AS6" s="195"/>
      <c r="AT6" s="197">
        <f>IFERROR(AS6/AQ6,"-")</f>
        <v>0</v>
      </c>
      <c r="AU6" s="198"/>
      <c r="AV6" s="199">
        <f>IFERROR(AU6/AQ6,"-")</f>
        <v>0</v>
      </c>
      <c r="AW6" s="200"/>
      <c r="AX6" s="200"/>
      <c r="AY6" s="200"/>
      <c r="AZ6" s="201">
        <v>85</v>
      </c>
      <c r="BA6" s="202">
        <f>IF(K6=0,"",IF(AZ6=0,"",(AZ6/K6)))</f>
        <v>0.036860364267129</v>
      </c>
      <c r="BB6" s="201">
        <v>4</v>
      </c>
      <c r="BC6" s="203">
        <f>IFERROR(BB6/AZ6,"-")</f>
        <v>0.047058823529412</v>
      </c>
      <c r="BD6" s="204">
        <v>510000</v>
      </c>
      <c r="BE6" s="205">
        <f>IFERROR(BD6/AZ6,"-")</f>
        <v>6000</v>
      </c>
      <c r="BF6" s="206">
        <v>1</v>
      </c>
      <c r="BG6" s="206"/>
      <c r="BH6" s="206">
        <v>3</v>
      </c>
      <c r="BI6" s="207">
        <v>1346</v>
      </c>
      <c r="BJ6" s="208">
        <f>IF(K6=0,"",IF(BI6=0,"",(BI6/K6)))</f>
        <v>0.5836947094536</v>
      </c>
      <c r="BK6" s="209">
        <v>149</v>
      </c>
      <c r="BL6" s="210">
        <f>IFERROR(BK6/BI6,"-")</f>
        <v>0.11069836552749</v>
      </c>
      <c r="BM6" s="211">
        <v>3914000</v>
      </c>
      <c r="BN6" s="212">
        <f>IFERROR(BM6/BI6,"-")</f>
        <v>2907.8751857355</v>
      </c>
      <c r="BO6" s="213">
        <v>64</v>
      </c>
      <c r="BP6" s="213">
        <v>32</v>
      </c>
      <c r="BQ6" s="213">
        <v>53</v>
      </c>
      <c r="BR6" s="214">
        <v>710</v>
      </c>
      <c r="BS6" s="215">
        <f>IF(K6=0,"",IF(BR6=0,"",(BR6/K6)))</f>
        <v>0.30789245446661</v>
      </c>
      <c r="BT6" s="216">
        <v>119</v>
      </c>
      <c r="BU6" s="217">
        <f>IFERROR(BT6/BR6,"-")</f>
        <v>0.16760563380282</v>
      </c>
      <c r="BV6" s="218">
        <v>8706000</v>
      </c>
      <c r="BW6" s="219">
        <f>IFERROR(BV6/BR6,"-")</f>
        <v>12261.971830986</v>
      </c>
      <c r="BX6" s="220">
        <v>42</v>
      </c>
      <c r="BY6" s="220">
        <v>17</v>
      </c>
      <c r="BZ6" s="220">
        <v>60</v>
      </c>
      <c r="CA6" s="221">
        <v>155</v>
      </c>
      <c r="CB6" s="222">
        <f>IF(K6=0,"",IF(CA6=0,"",(CA6/K6)))</f>
        <v>0.067215958369471</v>
      </c>
      <c r="CC6" s="223">
        <v>49</v>
      </c>
      <c r="CD6" s="224">
        <f>IFERROR(CC6/CA6,"-")</f>
        <v>0.31612903225806</v>
      </c>
      <c r="CE6" s="225">
        <v>2497000</v>
      </c>
      <c r="CF6" s="226">
        <f>IFERROR(CE6/CA6,"-")</f>
        <v>16109.677419355</v>
      </c>
      <c r="CG6" s="227">
        <v>16</v>
      </c>
      <c r="CH6" s="227">
        <v>10</v>
      </c>
      <c r="CI6" s="227">
        <v>23</v>
      </c>
      <c r="CJ6" s="228">
        <v>321</v>
      </c>
      <c r="CK6" s="229">
        <v>15627000</v>
      </c>
      <c r="CL6" s="229">
        <v>4490000</v>
      </c>
      <c r="CM6" s="229"/>
      <c r="CN6" s="230" t="str">
        <f>IF(AND(CL6=0,CM6=0),"",IF(AND(CL6&lt;=100000,CM6&lt;=100000),"",IF(CL6/CK6&gt;0.7,"男高",IF(CM6/CK6&gt;0.7,"女高",""))))</f>
        <v/>
      </c>
    </row>
    <row r="7" spans="1:94">
      <c r="A7" s="231"/>
      <c r="B7" s="151"/>
      <c r="C7" s="232"/>
      <c r="D7" s="233"/>
      <c r="E7" s="175"/>
      <c r="F7" s="175"/>
      <c r="G7" s="340"/>
      <c r="H7" s="234"/>
      <c r="I7" s="234"/>
      <c r="J7" s="176"/>
      <c r="K7" s="176"/>
      <c r="L7" s="235"/>
      <c r="M7" s="235"/>
      <c r="N7" s="176"/>
      <c r="O7" s="235"/>
      <c r="P7" s="181"/>
      <c r="Q7" s="181"/>
      <c r="R7" s="181"/>
      <c r="S7" s="344"/>
      <c r="T7" s="344"/>
      <c r="U7" s="344"/>
      <c r="V7" s="344"/>
      <c r="W7" s="235"/>
      <c r="X7" s="172"/>
      <c r="Y7" s="236"/>
      <c r="Z7" s="237"/>
      <c r="AA7" s="236"/>
      <c r="AB7" s="238"/>
      <c r="AC7" s="239"/>
      <c r="AD7" s="240"/>
      <c r="AE7" s="241"/>
      <c r="AF7" s="241"/>
      <c r="AG7" s="241"/>
      <c r="AH7" s="236"/>
      <c r="AI7" s="237"/>
      <c r="AJ7" s="236"/>
      <c r="AK7" s="238"/>
      <c r="AL7" s="239"/>
      <c r="AM7" s="240"/>
      <c r="AN7" s="241"/>
      <c r="AO7" s="241"/>
      <c r="AP7" s="241"/>
      <c r="AQ7" s="236"/>
      <c r="AR7" s="237"/>
      <c r="AS7" s="236"/>
      <c r="AT7" s="238"/>
      <c r="AU7" s="239"/>
      <c r="AV7" s="240"/>
      <c r="AW7" s="241"/>
      <c r="AX7" s="241"/>
      <c r="AY7" s="241"/>
      <c r="AZ7" s="236"/>
      <c r="BA7" s="237"/>
      <c r="BB7" s="236"/>
      <c r="BC7" s="238"/>
      <c r="BD7" s="239"/>
      <c r="BE7" s="240"/>
      <c r="BF7" s="241"/>
      <c r="BG7" s="241"/>
      <c r="BH7" s="241"/>
      <c r="BI7" s="173"/>
      <c r="BJ7" s="242"/>
      <c r="BK7" s="236"/>
      <c r="BL7" s="238"/>
      <c r="BM7" s="239"/>
      <c r="BN7" s="240"/>
      <c r="BO7" s="241"/>
      <c r="BP7" s="241"/>
      <c r="BQ7" s="241"/>
      <c r="BR7" s="173"/>
      <c r="BS7" s="242"/>
      <c r="BT7" s="236"/>
      <c r="BU7" s="238"/>
      <c r="BV7" s="239"/>
      <c r="BW7" s="240"/>
      <c r="BX7" s="241"/>
      <c r="BY7" s="241"/>
      <c r="BZ7" s="241"/>
      <c r="CA7" s="173"/>
      <c r="CB7" s="242"/>
      <c r="CC7" s="236"/>
      <c r="CD7" s="238"/>
      <c r="CE7" s="239"/>
      <c r="CF7" s="240"/>
      <c r="CG7" s="241"/>
      <c r="CH7" s="241"/>
      <c r="CI7" s="241"/>
      <c r="CJ7" s="243"/>
      <c r="CK7" s="239"/>
      <c r="CL7" s="239"/>
      <c r="CM7" s="239"/>
      <c r="CN7" s="244"/>
    </row>
    <row r="8" spans="1:94">
      <c r="A8" s="231"/>
      <c r="B8" s="245"/>
      <c r="C8" s="176"/>
      <c r="D8" s="176"/>
      <c r="E8" s="246"/>
      <c r="F8" s="247"/>
      <c r="G8" s="341"/>
      <c r="H8" s="234"/>
      <c r="I8" s="234"/>
      <c r="J8" s="176"/>
      <c r="K8" s="176"/>
      <c r="L8" s="235"/>
      <c r="M8" s="235"/>
      <c r="N8" s="176"/>
      <c r="O8" s="235"/>
      <c r="P8" s="181"/>
      <c r="Q8" s="181"/>
      <c r="R8" s="181"/>
      <c r="S8" s="344"/>
      <c r="T8" s="344"/>
      <c r="U8" s="344"/>
      <c r="V8" s="344"/>
      <c r="W8" s="235"/>
      <c r="X8" s="248"/>
      <c r="Y8" s="236"/>
      <c r="Z8" s="237"/>
      <c r="AA8" s="236"/>
      <c r="AB8" s="238"/>
      <c r="AC8" s="239"/>
      <c r="AD8" s="240"/>
      <c r="AE8" s="241"/>
      <c r="AF8" s="241"/>
      <c r="AG8" s="241"/>
      <c r="AH8" s="236"/>
      <c r="AI8" s="237"/>
      <c r="AJ8" s="236"/>
      <c r="AK8" s="238"/>
      <c r="AL8" s="239"/>
      <c r="AM8" s="240"/>
      <c r="AN8" s="241"/>
      <c r="AO8" s="241"/>
      <c r="AP8" s="241"/>
      <c r="AQ8" s="236"/>
      <c r="AR8" s="237"/>
      <c r="AS8" s="236"/>
      <c r="AT8" s="238"/>
      <c r="AU8" s="239"/>
      <c r="AV8" s="240"/>
      <c r="AW8" s="241"/>
      <c r="AX8" s="241"/>
      <c r="AY8" s="241"/>
      <c r="AZ8" s="236"/>
      <c r="BA8" s="237"/>
      <c r="BB8" s="236"/>
      <c r="BC8" s="238"/>
      <c r="BD8" s="239"/>
      <c r="BE8" s="240"/>
      <c r="BF8" s="241"/>
      <c r="BG8" s="241"/>
      <c r="BH8" s="241"/>
      <c r="BI8" s="173"/>
      <c r="BJ8" s="242"/>
      <c r="BK8" s="236"/>
      <c r="BL8" s="238"/>
      <c r="BM8" s="239"/>
      <c r="BN8" s="240"/>
      <c r="BO8" s="241"/>
      <c r="BP8" s="241"/>
      <c r="BQ8" s="241"/>
      <c r="BR8" s="173"/>
      <c r="BS8" s="242"/>
      <c r="BT8" s="236"/>
      <c r="BU8" s="238"/>
      <c r="BV8" s="239"/>
      <c r="BW8" s="240"/>
      <c r="BX8" s="241"/>
      <c r="BY8" s="241"/>
      <c r="BZ8" s="241"/>
      <c r="CA8" s="173"/>
      <c r="CB8" s="242"/>
      <c r="CC8" s="236"/>
      <c r="CD8" s="238"/>
      <c r="CE8" s="239"/>
      <c r="CF8" s="240"/>
      <c r="CG8" s="241"/>
      <c r="CH8" s="241"/>
      <c r="CI8" s="241"/>
      <c r="CJ8" s="243"/>
      <c r="CK8" s="239"/>
      <c r="CL8" s="239"/>
      <c r="CM8" s="239"/>
      <c r="CN8" s="244"/>
    </row>
    <row r="9" spans="1:94">
      <c r="A9" s="166">
        <f>Z9</f>
        <v/>
      </c>
      <c r="B9" s="249"/>
      <c r="C9" s="249"/>
      <c r="D9" s="249"/>
      <c r="E9" s="250" t="s">
        <v>104</v>
      </c>
      <c r="F9" s="250"/>
      <c r="G9" s="342">
        <f>SUM(G6:G8)</f>
        <v>9584956</v>
      </c>
      <c r="H9" s="249">
        <f>SUM(H6:H8)</f>
        <v>6185</v>
      </c>
      <c r="I9" s="249">
        <f>SUM(I6:I8)</f>
        <v>0</v>
      </c>
      <c r="J9" s="249">
        <f>SUM(J6:J8)</f>
        <v>349166</v>
      </c>
      <c r="K9" s="249">
        <f>SUM(K6:K8)</f>
        <v>2306</v>
      </c>
      <c r="L9" s="251">
        <f>IFERROR(K9/J9,"-")</f>
        <v>0.0066043085523791</v>
      </c>
      <c r="M9" s="252">
        <f>SUM(M6:M8)</f>
        <v>88</v>
      </c>
      <c r="N9" s="252">
        <f>SUM(N6:N8)</f>
        <v>1041</v>
      </c>
      <c r="O9" s="251">
        <f>IFERROR(M9/K9,"-")</f>
        <v>0.038161318300087</v>
      </c>
      <c r="P9" s="253">
        <f>IFERROR(G9/K9,"-")</f>
        <v>4156.5290546401</v>
      </c>
      <c r="Q9" s="254">
        <f>SUM(Q6:Q8)</f>
        <v>321</v>
      </c>
      <c r="R9" s="251">
        <f>IFERROR(Q9/K9,"-")</f>
        <v>0.13920208152645</v>
      </c>
      <c r="S9" s="342">
        <f>SUM(S6:S8)</f>
        <v>15627000</v>
      </c>
      <c r="T9" s="342">
        <f>IFERROR(S9/K9,"-")</f>
        <v>6776.6695576756</v>
      </c>
      <c r="U9" s="342">
        <f>IFERROR(S9/Q9,"-")</f>
        <v>48682.242990654</v>
      </c>
      <c r="V9" s="342">
        <f>S9-G9</f>
        <v>6042044</v>
      </c>
      <c r="W9" s="255">
        <f>S9/G9</f>
        <v>1.6303674216136</v>
      </c>
      <c r="X9" s="256"/>
      <c r="Y9" s="257"/>
      <c r="Z9" s="257"/>
      <c r="AA9" s="257"/>
      <c r="AB9" s="257"/>
      <c r="AC9" s="257"/>
      <c r="AD9" s="257"/>
      <c r="AE9" s="257"/>
      <c r="AF9" s="257"/>
      <c r="AG9" s="257"/>
      <c r="AH9" s="257"/>
      <c r="AI9" s="257"/>
      <c r="AJ9" s="257"/>
      <c r="AK9" s="257"/>
      <c r="AL9" s="257"/>
      <c r="AM9" s="257"/>
      <c r="AN9" s="257"/>
      <c r="AO9" s="257"/>
      <c r="AP9" s="257"/>
      <c r="AQ9" s="257"/>
      <c r="AR9" s="257"/>
      <c r="AS9" s="257"/>
      <c r="AT9" s="257"/>
      <c r="AU9" s="257"/>
      <c r="AV9" s="257"/>
      <c r="AW9" s="257"/>
      <c r="AX9" s="257"/>
      <c r="AY9" s="257"/>
      <c r="AZ9" s="257"/>
      <c r="BA9" s="257"/>
      <c r="BB9" s="257"/>
      <c r="BC9" s="257"/>
      <c r="BD9" s="257"/>
      <c r="BE9" s="257"/>
      <c r="BF9" s="257"/>
      <c r="BG9" s="257"/>
      <c r="BH9" s="257"/>
      <c r="BI9" s="257"/>
      <c r="BJ9" s="257"/>
      <c r="BK9" s="257"/>
      <c r="BL9" s="257"/>
      <c r="BM9" s="257"/>
      <c r="BN9" s="257"/>
      <c r="BO9" s="257"/>
      <c r="BP9" s="257"/>
      <c r="BQ9" s="257"/>
      <c r="BR9" s="257"/>
      <c r="BS9" s="257"/>
      <c r="BT9" s="257"/>
      <c r="BU9" s="257"/>
      <c r="BV9" s="257"/>
      <c r="BW9" s="257"/>
      <c r="BX9" s="257"/>
      <c r="BY9" s="257"/>
      <c r="BZ9" s="257"/>
      <c r="CA9" s="257"/>
      <c r="CB9" s="257"/>
      <c r="CC9" s="257"/>
      <c r="CD9" s="257"/>
      <c r="CE9" s="257"/>
      <c r="CF9" s="257"/>
      <c r="CG9" s="257"/>
      <c r="CH9" s="257"/>
      <c r="CI9" s="257"/>
      <c r="CJ9" s="257"/>
      <c r="CK9" s="257"/>
      <c r="CL9" s="257"/>
      <c r="CM9" s="257"/>
      <c r="CN9" s="25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新聞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