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<sst xmlns="http://schemas.openxmlformats.org/spreadsheetml/2006/main" uniqueCount="77">
  <si>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</si>
  <si>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</si>
  <si>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</si>
  <si>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</si>
  <si>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</si>
  <si>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</si>
  <si>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</si>
  <si>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</si>
  <si>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</si>
  <si>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</si>
  <si>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</si>
  <si>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</si>
  <si>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</si>
  <si>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</si>
  <si>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</si>
  <si>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</si>
  <si>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</si>
  <si>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</si>
  <si>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</si>
  <si>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</si>
  <si>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</si>
  <si>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</si>
  <si>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</si>
  <si>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</si>
  <si>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</si>
  <si>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</si>
  <si>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</si>
  <si>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</si>
  <si>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</si>
  <si>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</si>
  <si>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</si>
  <si>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</si>
  <si>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</si>
  <si>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</si>
  <si>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</si>
  <si>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</si>
  <si>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</si>
  <si>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</si>
  <si>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</si>
  <si>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</si>
  <si>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</si>
  <si>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</si>
  <si>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</si>
  <si>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</si>
  <si>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</si>
  <si>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</si>
  <si>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</si>
  <si>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</si>
  <si>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</si>
  <si>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</si>
  <si>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</si>
  <si>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</si>
  <si>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</si>
  <si>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</si>
  <si>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</si>
  <si>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</si>
  <si>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</si>
  <si>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np2957</t>
  </si>
  <si>
    <t>インターカラー</t>
  </si>
  <si>
    <t>①右女3（緒方泰子）</t>
  </si>
  <si>
    <t>欲しい、欲しい、欲しい！</t>
  </si>
  <si>
    <t>lp03_a</t>
  </si>
  <si>
    <t>ニッカン西部</t>
  </si>
  <si>
    <t>半2段つかみ20段保証</t>
  </si>
  <si>
    <t>1～10日</t>
  </si>
  <si>
    <t>np2958</t>
  </si>
  <si>
    <t>②旧デイリー風（赤い服女性）</t>
  </si>
  <si>
    <t>日本の出会い系番付第1位に推薦します</t>
  </si>
  <si>
    <t>11～20日</t>
  </si>
  <si>
    <t>np2959</t>
  </si>
  <si>
    <t>③求人風（森沢かな）</t>
  </si>
  <si>
    <t>もう50代の熟女だけど</t>
  </si>
  <si>
    <t>21～31日</t>
  </si>
  <si>
    <t>np2960</t>
  </si>
  <si>
    <t>(空電共通)</t>
  </si>
  <si>
    <t>空電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</si>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</sst>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0.32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200000</v>
      </c>
      <c r="L6" s="79">
        <v>7</v>
      </c>
      <c r="M6" s="79">
        <v>0</v>
      </c>
      <c r="N6" s="79">
        <v>38</v>
      </c>
      <c r="O6" s="88">
        <v>3</v>
      </c>
      <c r="P6" s="89">
        <v>0</v>
      </c>
      <c r="Q6" s="90">
        <f>O6+P6</f>
        <v>3</v>
      </c>
      <c r="R6" s="80">
        <f>IFERROR(Q6/N6,"-")</f>
        <v>0.078947368421053</v>
      </c>
      <c r="S6" s="79">
        <v>0</v>
      </c>
      <c r="T6" s="79">
        <v>1</v>
      </c>
      <c r="U6" s="80">
        <f>IFERROR(T6/(Q6),"-")</f>
        <v>0.33333333333333</v>
      </c>
      <c r="V6" s="81">
        <f>IFERROR(K6/SUM(Q6:Q9),"-")</f>
        <v>6896.5517241379</v>
      </c>
      <c r="W6" s="82">
        <v>1</v>
      </c>
      <c r="X6" s="80">
        <f>IF(Q6=0,"-",W6/Q6)</f>
        <v>0.33333333333333</v>
      </c>
      <c r="Y6" s="181">
        <v>5000</v>
      </c>
      <c r="Z6" s="182">
        <f>IFERROR(Y6/Q6,"-")</f>
        <v>1666.6666666667</v>
      </c>
      <c r="AA6" s="182">
        <f>IFERROR(Y6/W6,"-")</f>
        <v>5000</v>
      </c>
      <c r="AB6" s="176">
        <f>SUM(Y6:Y9)-SUM(K6:K9)</f>
        <v>-136000</v>
      </c>
      <c r="AC6" s="83">
        <f>SUM(Y6:Y9)/SUM(K6:K9)</f>
        <v>0.32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>
        <v>1</v>
      </c>
      <c r="BR6" s="119">
        <f>IFERROR(BQ6/BO6,"-")</f>
        <v>1</v>
      </c>
      <c r="BS6" s="120">
        <v>5000</v>
      </c>
      <c r="BT6" s="121">
        <f>IFERROR(BS6/BO6,"-")</f>
        <v>5000</v>
      </c>
      <c r="BU6" s="122">
        <v>1</v>
      </c>
      <c r="BV6" s="122"/>
      <c r="BW6" s="122"/>
      <c r="BX6" s="123">
        <v>1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 t="s">
        <v>68</v>
      </c>
      <c r="K7" s="176"/>
      <c r="L7" s="79">
        <v>13</v>
      </c>
      <c r="M7" s="79">
        <v>0</v>
      </c>
      <c r="N7" s="79">
        <v>41</v>
      </c>
      <c r="O7" s="88">
        <v>6</v>
      </c>
      <c r="P7" s="89">
        <v>0</v>
      </c>
      <c r="Q7" s="90">
        <f>O7+P7</f>
        <v>6</v>
      </c>
      <c r="R7" s="80">
        <f>IFERROR(Q7/N7,"-")</f>
        <v>0.14634146341463</v>
      </c>
      <c r="S7" s="79">
        <v>0</v>
      </c>
      <c r="T7" s="79">
        <v>2</v>
      </c>
      <c r="U7" s="80">
        <f>IFERROR(T7/(Q7),"-")</f>
        <v>0.33333333333333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69</v>
      </c>
      <c r="C8" s="184" t="s">
        <v>58</v>
      </c>
      <c r="D8" s="184"/>
      <c r="E8" s="184" t="s">
        <v>70</v>
      </c>
      <c r="F8" s="184" t="s">
        <v>71</v>
      </c>
      <c r="G8" s="184" t="s">
        <v>61</v>
      </c>
      <c r="H8" s="87"/>
      <c r="I8" s="87" t="s">
        <v>63</v>
      </c>
      <c r="J8" s="87" t="s">
        <v>72</v>
      </c>
      <c r="K8" s="176"/>
      <c r="L8" s="79">
        <v>16</v>
      </c>
      <c r="M8" s="79">
        <v>0</v>
      </c>
      <c r="N8" s="79">
        <v>60</v>
      </c>
      <c r="O8" s="88">
        <v>8</v>
      </c>
      <c r="P8" s="89">
        <v>0</v>
      </c>
      <c r="Q8" s="90">
        <f>O8+P8</f>
        <v>8</v>
      </c>
      <c r="R8" s="80">
        <f>IFERROR(Q8/N8,"-")</f>
        <v>0.13333333333333</v>
      </c>
      <c r="S8" s="79">
        <v>1</v>
      </c>
      <c r="T8" s="79">
        <v>2</v>
      </c>
      <c r="U8" s="80">
        <f>IFERROR(T8/(Q8),"-")</f>
        <v>0.25</v>
      </c>
      <c r="V8" s="81"/>
      <c r="W8" s="82">
        <v>2</v>
      </c>
      <c r="X8" s="80">
        <f>IF(Q8=0,"-",W8/Q8)</f>
        <v>0.25</v>
      </c>
      <c r="Y8" s="181">
        <v>12000</v>
      </c>
      <c r="Z8" s="182">
        <f>IFERROR(Y8/Q8,"-")</f>
        <v>1500</v>
      </c>
      <c r="AA8" s="182">
        <f>IFERROR(Y8/W8,"-")</f>
        <v>6000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0.25</v>
      </c>
      <c r="BZ8" s="125">
        <v>2</v>
      </c>
      <c r="CA8" s="126">
        <f>IFERROR(BZ8/BX8,"-")</f>
        <v>1</v>
      </c>
      <c r="CB8" s="127">
        <v>12000</v>
      </c>
      <c r="CC8" s="128">
        <f>IFERROR(CB8/BX8,"-")</f>
        <v>6000</v>
      </c>
      <c r="CD8" s="129">
        <v>1</v>
      </c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12000</v>
      </c>
      <c r="CR8" s="138">
        <v>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74</v>
      </c>
      <c r="F9" s="184" t="s">
        <v>74</v>
      </c>
      <c r="G9" s="184" t="s">
        <v>75</v>
      </c>
      <c r="H9" s="87"/>
      <c r="I9" s="87"/>
      <c r="J9" s="87"/>
      <c r="K9" s="176"/>
      <c r="L9" s="79">
        <v>65</v>
      </c>
      <c r="M9" s="79">
        <v>45</v>
      </c>
      <c r="N9" s="79">
        <v>25</v>
      </c>
      <c r="O9" s="88">
        <v>12</v>
      </c>
      <c r="P9" s="89">
        <v>0</v>
      </c>
      <c r="Q9" s="90">
        <f>O9+P9</f>
        <v>12</v>
      </c>
      <c r="R9" s="80">
        <f>IFERROR(Q9/N9,"-")</f>
        <v>0.48</v>
      </c>
      <c r="S9" s="79">
        <v>1</v>
      </c>
      <c r="T9" s="79">
        <v>1</v>
      </c>
      <c r="U9" s="80">
        <f>IFERROR(T9/(Q9),"-")</f>
        <v>0.083333333333333</v>
      </c>
      <c r="V9" s="81"/>
      <c r="W9" s="82">
        <v>1</v>
      </c>
      <c r="X9" s="80">
        <f>IF(Q9=0,"-",W9/Q9)</f>
        <v>0.083333333333333</v>
      </c>
      <c r="Y9" s="181">
        <v>47000</v>
      </c>
      <c r="Z9" s="182">
        <f>IFERROR(Y9/Q9,"-")</f>
        <v>3916.6666666667</v>
      </c>
      <c r="AA9" s="182">
        <f>IFERROR(Y9/W9,"-")</f>
        <v>47000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9</v>
      </c>
      <c r="BY9" s="124">
        <f>IF(Q9=0,"",IF(BX9=0,"",(BX9/Q9)))</f>
        <v>0.75</v>
      </c>
      <c r="BZ9" s="125">
        <v>3</v>
      </c>
      <c r="CA9" s="126">
        <f>IFERROR(BZ9/BX9,"-")</f>
        <v>0.33333333333333</v>
      </c>
      <c r="CB9" s="127">
        <v>50000</v>
      </c>
      <c r="CC9" s="128">
        <f>IFERROR(CB9/BX9,"-")</f>
        <v>5555.5555555556</v>
      </c>
      <c r="CD9" s="129">
        <v>1</v>
      </c>
      <c r="CE9" s="129">
        <v>1</v>
      </c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47000</v>
      </c>
      <c r="CR9" s="138">
        <v>29000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0.32</v>
      </c>
      <c r="B12" s="39"/>
      <c r="C12" s="39"/>
      <c r="D12" s="39"/>
      <c r="E12" s="39"/>
      <c r="F12" s="39"/>
      <c r="G12" s="39"/>
      <c r="H12" s="40" t="s">
        <v>76</v>
      </c>
      <c r="I12" s="40"/>
      <c r="J12" s="40"/>
      <c r="K12" s="179">
        <f>SUM(K6:K11)</f>
        <v>200000</v>
      </c>
      <c r="L12" s="41">
        <f>SUM(L6:L11)</f>
        <v>101</v>
      </c>
      <c r="M12" s="41">
        <f>SUM(M6:M11)</f>
        <v>45</v>
      </c>
      <c r="N12" s="41">
        <f>SUM(N6:N11)</f>
        <v>164</v>
      </c>
      <c r="O12" s="41">
        <f>SUM(O6:O11)</f>
        <v>29</v>
      </c>
      <c r="P12" s="41">
        <f>SUM(P6:P11)</f>
        <v>0</v>
      </c>
      <c r="Q12" s="41">
        <f>SUM(Q6:Q11)</f>
        <v>29</v>
      </c>
      <c r="R12" s="42">
        <f>IFERROR(Q12/N12,"-")</f>
        <v>0.17682926829268</v>
      </c>
      <c r="S12" s="76">
        <f>SUM(S6:S11)</f>
        <v>2</v>
      </c>
      <c r="T12" s="76">
        <f>SUM(T6:T11)</f>
        <v>6</v>
      </c>
      <c r="U12" s="42">
        <f>IFERROR(S12/Q12,"-")</f>
        <v>0.068965517241379</v>
      </c>
      <c r="V12" s="43">
        <f>IFERROR(K12/Q12,"-")</f>
        <v>6896.5517241379</v>
      </c>
      <c r="W12" s="44">
        <f>SUM(W6:W11)</f>
        <v>4</v>
      </c>
      <c r="X12" s="42">
        <f>IFERROR(W12/Q12,"-")</f>
        <v>0.13793103448276</v>
      </c>
      <c r="Y12" s="179">
        <f>SUM(Y6:Y11)</f>
        <v>64000</v>
      </c>
      <c r="Z12" s="179">
        <f>IFERROR(Y12/Q12,"-")</f>
        <v>2206.8965517241</v>
      </c>
      <c r="AA12" s="179">
        <f>IFERROR(Y12/W12,"-")</f>
        <v>16000</v>
      </c>
      <c r="AB12" s="179">
        <f>Y12-K12</f>
        <v>-136000</v>
      </c>
      <c r="AC12" s="45">
        <f>Y12/K12</f>
        <v>0.32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