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<sst xmlns="http://schemas.openxmlformats.org/spreadsheetml/2006/main" uniqueCount="75">
  <si>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</si>
  <si>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</si>
  <si>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</si>
  <si>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</si>
  <si>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</si>
  <si>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</si>
  <si>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</si>
  <si>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</si>
  <si>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</si>
  <si>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</si>
  <si>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</si>
  <si>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</si>
  <si>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</si>
  <si>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</si>
  <si>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</si>
  <si>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</si>
  <si>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</si>
  <si>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</si>
  <si>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</si>
  <si>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</si>
  <si>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</si>
  <si>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</si>
  <si>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</si>
  <si>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</si>
  <si>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</si>
  <si>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</si>
  <si>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</si>
  <si>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</si>
  <si>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</si>
  <si>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</si>
  <si>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</si>
  <si>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</si>
  <si>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</si>
  <si>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</si>
  <si>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</si>
  <si>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</si>
  <si>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</si>
  <si>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</si>
  <si>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</si>
  <si>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</si>
  <si>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</si>
  <si>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</si>
  <si>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</si>
  <si>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</si>
  <si>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</si>
  <si>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</si>
  <si>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</si>
  <si>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</si>
  <si>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</si>
  <si>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</si>
  <si>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</si>
  <si>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</si>
  <si>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</si>
  <si>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</si>
  <si>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</si>
  <si>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</si>
  <si>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</si>
  <si>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ac124</t>
  </si>
  <si>
    <t>アドライヴ</t>
  </si>
  <si>
    <t>大洋図書</t>
  </si>
  <si>
    <t>2Pスポーツ新聞_v01_わくドキ(緒方泰子さん)</t>
  </si>
  <si>
    <t>lp03_f</t>
  </si>
  <si>
    <t>別冊ラヴァーズ</t>
  </si>
  <si>
    <t>4C2P</t>
  </si>
  <si>
    <t>3月22日(月)</t>
  </si>
  <si>
    <t>ac125</t>
  </si>
  <si>
    <t>空電</t>
  </si>
  <si>
    <t>ac126</t>
  </si>
  <si>
    <t>ダイアプレス</t>
  </si>
  <si>
    <t>5P元祖</t>
  </si>
  <si>
    <t>実録JOKER</t>
  </si>
  <si>
    <t>1C5P</t>
  </si>
  <si>
    <t>3月27日(土)</t>
  </si>
  <si>
    <t>ac127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</si>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</sst>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6.1733333333333</v>
      </c>
      <c r="B6" s="184" t="s">
        <v>57</v>
      </c>
      <c r="C6" s="184" t="s">
        <v>58</v>
      </c>
      <c r="D6" s="184" t="s">
        <v>59</v>
      </c>
      <c r="E6" s="184" t="s">
        <v>60</v>
      </c>
      <c r="F6" s="184"/>
      <c r="G6" s="184" t="s">
        <v>61</v>
      </c>
      <c r="H6" s="87" t="s">
        <v>62</v>
      </c>
      <c r="I6" s="87" t="s">
        <v>63</v>
      </c>
      <c r="J6" s="87" t="s">
        <v>64</v>
      </c>
      <c r="K6" s="176">
        <v>75000</v>
      </c>
      <c r="L6" s="79">
        <v>33</v>
      </c>
      <c r="M6" s="79">
        <v>0</v>
      </c>
      <c r="N6" s="79">
        <v>55</v>
      </c>
      <c r="O6" s="88">
        <v>12</v>
      </c>
      <c r="P6" s="89">
        <v>0</v>
      </c>
      <c r="Q6" s="90">
        <f>O6+P6</f>
        <v>12</v>
      </c>
      <c r="R6" s="80">
        <f>IFERROR(Q6/N6,"-")</f>
        <v>0.21818181818182</v>
      </c>
      <c r="S6" s="79">
        <v>4</v>
      </c>
      <c r="T6" s="79">
        <v>1</v>
      </c>
      <c r="U6" s="80">
        <f>IFERROR(T6/(Q6),"-")</f>
        <v>0.083333333333333</v>
      </c>
      <c r="V6" s="81">
        <f>IFERROR(K6/SUM(Q6:Q7),"-")</f>
        <v>2678.5714285714</v>
      </c>
      <c r="W6" s="82">
        <v>2</v>
      </c>
      <c r="X6" s="80">
        <f>IF(Q6=0,"-",W6/Q6)</f>
        <v>0.16666666666667</v>
      </c>
      <c r="Y6" s="181">
        <v>4000</v>
      </c>
      <c r="Z6" s="182">
        <f>IFERROR(Y6/Q6,"-")</f>
        <v>333.33333333333</v>
      </c>
      <c r="AA6" s="182">
        <f>IFERROR(Y6/W6,"-")</f>
        <v>2000</v>
      </c>
      <c r="AB6" s="176">
        <f>SUM(Y6:Y7)-SUM(K6:K7)</f>
        <v>388000</v>
      </c>
      <c r="AC6" s="83">
        <f>SUM(Y6:Y7)/SUM(K6:K7)</f>
        <v>6.1733333333333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0.083333333333333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4</v>
      </c>
      <c r="BG6" s="110">
        <f>IF(Q6=0,"",IF(BF6=0,"",(BF6/Q6)))</f>
        <v>0.33333333333333</v>
      </c>
      <c r="BH6" s="109">
        <v>1</v>
      </c>
      <c r="BI6" s="111">
        <f>IFERROR(BH6/BF6,"-")</f>
        <v>0.25</v>
      </c>
      <c r="BJ6" s="112">
        <v>1000</v>
      </c>
      <c r="BK6" s="113">
        <f>IFERROR(BJ6/BF6,"-")</f>
        <v>250</v>
      </c>
      <c r="BL6" s="114">
        <v>1</v>
      </c>
      <c r="BM6" s="114"/>
      <c r="BN6" s="114"/>
      <c r="BO6" s="116">
        <v>6</v>
      </c>
      <c r="BP6" s="117">
        <f>IF(Q6=0,"",IF(BO6=0,"",(BO6/Q6)))</f>
        <v>0.5</v>
      </c>
      <c r="BQ6" s="118">
        <v>1</v>
      </c>
      <c r="BR6" s="119">
        <f>IFERROR(BQ6/BO6,"-")</f>
        <v>0.16666666666667</v>
      </c>
      <c r="BS6" s="120">
        <v>3000</v>
      </c>
      <c r="BT6" s="121">
        <f>IFERROR(BS6/BO6,"-")</f>
        <v>500</v>
      </c>
      <c r="BU6" s="122">
        <v>1</v>
      </c>
      <c r="BV6" s="122"/>
      <c r="BW6" s="122"/>
      <c r="BX6" s="123">
        <v>1</v>
      </c>
      <c r="BY6" s="124">
        <f>IF(Q6=0,"",IF(BX6=0,"",(BX6/Q6)))</f>
        <v>0.083333333333333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4000</v>
      </c>
      <c r="CR6" s="138">
        <v>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56</v>
      </c>
      <c r="M7" s="79">
        <v>43</v>
      </c>
      <c r="N7" s="79">
        <v>34</v>
      </c>
      <c r="O7" s="88">
        <v>16</v>
      </c>
      <c r="P7" s="89">
        <v>0</v>
      </c>
      <c r="Q7" s="90">
        <f>O7+P7</f>
        <v>16</v>
      </c>
      <c r="R7" s="80">
        <f>IFERROR(Q7/N7,"-")</f>
        <v>0.47058823529412</v>
      </c>
      <c r="S7" s="79">
        <v>6</v>
      </c>
      <c r="T7" s="79">
        <v>4</v>
      </c>
      <c r="U7" s="80">
        <f>IFERROR(T7/(Q7),"-")</f>
        <v>0.25</v>
      </c>
      <c r="V7" s="81"/>
      <c r="W7" s="82">
        <v>7</v>
      </c>
      <c r="X7" s="80">
        <f>IF(Q7=0,"-",W7/Q7)</f>
        <v>0.4375</v>
      </c>
      <c r="Y7" s="181">
        <v>459000</v>
      </c>
      <c r="Z7" s="182">
        <f>IFERROR(Y7/Q7,"-")</f>
        <v>28687.5</v>
      </c>
      <c r="AA7" s="182">
        <f>IFERROR(Y7/W7,"-")</f>
        <v>65571.428571429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0.0625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3</v>
      </c>
      <c r="BG7" s="110">
        <f>IF(Q7=0,"",IF(BF7=0,"",(BF7/Q7)))</f>
        <v>0.1875</v>
      </c>
      <c r="BH7" s="109">
        <v>2</v>
      </c>
      <c r="BI7" s="111">
        <f>IFERROR(BH7/BF7,"-")</f>
        <v>0.66666666666667</v>
      </c>
      <c r="BJ7" s="112">
        <v>238000</v>
      </c>
      <c r="BK7" s="113">
        <f>IFERROR(BJ7/BF7,"-")</f>
        <v>79333.333333333</v>
      </c>
      <c r="BL7" s="114">
        <v>1</v>
      </c>
      <c r="BM7" s="114"/>
      <c r="BN7" s="114">
        <v>1</v>
      </c>
      <c r="BO7" s="116">
        <v>7</v>
      </c>
      <c r="BP7" s="117">
        <f>IF(Q7=0,"",IF(BO7=0,"",(BO7/Q7)))</f>
        <v>0.4375</v>
      </c>
      <c r="BQ7" s="118">
        <v>3</v>
      </c>
      <c r="BR7" s="119">
        <f>IFERROR(BQ7/BO7,"-")</f>
        <v>0.42857142857143</v>
      </c>
      <c r="BS7" s="120">
        <v>45000</v>
      </c>
      <c r="BT7" s="121">
        <f>IFERROR(BS7/BO7,"-")</f>
        <v>6428.5714285714</v>
      </c>
      <c r="BU7" s="122">
        <v>1</v>
      </c>
      <c r="BV7" s="122">
        <v>1</v>
      </c>
      <c r="BW7" s="122">
        <v>1</v>
      </c>
      <c r="BX7" s="123">
        <v>5</v>
      </c>
      <c r="BY7" s="124">
        <f>IF(Q7=0,"",IF(BX7=0,"",(BX7/Q7)))</f>
        <v>0.3125</v>
      </c>
      <c r="BZ7" s="125">
        <v>2</v>
      </c>
      <c r="CA7" s="126">
        <f>IFERROR(BZ7/BX7,"-")</f>
        <v>0.4</v>
      </c>
      <c r="CB7" s="127">
        <v>181000</v>
      </c>
      <c r="CC7" s="128">
        <f>IFERROR(CB7/BX7,"-")</f>
        <v>36200</v>
      </c>
      <c r="CD7" s="129"/>
      <c r="CE7" s="129"/>
      <c r="CF7" s="129">
        <v>2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7</v>
      </c>
      <c r="CQ7" s="138">
        <v>459000</v>
      </c>
      <c r="CR7" s="138">
        <v>235000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2.5733333333333</v>
      </c>
      <c r="B8" s="184" t="s">
        <v>67</v>
      </c>
      <c r="C8" s="184" t="s">
        <v>58</v>
      </c>
      <c r="D8" s="184" t="s">
        <v>68</v>
      </c>
      <c r="E8" s="184" t="s">
        <v>69</v>
      </c>
      <c r="F8" s="184"/>
      <c r="G8" s="184" t="s">
        <v>61</v>
      </c>
      <c r="H8" s="87" t="s">
        <v>70</v>
      </c>
      <c r="I8" s="87" t="s">
        <v>71</v>
      </c>
      <c r="J8" s="185" t="s">
        <v>72</v>
      </c>
      <c r="K8" s="176">
        <v>75000</v>
      </c>
      <c r="L8" s="79">
        <v>1</v>
      </c>
      <c r="M8" s="79">
        <v>0</v>
      </c>
      <c r="N8" s="79">
        <v>5</v>
      </c>
      <c r="O8" s="88">
        <v>1</v>
      </c>
      <c r="P8" s="89">
        <v>0</v>
      </c>
      <c r="Q8" s="90">
        <f>O8+P8</f>
        <v>1</v>
      </c>
      <c r="R8" s="80">
        <f>IFERROR(Q8/N8,"-")</f>
        <v>0.2</v>
      </c>
      <c r="S8" s="79">
        <v>0</v>
      </c>
      <c r="T8" s="79">
        <v>1</v>
      </c>
      <c r="U8" s="80">
        <f>IFERROR(T8/(Q8),"-")</f>
        <v>1</v>
      </c>
      <c r="V8" s="81">
        <f>IFERROR(K8/SUM(Q8:Q9),"-")</f>
        <v>6818.1818181818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118000</v>
      </c>
      <c r="AC8" s="83">
        <f>SUM(Y8:Y9)/SUM(K8:K9)</f>
        <v>2.5733333333333</v>
      </c>
      <c r="AD8" s="77"/>
      <c r="AE8" s="91">
        <v>1</v>
      </c>
      <c r="AF8" s="92">
        <f>IF(Q8=0,"",IF(AE8=0,"",(AE8/Q8)))</f>
        <v>1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73</v>
      </c>
      <c r="C9" s="184" t="s">
        <v>58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42</v>
      </c>
      <c r="M9" s="79">
        <v>29</v>
      </c>
      <c r="N9" s="79">
        <v>16</v>
      </c>
      <c r="O9" s="88">
        <v>10</v>
      </c>
      <c r="P9" s="89">
        <v>0</v>
      </c>
      <c r="Q9" s="90">
        <f>O9+P9</f>
        <v>10</v>
      </c>
      <c r="R9" s="80">
        <f>IFERROR(Q9/N9,"-")</f>
        <v>0.625</v>
      </c>
      <c r="S9" s="79">
        <v>2</v>
      </c>
      <c r="T9" s="79">
        <v>3</v>
      </c>
      <c r="U9" s="80">
        <f>IFERROR(T9/(Q9),"-")</f>
        <v>0.3</v>
      </c>
      <c r="V9" s="81"/>
      <c r="W9" s="82">
        <v>4</v>
      </c>
      <c r="X9" s="80">
        <f>IF(Q9=0,"-",W9/Q9)</f>
        <v>0.4</v>
      </c>
      <c r="Y9" s="181">
        <v>193000</v>
      </c>
      <c r="Z9" s="182">
        <f>IFERROR(Y9/Q9,"-")</f>
        <v>19300</v>
      </c>
      <c r="AA9" s="182">
        <f>IFERROR(Y9/W9,"-")</f>
        <v>48250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0.2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4</v>
      </c>
      <c r="BP9" s="117">
        <f>IF(Q9=0,"",IF(BO9=0,"",(BO9/Q9)))</f>
        <v>0.4</v>
      </c>
      <c r="BQ9" s="118">
        <v>1</v>
      </c>
      <c r="BR9" s="119">
        <f>IFERROR(BQ9/BO9,"-")</f>
        <v>0.25</v>
      </c>
      <c r="BS9" s="120">
        <v>61000</v>
      </c>
      <c r="BT9" s="121">
        <f>IFERROR(BS9/BO9,"-")</f>
        <v>15250</v>
      </c>
      <c r="BU9" s="122"/>
      <c r="BV9" s="122"/>
      <c r="BW9" s="122">
        <v>1</v>
      </c>
      <c r="BX9" s="123">
        <v>4</v>
      </c>
      <c r="BY9" s="124">
        <f>IF(Q9=0,"",IF(BX9=0,"",(BX9/Q9)))</f>
        <v>0.4</v>
      </c>
      <c r="BZ9" s="125">
        <v>3</v>
      </c>
      <c r="CA9" s="126">
        <f>IFERROR(BZ9/BX9,"-")</f>
        <v>0.75</v>
      </c>
      <c r="CB9" s="127">
        <v>132000</v>
      </c>
      <c r="CC9" s="128">
        <f>IFERROR(CB9/BX9,"-")</f>
        <v>33000</v>
      </c>
      <c r="CD9" s="129"/>
      <c r="CE9" s="129"/>
      <c r="CF9" s="129">
        <v>3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4</v>
      </c>
      <c r="CQ9" s="138">
        <v>193000</v>
      </c>
      <c r="CR9" s="138">
        <v>100000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4.3733333333333</v>
      </c>
      <c r="B12" s="39"/>
      <c r="C12" s="39"/>
      <c r="D12" s="39"/>
      <c r="E12" s="39"/>
      <c r="F12" s="39"/>
      <c r="G12" s="39"/>
      <c r="H12" s="40" t="s">
        <v>74</v>
      </c>
      <c r="I12" s="40"/>
      <c r="J12" s="40"/>
      <c r="K12" s="179">
        <f>SUM(K6:K11)</f>
        <v>150000</v>
      </c>
      <c r="L12" s="41">
        <f>SUM(L6:L11)</f>
        <v>132</v>
      </c>
      <c r="M12" s="41">
        <f>SUM(M6:M11)</f>
        <v>72</v>
      </c>
      <c r="N12" s="41">
        <f>SUM(N6:N11)</f>
        <v>110</v>
      </c>
      <c r="O12" s="41">
        <f>SUM(O6:O11)</f>
        <v>39</v>
      </c>
      <c r="P12" s="41">
        <f>SUM(P6:P11)</f>
        <v>0</v>
      </c>
      <c r="Q12" s="41">
        <f>SUM(Q6:Q11)</f>
        <v>39</v>
      </c>
      <c r="R12" s="42">
        <f>IFERROR(Q12/N12,"-")</f>
        <v>0.35454545454545</v>
      </c>
      <c r="S12" s="76">
        <f>SUM(S6:S11)</f>
        <v>12</v>
      </c>
      <c r="T12" s="76">
        <f>SUM(T6:T11)</f>
        <v>9</v>
      </c>
      <c r="U12" s="42">
        <f>IFERROR(S12/Q12,"-")</f>
        <v>0.30769230769231</v>
      </c>
      <c r="V12" s="43">
        <f>IFERROR(K12/Q12,"-")</f>
        <v>3846.1538461538</v>
      </c>
      <c r="W12" s="44">
        <f>SUM(W6:W11)</f>
        <v>13</v>
      </c>
      <c r="X12" s="42">
        <f>IFERROR(W12/Q12,"-")</f>
        <v>0.33333333333333</v>
      </c>
      <c r="Y12" s="179">
        <f>SUM(Y6:Y11)</f>
        <v>656000</v>
      </c>
      <c r="Z12" s="179">
        <f>IFERROR(Y12/Q12,"-")</f>
        <v>16820.512820513</v>
      </c>
      <c r="AA12" s="179">
        <f>IFERROR(Y12/W12,"-")</f>
        <v>50461.538461538</v>
      </c>
      <c r="AB12" s="179">
        <f>Y12-K12</f>
        <v>506000</v>
      </c>
      <c r="AC12" s="45">
        <f>Y12/K12</f>
        <v>4.3733333333333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