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<sst xmlns="http://schemas.openxmlformats.org/spreadsheetml/2006/main" uniqueCount="113">
  <si>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</si>
  <si>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</si>
  <si>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</si>
  <si>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</si>
  <si>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</si>
  <si>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</si>
  <si>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</si>
  <si>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</si>
  <si>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</si>
  <si>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</si>
  <si>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</si>
  <si>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</si>
  <si>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</si>
  <si>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</si>
  <si>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</si>
  <si>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</si>
  <si>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</si>
  <si>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</si>
  <si>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</si>
  <si>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</si>
  <si>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</si>
  <si>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</si>
  <si>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</si>
  <si>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</si>
  <si>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</si>
  <si>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</si>
  <si>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</si>
  <si>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</si>
  <si>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</si>
  <si>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</si>
  <si>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</si>
  <si>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</si>
  <si>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</si>
  <si>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</si>
  <si>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</si>
  <si>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</si>
  <si>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</si>
  <si>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</si>
  <si>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</si>
  <si>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</si>
  <si>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</si>
  <si>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</si>
  <si>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</si>
  <si>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</si>
  <si>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</si>
  <si>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</si>
  <si>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</si>
  <si>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</si>
  <si>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</si>
  <si>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</si>
  <si>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</si>
  <si>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</si>
  <si>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</si>
  <si>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</si>
  <si>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</si>
  <si>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</si>
  <si>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</si>
  <si>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np2953</t>
  </si>
  <si>
    <t>インターカラー</t>
  </si>
  <si>
    <t>①右女３（緒方泰子）</t>
  </si>
  <si>
    <t>155「天然素人熟女」</t>
  </si>
  <si>
    <t>lp03_a</t>
  </si>
  <si>
    <t>スポーツ報知関東</t>
  </si>
  <si>
    <t>半2段つかみ20段保証</t>
  </si>
  <si>
    <t>20段保証</t>
  </si>
  <si>
    <t>np2954</t>
  </si>
  <si>
    <t>②旧デイリー風（赤い服女性）</t>
  </si>
  <si>
    <t>156「早い！安い！熟女！」</t>
  </si>
  <si>
    <t>半3段つかみ20段保証</t>
  </si>
  <si>
    <t>np2955</t>
  </si>
  <si>
    <t>③興奮版（森沢かな）</t>
  </si>
  <si>
    <t>157「迷うな！50代以上なら今試すしかない！」</t>
  </si>
  <si>
    <t>半5段つかみ20段保証</t>
  </si>
  <si>
    <t>np2956</t>
  </si>
  <si>
    <t>(空電共通)</t>
  </si>
  <si>
    <t>空電</t>
  </si>
  <si>
    <t>新聞 TOTAL</t>
  </si>
  <si>
    <t>●雑誌 広告</t>
  </si>
  <si>
    <t>zw209</t>
  </si>
  <si>
    <t>芸文社</t>
  </si>
  <si>
    <t>求人風（森沢かな）</t>
  </si>
  <si>
    <t>50〜70代男性限定！熟女好きな男性募集中！</t>
  </si>
  <si>
    <t>lp03_l</t>
  </si>
  <si>
    <t>カミオン</t>
  </si>
  <si>
    <t>4C1P</t>
  </si>
  <si>
    <t>2月01日(月)</t>
  </si>
  <si>
    <t>zw210</t>
  </si>
  <si>
    <t>ac120</t>
  </si>
  <si>
    <t>アドライヴ</t>
  </si>
  <si>
    <t>大洋図書</t>
  </si>
  <si>
    <t>1P記事(緒方泰子さん）</t>
  </si>
  <si>
    <t>lp03_f</t>
  </si>
  <si>
    <t>金のEX DVD</t>
  </si>
  <si>
    <t>表4　4C1P</t>
  </si>
  <si>
    <t>2月18日(木)</t>
  </si>
  <si>
    <t>ac121</t>
  </si>
  <si>
    <t>ac122</t>
  </si>
  <si>
    <t>2P_対談風_わくドキ</t>
  </si>
  <si>
    <t>臨時増刊ラヴァーズ</t>
  </si>
  <si>
    <t>4C2P</t>
  </si>
  <si>
    <t>2月22日(月)</t>
  </si>
  <si>
    <t>ac123</t>
  </si>
  <si>
    <t>雑誌 TOTAL</t>
  </si>
  <si>
    <t>●DVD 広告</t>
  </si>
  <si>
    <t>pw127</t>
  </si>
  <si>
    <t>三和出版</t>
  </si>
  <si>
    <t>DVD漫画けんじ</t>
  </si>
  <si>
    <t>A4、全国書店売、1480円、3万部</t>
  </si>
  <si>
    <t>lp07</t>
  </si>
  <si>
    <t>究極美女プレステージSP</t>
  </si>
  <si>
    <t>DVD貼付面4C1/3P</t>
  </si>
  <si>
    <t>pw128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</si>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</sst>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1.8107692307692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650000</v>
      </c>
      <c r="L6" s="79">
        <v>29</v>
      </c>
      <c r="M6" s="79">
        <v>0</v>
      </c>
      <c r="N6" s="79">
        <v>157</v>
      </c>
      <c r="O6" s="88">
        <v>8</v>
      </c>
      <c r="P6" s="89">
        <v>0</v>
      </c>
      <c r="Q6" s="90">
        <f>O6+P6</f>
        <v>8</v>
      </c>
      <c r="R6" s="80">
        <f>IFERROR(Q6/N6,"-")</f>
        <v>0.050955414012739</v>
      </c>
      <c r="S6" s="79">
        <v>0</v>
      </c>
      <c r="T6" s="79">
        <v>2</v>
      </c>
      <c r="U6" s="80">
        <f>IFERROR(T6/(Q6),"-")</f>
        <v>0.25</v>
      </c>
      <c r="V6" s="81">
        <f>IFERROR(K6/SUM(Q6:Q9),"-")</f>
        <v>17105.263157895</v>
      </c>
      <c r="W6" s="82">
        <v>1</v>
      </c>
      <c r="X6" s="80">
        <f>IF(Q6=0,"-",W6/Q6)</f>
        <v>0.125</v>
      </c>
      <c r="Y6" s="181">
        <v>25000</v>
      </c>
      <c r="Z6" s="182">
        <f>IFERROR(Y6/Q6,"-")</f>
        <v>3125</v>
      </c>
      <c r="AA6" s="182">
        <f>IFERROR(Y6/W6,"-")</f>
        <v>25000</v>
      </c>
      <c r="AB6" s="176">
        <f>SUM(Y6:Y9)-SUM(K6:K9)</f>
        <v>527000</v>
      </c>
      <c r="AC6" s="83">
        <f>SUM(Y6:Y9)/SUM(K6:K9)</f>
        <v>1.8107692307692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0.5</v>
      </c>
      <c r="BQ6" s="118">
        <v>1</v>
      </c>
      <c r="BR6" s="119">
        <f>IFERROR(BQ6/BO6,"-")</f>
        <v>0.25</v>
      </c>
      <c r="BS6" s="120">
        <v>25000</v>
      </c>
      <c r="BT6" s="121">
        <f>IFERROR(BS6/BO6,"-")</f>
        <v>6250</v>
      </c>
      <c r="BU6" s="122"/>
      <c r="BV6" s="122"/>
      <c r="BW6" s="122">
        <v>1</v>
      </c>
      <c r="BX6" s="123">
        <v>3</v>
      </c>
      <c r="BY6" s="124">
        <f>IF(Q6=0,"",IF(BX6=0,"",(BX6/Q6)))</f>
        <v>0.375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25000</v>
      </c>
      <c r="CR6" s="138">
        <v>25000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62</v>
      </c>
      <c r="I7" s="87" t="s">
        <v>68</v>
      </c>
      <c r="J7" s="87"/>
      <c r="K7" s="176"/>
      <c r="L7" s="79">
        <v>21</v>
      </c>
      <c r="M7" s="79">
        <v>0</v>
      </c>
      <c r="N7" s="79">
        <v>78</v>
      </c>
      <c r="O7" s="88">
        <v>7</v>
      </c>
      <c r="P7" s="89">
        <v>0</v>
      </c>
      <c r="Q7" s="90">
        <f>O7+P7</f>
        <v>7</v>
      </c>
      <c r="R7" s="80">
        <f>IFERROR(Q7/N7,"-")</f>
        <v>0.08974358974359</v>
      </c>
      <c r="S7" s="79">
        <v>2</v>
      </c>
      <c r="T7" s="79">
        <v>5</v>
      </c>
      <c r="U7" s="80">
        <f>IFERROR(T7/(Q7),"-")</f>
        <v>0.71428571428571</v>
      </c>
      <c r="V7" s="81"/>
      <c r="W7" s="82">
        <v>3</v>
      </c>
      <c r="X7" s="80">
        <f>IF(Q7=0,"-",W7/Q7)</f>
        <v>0.42857142857143</v>
      </c>
      <c r="Y7" s="181">
        <v>18000</v>
      </c>
      <c r="Z7" s="182">
        <f>IFERROR(Y7/Q7,"-")</f>
        <v>2571.4285714286</v>
      </c>
      <c r="AA7" s="182">
        <f>IFERROR(Y7/W7,"-")</f>
        <v>6000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0.14285714285714</v>
      </c>
      <c r="AP7" s="97">
        <v>1</v>
      </c>
      <c r="AQ7" s="99">
        <f>IFERROR(AP7/AN7,"-")</f>
        <v>1</v>
      </c>
      <c r="AR7" s="100">
        <v>3000</v>
      </c>
      <c r="AS7" s="101">
        <f>IFERROR(AR7/AN7,"-")</f>
        <v>3000</v>
      </c>
      <c r="AT7" s="102">
        <v>1</v>
      </c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0.42857142857143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0.28571428571429</v>
      </c>
      <c r="BQ7" s="118">
        <v>1</v>
      </c>
      <c r="BR7" s="119">
        <f>IFERROR(BQ7/BO7,"-")</f>
        <v>0.5</v>
      </c>
      <c r="BS7" s="120">
        <v>5000</v>
      </c>
      <c r="BT7" s="121">
        <f>IFERROR(BS7/BO7,"-")</f>
        <v>2500</v>
      </c>
      <c r="BU7" s="122">
        <v>1</v>
      </c>
      <c r="BV7" s="122"/>
      <c r="BW7" s="122"/>
      <c r="BX7" s="123">
        <v>1</v>
      </c>
      <c r="BY7" s="124">
        <f>IF(Q7=0,"",IF(BX7=0,"",(BX7/Q7)))</f>
        <v>0.14285714285714</v>
      </c>
      <c r="BZ7" s="125">
        <v>1</v>
      </c>
      <c r="CA7" s="126">
        <f>IFERROR(BZ7/BX7,"-")</f>
        <v>1</v>
      </c>
      <c r="CB7" s="127">
        <v>10000</v>
      </c>
      <c r="CC7" s="128">
        <f>IFERROR(CB7/BX7,"-")</f>
        <v>10000</v>
      </c>
      <c r="CD7" s="129"/>
      <c r="CE7" s="129">
        <v>1</v>
      </c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18000</v>
      </c>
      <c r="CR7" s="138">
        <v>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69</v>
      </c>
      <c r="C8" s="184" t="s">
        <v>58</v>
      </c>
      <c r="D8" s="184"/>
      <c r="E8" s="184" t="s">
        <v>70</v>
      </c>
      <c r="F8" s="184" t="s">
        <v>71</v>
      </c>
      <c r="G8" s="184" t="s">
        <v>61</v>
      </c>
      <c r="H8" s="87" t="s">
        <v>62</v>
      </c>
      <c r="I8" s="87" t="s">
        <v>72</v>
      </c>
      <c r="J8" s="87"/>
      <c r="K8" s="176"/>
      <c r="L8" s="79">
        <v>30</v>
      </c>
      <c r="M8" s="79">
        <v>0</v>
      </c>
      <c r="N8" s="79">
        <v>155</v>
      </c>
      <c r="O8" s="88">
        <v>7</v>
      </c>
      <c r="P8" s="89">
        <v>0</v>
      </c>
      <c r="Q8" s="90">
        <f>O8+P8</f>
        <v>7</v>
      </c>
      <c r="R8" s="80">
        <f>IFERROR(Q8/N8,"-")</f>
        <v>0.045161290322581</v>
      </c>
      <c r="S8" s="79">
        <v>1</v>
      </c>
      <c r="T8" s="79">
        <v>3</v>
      </c>
      <c r="U8" s="80">
        <f>IFERROR(T8/(Q8),"-")</f>
        <v>0.42857142857143</v>
      </c>
      <c r="V8" s="81"/>
      <c r="W8" s="82">
        <v>4</v>
      </c>
      <c r="X8" s="80">
        <f>IF(Q8=0,"-",W8/Q8)</f>
        <v>0.57142857142857</v>
      </c>
      <c r="Y8" s="181">
        <v>132000</v>
      </c>
      <c r="Z8" s="182">
        <f>IFERROR(Y8/Q8,"-")</f>
        <v>18857.142857143</v>
      </c>
      <c r="AA8" s="182">
        <f>IFERROR(Y8/W8,"-")</f>
        <v>33000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0.28571428571429</v>
      </c>
      <c r="BH8" s="109">
        <v>1</v>
      </c>
      <c r="BI8" s="111">
        <f>IFERROR(BH8/BF8,"-")</f>
        <v>0.5</v>
      </c>
      <c r="BJ8" s="112">
        <v>15000</v>
      </c>
      <c r="BK8" s="113">
        <f>IFERROR(BJ8/BF8,"-")</f>
        <v>7500</v>
      </c>
      <c r="BL8" s="114"/>
      <c r="BM8" s="114">
        <v>1</v>
      </c>
      <c r="BN8" s="114"/>
      <c r="BO8" s="116">
        <v>2</v>
      </c>
      <c r="BP8" s="117">
        <f>IF(Q8=0,"",IF(BO8=0,"",(BO8/Q8)))</f>
        <v>0.28571428571429</v>
      </c>
      <c r="BQ8" s="118">
        <v>1</v>
      </c>
      <c r="BR8" s="119">
        <f>IFERROR(BQ8/BO8,"-")</f>
        <v>0.5</v>
      </c>
      <c r="BS8" s="120">
        <v>33000</v>
      </c>
      <c r="BT8" s="121">
        <f>IFERROR(BS8/BO8,"-")</f>
        <v>16500</v>
      </c>
      <c r="BU8" s="122"/>
      <c r="BV8" s="122"/>
      <c r="BW8" s="122">
        <v>1</v>
      </c>
      <c r="BX8" s="123">
        <v>2</v>
      </c>
      <c r="BY8" s="124">
        <f>IF(Q8=0,"",IF(BX8=0,"",(BX8/Q8)))</f>
        <v>0.28571428571429</v>
      </c>
      <c r="BZ8" s="125">
        <v>1</v>
      </c>
      <c r="CA8" s="126">
        <f>IFERROR(BZ8/BX8,"-")</f>
        <v>0.5</v>
      </c>
      <c r="CB8" s="127">
        <v>9000</v>
      </c>
      <c r="CC8" s="128">
        <f>IFERROR(CB8/BX8,"-")</f>
        <v>4500</v>
      </c>
      <c r="CD8" s="129"/>
      <c r="CE8" s="129"/>
      <c r="CF8" s="129">
        <v>1</v>
      </c>
      <c r="CG8" s="130">
        <v>1</v>
      </c>
      <c r="CH8" s="131">
        <f>IF(Q8=0,"",IF(CG8=0,"",(CG8/Q8)))</f>
        <v>0.14285714285714</v>
      </c>
      <c r="CI8" s="132">
        <v>1</v>
      </c>
      <c r="CJ8" s="133">
        <f>IFERROR(CI8/CG8,"-")</f>
        <v>1</v>
      </c>
      <c r="CK8" s="134">
        <v>75000</v>
      </c>
      <c r="CL8" s="135">
        <f>IFERROR(CK8/CG8,"-")</f>
        <v>75000</v>
      </c>
      <c r="CM8" s="136"/>
      <c r="CN8" s="136"/>
      <c r="CO8" s="136">
        <v>1</v>
      </c>
      <c r="CP8" s="137">
        <v>4</v>
      </c>
      <c r="CQ8" s="138">
        <v>132000</v>
      </c>
      <c r="CR8" s="138">
        <v>75000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74</v>
      </c>
      <c r="G9" s="184" t="s">
        <v>75</v>
      </c>
      <c r="H9" s="87"/>
      <c r="I9" s="87"/>
      <c r="J9" s="87"/>
      <c r="K9" s="176"/>
      <c r="L9" s="79">
        <v>205</v>
      </c>
      <c r="M9" s="79">
        <v>103</v>
      </c>
      <c r="N9" s="79">
        <v>59</v>
      </c>
      <c r="O9" s="88">
        <v>16</v>
      </c>
      <c r="P9" s="89">
        <v>0</v>
      </c>
      <c r="Q9" s="90">
        <f>O9+P9</f>
        <v>16</v>
      </c>
      <c r="R9" s="80">
        <f>IFERROR(Q9/N9,"-")</f>
        <v>0.27118644067797</v>
      </c>
      <c r="S9" s="79">
        <v>3</v>
      </c>
      <c r="T9" s="79">
        <v>6</v>
      </c>
      <c r="U9" s="80">
        <f>IFERROR(T9/(Q9),"-")</f>
        <v>0.375</v>
      </c>
      <c r="V9" s="81"/>
      <c r="W9" s="82">
        <v>5</v>
      </c>
      <c r="X9" s="80">
        <f>IF(Q9=0,"-",W9/Q9)</f>
        <v>0.3125</v>
      </c>
      <c r="Y9" s="181">
        <v>1002000</v>
      </c>
      <c r="Z9" s="182">
        <f>IFERROR(Y9/Q9,"-")</f>
        <v>62625</v>
      </c>
      <c r="AA9" s="182">
        <f>IFERROR(Y9/W9,"-")</f>
        <v>200400</v>
      </c>
      <c r="AB9" s="176"/>
      <c r="AC9" s="83"/>
      <c r="AD9" s="77"/>
      <c r="AE9" s="91">
        <v>1</v>
      </c>
      <c r="AF9" s="92">
        <f>IF(Q9=0,"",IF(AE9=0,"",(AE9/Q9)))</f>
        <v>0.0625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0.0625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0.0625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0.25</v>
      </c>
      <c r="BQ9" s="118">
        <v>3</v>
      </c>
      <c r="BR9" s="119">
        <f>IFERROR(BQ9/BO9,"-")</f>
        <v>0.75</v>
      </c>
      <c r="BS9" s="120">
        <v>849000</v>
      </c>
      <c r="BT9" s="121">
        <f>IFERROR(BS9/BO9,"-")</f>
        <v>212250</v>
      </c>
      <c r="BU9" s="122">
        <v>1</v>
      </c>
      <c r="BV9" s="122"/>
      <c r="BW9" s="122">
        <v>2</v>
      </c>
      <c r="BX9" s="123">
        <v>6</v>
      </c>
      <c r="BY9" s="124">
        <f>IF(Q9=0,"",IF(BX9=0,"",(BX9/Q9)))</f>
        <v>0.375</v>
      </c>
      <c r="BZ9" s="125">
        <v>3</v>
      </c>
      <c r="CA9" s="126">
        <f>IFERROR(BZ9/BX9,"-")</f>
        <v>0.5</v>
      </c>
      <c r="CB9" s="127">
        <v>29000</v>
      </c>
      <c r="CC9" s="128">
        <f>IFERROR(CB9/BX9,"-")</f>
        <v>4833.3333333333</v>
      </c>
      <c r="CD9" s="129">
        <v>2</v>
      </c>
      <c r="CE9" s="129"/>
      <c r="CF9" s="129">
        <v>1</v>
      </c>
      <c r="CG9" s="130">
        <v>3</v>
      </c>
      <c r="CH9" s="131">
        <f>IF(Q9=0,"",IF(CG9=0,"",(CG9/Q9)))</f>
        <v>0.1875</v>
      </c>
      <c r="CI9" s="132">
        <v>3</v>
      </c>
      <c r="CJ9" s="133">
        <f>IFERROR(CI9/CG9,"-")</f>
        <v>1</v>
      </c>
      <c r="CK9" s="134">
        <v>1164000</v>
      </c>
      <c r="CL9" s="135">
        <f>IFERROR(CK9/CG9,"-")</f>
        <v>388000</v>
      </c>
      <c r="CM9" s="136"/>
      <c r="CN9" s="136"/>
      <c r="CO9" s="136">
        <v>3</v>
      </c>
      <c r="CP9" s="137">
        <v>5</v>
      </c>
      <c r="CQ9" s="138">
        <v>1002000</v>
      </c>
      <c r="CR9" s="138">
        <v>867000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1.8107692307692</v>
      </c>
      <c r="B12" s="39"/>
      <c r="C12" s="39"/>
      <c r="D12" s="39"/>
      <c r="E12" s="39"/>
      <c r="F12" s="39"/>
      <c r="G12" s="39"/>
      <c r="H12" s="40" t="s">
        <v>76</v>
      </c>
      <c r="I12" s="40"/>
      <c r="J12" s="40"/>
      <c r="K12" s="179">
        <f>SUM(K6:K11)</f>
        <v>650000</v>
      </c>
      <c r="L12" s="41">
        <f>SUM(L6:L11)</f>
        <v>285</v>
      </c>
      <c r="M12" s="41">
        <f>SUM(M6:M11)</f>
        <v>103</v>
      </c>
      <c r="N12" s="41">
        <f>SUM(N6:N11)</f>
        <v>449</v>
      </c>
      <c r="O12" s="41">
        <f>SUM(O6:O11)</f>
        <v>38</v>
      </c>
      <c r="P12" s="41">
        <f>SUM(P6:P11)</f>
        <v>0</v>
      </c>
      <c r="Q12" s="41">
        <f>SUM(Q6:Q11)</f>
        <v>38</v>
      </c>
      <c r="R12" s="42">
        <f>IFERROR(Q12/N12,"-")</f>
        <v>0.084632516703786</v>
      </c>
      <c r="S12" s="76">
        <f>SUM(S6:S11)</f>
        <v>6</v>
      </c>
      <c r="T12" s="76">
        <f>SUM(T6:T11)</f>
        <v>16</v>
      </c>
      <c r="U12" s="42">
        <f>IFERROR(S12/Q12,"-")</f>
        <v>0.15789473684211</v>
      </c>
      <c r="V12" s="43">
        <f>IFERROR(K12/Q12,"-")</f>
        <v>17105.263157895</v>
      </c>
      <c r="W12" s="44">
        <f>SUM(W6:W11)</f>
        <v>13</v>
      </c>
      <c r="X12" s="42">
        <f>IFERROR(W12/Q12,"-")</f>
        <v>0.34210526315789</v>
      </c>
      <c r="Y12" s="179">
        <f>SUM(Y6:Y11)</f>
        <v>1177000</v>
      </c>
      <c r="Z12" s="179">
        <f>IFERROR(Y12/Q12,"-")</f>
        <v>30973.684210526</v>
      </c>
      <c r="AA12" s="179">
        <f>IFERROR(Y12/W12,"-")</f>
        <v>90538.461538462</v>
      </c>
      <c r="AB12" s="179">
        <f>Y12-K12</f>
        <v>527000</v>
      </c>
      <c r="AC12" s="45">
        <f>Y12/K12</f>
        <v>1.8107692307692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77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78</v>
      </c>
      <c r="C6" s="184" t="s">
        <v>58</v>
      </c>
      <c r="D6" s="184" t="s">
        <v>79</v>
      </c>
      <c r="E6" s="184" t="s">
        <v>80</v>
      </c>
      <c r="F6" s="184" t="s">
        <v>81</v>
      </c>
      <c r="G6" s="184" t="s">
        <v>82</v>
      </c>
      <c r="H6" s="87" t="s">
        <v>83</v>
      </c>
      <c r="I6" s="87" t="s">
        <v>84</v>
      </c>
      <c r="J6" s="87" t="s">
        <v>85</v>
      </c>
      <c r="K6" s="176">
        <v>100000</v>
      </c>
      <c r="L6" s="79">
        <v>6</v>
      </c>
      <c r="M6" s="79">
        <v>0</v>
      </c>
      <c r="N6" s="79">
        <v>35</v>
      </c>
      <c r="O6" s="88">
        <v>2</v>
      </c>
      <c r="P6" s="89">
        <v>0</v>
      </c>
      <c r="Q6" s="90">
        <f>O6+P6</f>
        <v>2</v>
      </c>
      <c r="R6" s="80">
        <f>IFERROR(Q6/N6,"-")</f>
        <v>0.057142857142857</v>
      </c>
      <c r="S6" s="79">
        <v>0</v>
      </c>
      <c r="T6" s="79">
        <v>1</v>
      </c>
      <c r="U6" s="80">
        <f>IFERROR(T6/(Q6),"-")</f>
        <v>0.5</v>
      </c>
      <c r="V6" s="81">
        <f>IFERROR(K6/SUM(Q6:Q7),"-")</f>
        <v>10000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-100000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86</v>
      </c>
      <c r="C7" s="184" t="s">
        <v>58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54</v>
      </c>
      <c r="M7" s="79">
        <v>30</v>
      </c>
      <c r="N7" s="79">
        <v>22</v>
      </c>
      <c r="O7" s="88">
        <v>8</v>
      </c>
      <c r="P7" s="89">
        <v>0</v>
      </c>
      <c r="Q7" s="90">
        <f>O7+P7</f>
        <v>8</v>
      </c>
      <c r="R7" s="80">
        <f>IFERROR(Q7/N7,"-")</f>
        <v>0.36363636363636</v>
      </c>
      <c r="S7" s="79">
        <v>2</v>
      </c>
      <c r="T7" s="79">
        <v>2</v>
      </c>
      <c r="U7" s="80">
        <f>IFERROR(T7/(Q7),"-")</f>
        <v>0.25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0.625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2.3058823529412</v>
      </c>
      <c r="B8" s="184" t="s">
        <v>87</v>
      </c>
      <c r="C8" s="184" t="s">
        <v>88</v>
      </c>
      <c r="D8" s="184" t="s">
        <v>89</v>
      </c>
      <c r="E8" s="184" t="s">
        <v>90</v>
      </c>
      <c r="F8" s="184"/>
      <c r="G8" s="184" t="s">
        <v>91</v>
      </c>
      <c r="H8" s="87" t="s">
        <v>92</v>
      </c>
      <c r="I8" s="87" t="s">
        <v>93</v>
      </c>
      <c r="J8" s="87" t="s">
        <v>94</v>
      </c>
      <c r="K8" s="176">
        <v>85000</v>
      </c>
      <c r="L8" s="79">
        <v>12</v>
      </c>
      <c r="M8" s="79">
        <v>0</v>
      </c>
      <c r="N8" s="79">
        <v>55</v>
      </c>
      <c r="O8" s="88">
        <v>7</v>
      </c>
      <c r="P8" s="89">
        <v>0</v>
      </c>
      <c r="Q8" s="90">
        <f>O8+P8</f>
        <v>7</v>
      </c>
      <c r="R8" s="80">
        <f>IFERROR(Q8/N8,"-")</f>
        <v>0.12727272727273</v>
      </c>
      <c r="S8" s="79">
        <v>4</v>
      </c>
      <c r="T8" s="79">
        <v>2</v>
      </c>
      <c r="U8" s="80">
        <f>IFERROR(T8/(Q8),"-")</f>
        <v>0.28571428571429</v>
      </c>
      <c r="V8" s="81">
        <f>IFERROR(K8/SUM(Q8:Q9),"-")</f>
        <v>4473.6842105263</v>
      </c>
      <c r="W8" s="82">
        <v>3</v>
      </c>
      <c r="X8" s="80">
        <f>IF(Q8=0,"-",W8/Q8)</f>
        <v>0.42857142857143</v>
      </c>
      <c r="Y8" s="181">
        <v>24000</v>
      </c>
      <c r="Z8" s="182">
        <f>IFERROR(Y8/Q8,"-")</f>
        <v>3428.5714285714</v>
      </c>
      <c r="AA8" s="182">
        <f>IFERROR(Y8/W8,"-")</f>
        <v>8000</v>
      </c>
      <c r="AB8" s="176">
        <f>SUM(Y8:Y9)-SUM(K8:K9)</f>
        <v>111000</v>
      </c>
      <c r="AC8" s="83">
        <f>SUM(Y8:Y9)/SUM(K8:K9)</f>
        <v>2.3058823529412</v>
      </c>
      <c r="AD8" s="77"/>
      <c r="AE8" s="91">
        <v>1</v>
      </c>
      <c r="AF8" s="92">
        <f>IF(Q8=0,"",IF(AE8=0,"",(AE8/Q8)))</f>
        <v>0.14285714285714</v>
      </c>
      <c r="AG8" s="91">
        <v>1</v>
      </c>
      <c r="AH8" s="93">
        <f>IFERROR(AG8/AE8,"-")</f>
        <v>1</v>
      </c>
      <c r="AI8" s="94">
        <v>1000</v>
      </c>
      <c r="AJ8" s="95">
        <f>IFERROR(AI8/AE8,"-")</f>
        <v>1000</v>
      </c>
      <c r="AK8" s="96">
        <v>1</v>
      </c>
      <c r="AL8" s="96"/>
      <c r="AM8" s="96"/>
      <c r="AN8" s="97">
        <v>1</v>
      </c>
      <c r="AO8" s="98">
        <f>IF(Q8=0,"",IF(AN8=0,"",(AN8/Q8)))</f>
        <v>0.14285714285714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4</v>
      </c>
      <c r="BG8" s="110">
        <f>IF(Q8=0,"",IF(BF8=0,"",(BF8/Q8)))</f>
        <v>0.57142857142857</v>
      </c>
      <c r="BH8" s="109">
        <v>2</v>
      </c>
      <c r="BI8" s="111">
        <f>IFERROR(BH8/BF8,"-")</f>
        <v>0.5</v>
      </c>
      <c r="BJ8" s="112">
        <v>23000</v>
      </c>
      <c r="BK8" s="113">
        <f>IFERROR(BJ8/BF8,"-")</f>
        <v>5750</v>
      </c>
      <c r="BL8" s="114"/>
      <c r="BM8" s="114">
        <v>2</v>
      </c>
      <c r="BN8" s="114"/>
      <c r="BO8" s="116">
        <v>1</v>
      </c>
      <c r="BP8" s="117">
        <f>IF(Q8=0,"",IF(BO8=0,"",(BO8/Q8)))</f>
        <v>0.14285714285714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24000</v>
      </c>
      <c r="CR8" s="138">
        <v>15000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95</v>
      </c>
      <c r="C9" s="184" t="s">
        <v>88</v>
      </c>
      <c r="D9" s="184"/>
      <c r="E9" s="184"/>
      <c r="F9" s="184"/>
      <c r="G9" s="184" t="s">
        <v>75</v>
      </c>
      <c r="H9" s="87"/>
      <c r="I9" s="87"/>
      <c r="J9" s="87"/>
      <c r="K9" s="176"/>
      <c r="L9" s="79">
        <v>53</v>
      </c>
      <c r="M9" s="79">
        <v>36</v>
      </c>
      <c r="N9" s="79">
        <v>38</v>
      </c>
      <c r="O9" s="88">
        <v>12</v>
      </c>
      <c r="P9" s="89">
        <v>0</v>
      </c>
      <c r="Q9" s="90">
        <f>O9+P9</f>
        <v>12</v>
      </c>
      <c r="R9" s="80">
        <f>IFERROR(Q9/N9,"-")</f>
        <v>0.31578947368421</v>
      </c>
      <c r="S9" s="79">
        <v>1</v>
      </c>
      <c r="T9" s="79">
        <v>8</v>
      </c>
      <c r="U9" s="80">
        <f>IFERROR(T9/(Q9),"-")</f>
        <v>0.66666666666667</v>
      </c>
      <c r="V9" s="81"/>
      <c r="W9" s="82">
        <v>3</v>
      </c>
      <c r="X9" s="80">
        <f>IF(Q9=0,"-",W9/Q9)</f>
        <v>0.25</v>
      </c>
      <c r="Y9" s="181">
        <v>172000</v>
      </c>
      <c r="Z9" s="182">
        <f>IFERROR(Y9/Q9,"-")</f>
        <v>14333.333333333</v>
      </c>
      <c r="AA9" s="182">
        <f>IFERROR(Y9/W9,"-")</f>
        <v>57333.333333333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0.083333333333333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0.16666666666667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0.083333333333333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5</v>
      </c>
      <c r="BP9" s="117">
        <f>IF(Q9=0,"",IF(BO9=0,"",(BO9/Q9)))</f>
        <v>0.41666666666667</v>
      </c>
      <c r="BQ9" s="118">
        <v>1</v>
      </c>
      <c r="BR9" s="119">
        <f>IFERROR(BQ9/BO9,"-")</f>
        <v>0.2</v>
      </c>
      <c r="BS9" s="120">
        <v>102000</v>
      </c>
      <c r="BT9" s="121">
        <f>IFERROR(BS9/BO9,"-")</f>
        <v>20400</v>
      </c>
      <c r="BU9" s="122"/>
      <c r="BV9" s="122"/>
      <c r="BW9" s="122">
        <v>1</v>
      </c>
      <c r="BX9" s="123">
        <v>3</v>
      </c>
      <c r="BY9" s="124">
        <f>IF(Q9=0,"",IF(BX9=0,"",(BX9/Q9)))</f>
        <v>0.25</v>
      </c>
      <c r="BZ9" s="125">
        <v>2</v>
      </c>
      <c r="CA9" s="126">
        <f>IFERROR(BZ9/BX9,"-")</f>
        <v>0.66666666666667</v>
      </c>
      <c r="CB9" s="127">
        <v>70000</v>
      </c>
      <c r="CC9" s="128">
        <f>IFERROR(CB9/BX9,"-")</f>
        <v>23333.333333333</v>
      </c>
      <c r="CD9" s="129"/>
      <c r="CE9" s="129">
        <v>1</v>
      </c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172000</v>
      </c>
      <c r="CR9" s="138">
        <v>102000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2.5066666666667</v>
      </c>
      <c r="B10" s="184" t="s">
        <v>96</v>
      </c>
      <c r="C10" s="184" t="s">
        <v>88</v>
      </c>
      <c r="D10" s="184" t="s">
        <v>89</v>
      </c>
      <c r="E10" s="184" t="s">
        <v>97</v>
      </c>
      <c r="F10" s="184"/>
      <c r="G10" s="184" t="s">
        <v>91</v>
      </c>
      <c r="H10" s="87" t="s">
        <v>98</v>
      </c>
      <c r="I10" s="87" t="s">
        <v>99</v>
      </c>
      <c r="J10" s="87" t="s">
        <v>100</v>
      </c>
      <c r="K10" s="176">
        <v>75000</v>
      </c>
      <c r="L10" s="79">
        <v>31</v>
      </c>
      <c r="M10" s="79">
        <v>0</v>
      </c>
      <c r="N10" s="79">
        <v>81</v>
      </c>
      <c r="O10" s="88">
        <v>16</v>
      </c>
      <c r="P10" s="89">
        <v>0</v>
      </c>
      <c r="Q10" s="90">
        <f>O10+P10</f>
        <v>16</v>
      </c>
      <c r="R10" s="80">
        <f>IFERROR(Q10/N10,"-")</f>
        <v>0.19753086419753</v>
      </c>
      <c r="S10" s="79">
        <v>2</v>
      </c>
      <c r="T10" s="79">
        <v>9</v>
      </c>
      <c r="U10" s="80">
        <f>IFERROR(T10/(Q10),"-")</f>
        <v>0.5625</v>
      </c>
      <c r="V10" s="81">
        <f>IFERROR(K10/SUM(Q10:Q11),"-")</f>
        <v>1973.6842105263</v>
      </c>
      <c r="W10" s="82">
        <v>5</v>
      </c>
      <c r="X10" s="80">
        <f>IF(Q10=0,"-",W10/Q10)</f>
        <v>0.3125</v>
      </c>
      <c r="Y10" s="181">
        <v>154000</v>
      </c>
      <c r="Z10" s="182">
        <f>IFERROR(Y10/Q10,"-")</f>
        <v>9625</v>
      </c>
      <c r="AA10" s="182">
        <f>IFERROR(Y10/W10,"-")</f>
        <v>30800</v>
      </c>
      <c r="AB10" s="176">
        <f>SUM(Y10:Y11)-SUM(K10:K11)</f>
        <v>113000</v>
      </c>
      <c r="AC10" s="83">
        <f>SUM(Y10:Y11)/SUM(K10:K11)</f>
        <v>2.5066666666667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0.0625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0.0625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6</v>
      </c>
      <c r="BG10" s="110">
        <f>IF(Q10=0,"",IF(BF10=0,"",(BF10/Q10)))</f>
        <v>0.375</v>
      </c>
      <c r="BH10" s="109">
        <v>1</v>
      </c>
      <c r="BI10" s="111">
        <f>IFERROR(BH10/BF10,"-")</f>
        <v>0.16666666666667</v>
      </c>
      <c r="BJ10" s="112">
        <v>3000</v>
      </c>
      <c r="BK10" s="113">
        <f>IFERROR(BJ10/BF10,"-")</f>
        <v>500</v>
      </c>
      <c r="BL10" s="114">
        <v>1</v>
      </c>
      <c r="BM10" s="114"/>
      <c r="BN10" s="114"/>
      <c r="BO10" s="116">
        <v>3</v>
      </c>
      <c r="BP10" s="117">
        <f>IF(Q10=0,"",IF(BO10=0,"",(BO10/Q10)))</f>
        <v>0.1875</v>
      </c>
      <c r="BQ10" s="118">
        <v>1</v>
      </c>
      <c r="BR10" s="119">
        <f>IFERROR(BQ10/BO10,"-")</f>
        <v>0.33333333333333</v>
      </c>
      <c r="BS10" s="120">
        <v>3000</v>
      </c>
      <c r="BT10" s="121">
        <f>IFERROR(BS10/BO10,"-")</f>
        <v>1000</v>
      </c>
      <c r="BU10" s="122">
        <v>1</v>
      </c>
      <c r="BV10" s="122"/>
      <c r="BW10" s="122"/>
      <c r="BX10" s="123">
        <v>4</v>
      </c>
      <c r="BY10" s="124">
        <f>IF(Q10=0,"",IF(BX10=0,"",(BX10/Q10)))</f>
        <v>0.25</v>
      </c>
      <c r="BZ10" s="125">
        <v>2</v>
      </c>
      <c r="CA10" s="126">
        <f>IFERROR(BZ10/BX10,"-")</f>
        <v>0.5</v>
      </c>
      <c r="CB10" s="127">
        <v>68000</v>
      </c>
      <c r="CC10" s="128">
        <f>IFERROR(CB10/BX10,"-")</f>
        <v>17000</v>
      </c>
      <c r="CD10" s="129"/>
      <c r="CE10" s="129">
        <v>1</v>
      </c>
      <c r="CF10" s="129">
        <v>1</v>
      </c>
      <c r="CG10" s="130">
        <v>1</v>
      </c>
      <c r="CH10" s="131">
        <f>IF(Q10=0,"",IF(CG10=0,"",(CG10/Q10)))</f>
        <v>0.0625</v>
      </c>
      <c r="CI10" s="132">
        <v>1</v>
      </c>
      <c r="CJ10" s="133">
        <f>IFERROR(CI10/CG10,"-")</f>
        <v>1</v>
      </c>
      <c r="CK10" s="134">
        <v>80000</v>
      </c>
      <c r="CL10" s="135">
        <f>IFERROR(CK10/CG10,"-")</f>
        <v>80000</v>
      </c>
      <c r="CM10" s="136"/>
      <c r="CN10" s="136"/>
      <c r="CO10" s="136">
        <v>1</v>
      </c>
      <c r="CP10" s="137">
        <v>5</v>
      </c>
      <c r="CQ10" s="138">
        <v>154000</v>
      </c>
      <c r="CR10" s="138">
        <v>80000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101</v>
      </c>
      <c r="C11" s="184" t="s">
        <v>88</v>
      </c>
      <c r="D11" s="184"/>
      <c r="E11" s="184"/>
      <c r="F11" s="184"/>
      <c r="G11" s="184" t="s">
        <v>75</v>
      </c>
      <c r="H11" s="87"/>
      <c r="I11" s="87"/>
      <c r="J11" s="87"/>
      <c r="K11" s="176"/>
      <c r="L11" s="79">
        <v>82</v>
      </c>
      <c r="M11" s="79">
        <v>52</v>
      </c>
      <c r="N11" s="79">
        <v>53</v>
      </c>
      <c r="O11" s="88">
        <v>22</v>
      </c>
      <c r="P11" s="89">
        <v>0</v>
      </c>
      <c r="Q11" s="90">
        <f>O11+P11</f>
        <v>22</v>
      </c>
      <c r="R11" s="80">
        <f>IFERROR(Q11/N11,"-")</f>
        <v>0.41509433962264</v>
      </c>
      <c r="S11" s="79">
        <v>2</v>
      </c>
      <c r="T11" s="79">
        <v>3</v>
      </c>
      <c r="U11" s="80">
        <f>IFERROR(T11/(Q11),"-")</f>
        <v>0.13636363636364</v>
      </c>
      <c r="V11" s="81"/>
      <c r="W11" s="82">
        <v>6</v>
      </c>
      <c r="X11" s="80">
        <f>IF(Q11=0,"-",W11/Q11)</f>
        <v>0.27272727272727</v>
      </c>
      <c r="Y11" s="181">
        <v>34000</v>
      </c>
      <c r="Z11" s="182">
        <f>IFERROR(Y11/Q11,"-")</f>
        <v>1545.4545454545</v>
      </c>
      <c r="AA11" s="182">
        <f>IFERROR(Y11/W11,"-")</f>
        <v>5666.6666666667</v>
      </c>
      <c r="AB11" s="176"/>
      <c r="AC11" s="83"/>
      <c r="AD11" s="77"/>
      <c r="AE11" s="91">
        <v>2</v>
      </c>
      <c r="AF11" s="92">
        <f>IF(Q11=0,"",IF(AE11=0,"",(AE11/Q11)))</f>
        <v>0.090909090909091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3</v>
      </c>
      <c r="AX11" s="104">
        <f>IF(Q11=0,"",IF(AW11=0,"",(AW11/Q11)))</f>
        <v>0.13636363636364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5</v>
      </c>
      <c r="BG11" s="110">
        <f>IF(Q11=0,"",IF(BF11=0,"",(BF11/Q11)))</f>
        <v>0.22727272727273</v>
      </c>
      <c r="BH11" s="109">
        <v>3</v>
      </c>
      <c r="BI11" s="111">
        <f>IFERROR(BH11/BF11,"-")</f>
        <v>0.6</v>
      </c>
      <c r="BJ11" s="112">
        <v>14000</v>
      </c>
      <c r="BK11" s="113">
        <f>IFERROR(BJ11/BF11,"-")</f>
        <v>2800</v>
      </c>
      <c r="BL11" s="114">
        <v>2</v>
      </c>
      <c r="BM11" s="114">
        <v>1</v>
      </c>
      <c r="BN11" s="114"/>
      <c r="BO11" s="116">
        <v>9</v>
      </c>
      <c r="BP11" s="117">
        <f>IF(Q11=0,"",IF(BO11=0,"",(BO11/Q11)))</f>
        <v>0.40909090909091</v>
      </c>
      <c r="BQ11" s="118">
        <v>3</v>
      </c>
      <c r="BR11" s="119">
        <f>IFERROR(BQ11/BO11,"-")</f>
        <v>0.33333333333333</v>
      </c>
      <c r="BS11" s="120">
        <v>18000</v>
      </c>
      <c r="BT11" s="121">
        <f>IFERROR(BS11/BO11,"-")</f>
        <v>2000</v>
      </c>
      <c r="BU11" s="122">
        <v>2</v>
      </c>
      <c r="BV11" s="122">
        <v>1</v>
      </c>
      <c r="BW11" s="122"/>
      <c r="BX11" s="123">
        <v>2</v>
      </c>
      <c r="BY11" s="124">
        <f>IF(Q11=0,"",IF(BX11=0,"",(BX11/Q11)))</f>
        <v>0.090909090909091</v>
      </c>
      <c r="BZ11" s="125">
        <v>1</v>
      </c>
      <c r="CA11" s="126">
        <f>IFERROR(BZ11/BX11,"-")</f>
        <v>0.5</v>
      </c>
      <c r="CB11" s="127">
        <v>2000</v>
      </c>
      <c r="CC11" s="128">
        <f>IFERROR(CB11/BX11,"-")</f>
        <v>1000</v>
      </c>
      <c r="CD11" s="129">
        <v>1</v>
      </c>
      <c r="CE11" s="129"/>
      <c r="CF11" s="129"/>
      <c r="CG11" s="130">
        <v>1</v>
      </c>
      <c r="CH11" s="131">
        <f>IF(Q11=0,"",IF(CG11=0,"",(CG11/Q11)))</f>
        <v>0.045454545454545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6</v>
      </c>
      <c r="CQ11" s="138">
        <v>34000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1.4769230769231</v>
      </c>
      <c r="B14" s="39"/>
      <c r="C14" s="39"/>
      <c r="D14" s="39"/>
      <c r="E14" s="39"/>
      <c r="F14" s="39"/>
      <c r="G14" s="39"/>
      <c r="H14" s="40" t="s">
        <v>102</v>
      </c>
      <c r="I14" s="40"/>
      <c r="J14" s="40"/>
      <c r="K14" s="179">
        <f>SUM(K6:K13)</f>
        <v>260000</v>
      </c>
      <c r="L14" s="41">
        <f>SUM(L6:L13)</f>
        <v>238</v>
      </c>
      <c r="M14" s="41">
        <f>SUM(M6:M13)</f>
        <v>118</v>
      </c>
      <c r="N14" s="41">
        <f>SUM(N6:N13)</f>
        <v>284</v>
      </c>
      <c r="O14" s="41">
        <f>SUM(O6:O13)</f>
        <v>67</v>
      </c>
      <c r="P14" s="41">
        <f>SUM(P6:P13)</f>
        <v>0</v>
      </c>
      <c r="Q14" s="41">
        <f>SUM(Q6:Q13)</f>
        <v>67</v>
      </c>
      <c r="R14" s="42">
        <f>IFERROR(Q14/N14,"-")</f>
        <v>0.23591549295775</v>
      </c>
      <c r="S14" s="76">
        <f>SUM(S6:S13)</f>
        <v>11</v>
      </c>
      <c r="T14" s="76">
        <f>SUM(T6:T13)</f>
        <v>25</v>
      </c>
      <c r="U14" s="42">
        <f>IFERROR(S14/Q14,"-")</f>
        <v>0.16417910447761</v>
      </c>
      <c r="V14" s="43">
        <f>IFERROR(K14/Q14,"-")</f>
        <v>3880.5970149254</v>
      </c>
      <c r="W14" s="44">
        <f>SUM(W6:W13)</f>
        <v>17</v>
      </c>
      <c r="X14" s="42">
        <f>IFERROR(W14/Q14,"-")</f>
        <v>0.25373134328358</v>
      </c>
      <c r="Y14" s="179">
        <f>SUM(Y6:Y13)</f>
        <v>384000</v>
      </c>
      <c r="Z14" s="179">
        <f>IFERROR(Y14/Q14,"-")</f>
        <v>5731.3432835821</v>
      </c>
      <c r="AA14" s="179">
        <f>IFERROR(Y14/W14,"-")</f>
        <v>22588.235294118</v>
      </c>
      <c r="AB14" s="179">
        <f>Y14-K14</f>
        <v>124000</v>
      </c>
      <c r="AC14" s="45">
        <f>Y14/K14</f>
        <v>1.4769230769231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103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0.08</v>
      </c>
      <c r="B6" s="184" t="s">
        <v>104</v>
      </c>
      <c r="C6" s="184" t="s">
        <v>88</v>
      </c>
      <c r="D6" s="184" t="s">
        <v>105</v>
      </c>
      <c r="E6" s="184" t="s">
        <v>106</v>
      </c>
      <c r="F6" s="184" t="s">
        <v>107</v>
      </c>
      <c r="G6" s="184" t="s">
        <v>108</v>
      </c>
      <c r="H6" s="87" t="s">
        <v>109</v>
      </c>
      <c r="I6" s="87" t="s">
        <v>110</v>
      </c>
      <c r="J6" s="87" t="s">
        <v>94</v>
      </c>
      <c r="K6" s="176">
        <v>75000</v>
      </c>
      <c r="L6" s="79">
        <v>4</v>
      </c>
      <c r="M6" s="79">
        <v>0</v>
      </c>
      <c r="N6" s="79">
        <v>26</v>
      </c>
      <c r="O6" s="88">
        <v>3</v>
      </c>
      <c r="P6" s="89">
        <v>0</v>
      </c>
      <c r="Q6" s="90">
        <f>O6+P6</f>
        <v>3</v>
      </c>
      <c r="R6" s="80">
        <f>IFERROR(Q6/N6,"-")</f>
        <v>0.11538461538462</v>
      </c>
      <c r="S6" s="79">
        <v>0</v>
      </c>
      <c r="T6" s="79">
        <v>2</v>
      </c>
      <c r="U6" s="80">
        <f>IFERROR(T6/(Q6),"-")</f>
        <v>0.66666666666667</v>
      </c>
      <c r="V6" s="81">
        <f>IFERROR(K6/SUM(Q6:Q7),"-")</f>
        <v>4411.7647058824</v>
      </c>
      <c r="W6" s="82">
        <v>1</v>
      </c>
      <c r="X6" s="80">
        <f>IF(Q6=0,"-",W6/Q6)</f>
        <v>0.33333333333333</v>
      </c>
      <c r="Y6" s="181">
        <v>3000</v>
      </c>
      <c r="Z6" s="182">
        <f>IFERROR(Y6/Q6,"-")</f>
        <v>1000</v>
      </c>
      <c r="AA6" s="182">
        <f>IFERROR(Y6/W6,"-")</f>
        <v>3000</v>
      </c>
      <c r="AB6" s="176">
        <f>SUM(Y6:Y7)-SUM(K6:K7)</f>
        <v>-69000</v>
      </c>
      <c r="AC6" s="83">
        <f>SUM(Y6:Y7)/SUM(K6:K7)</f>
        <v>0.08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>
        <v>1</v>
      </c>
      <c r="BR6" s="119">
        <f>IFERROR(BQ6/BO6,"-")</f>
        <v>1</v>
      </c>
      <c r="BS6" s="120">
        <v>3000</v>
      </c>
      <c r="BT6" s="121">
        <f>IFERROR(BS6/BO6,"-")</f>
        <v>3000</v>
      </c>
      <c r="BU6" s="122">
        <v>1</v>
      </c>
      <c r="BV6" s="122"/>
      <c r="BW6" s="122"/>
      <c r="BX6" s="123">
        <v>1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111</v>
      </c>
      <c r="C7" s="184" t="s">
        <v>88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54</v>
      </c>
      <c r="M7" s="79">
        <v>39</v>
      </c>
      <c r="N7" s="79">
        <v>32</v>
      </c>
      <c r="O7" s="88">
        <v>13</v>
      </c>
      <c r="P7" s="89">
        <v>1</v>
      </c>
      <c r="Q7" s="90">
        <f>O7+P7</f>
        <v>14</v>
      </c>
      <c r="R7" s="80">
        <f>IFERROR(Q7/N7,"-")</f>
        <v>0.4375</v>
      </c>
      <c r="S7" s="79">
        <v>0</v>
      </c>
      <c r="T7" s="79">
        <v>6</v>
      </c>
      <c r="U7" s="80">
        <f>IFERROR(T7/(Q7),"-")</f>
        <v>0.42857142857143</v>
      </c>
      <c r="V7" s="81"/>
      <c r="W7" s="82">
        <v>1</v>
      </c>
      <c r="X7" s="80">
        <f>IF(Q7=0,"-",W7/Q7)</f>
        <v>0.071428571428571</v>
      </c>
      <c r="Y7" s="181">
        <v>3000</v>
      </c>
      <c r="Z7" s="182">
        <f>IFERROR(Y7/Q7,"-")</f>
        <v>214.28571428571</v>
      </c>
      <c r="AA7" s="182">
        <f>IFERROR(Y7/W7,"-")</f>
        <v>3000</v>
      </c>
      <c r="AB7" s="176"/>
      <c r="AC7" s="83"/>
      <c r="AD7" s="77"/>
      <c r="AE7" s="91">
        <v>1</v>
      </c>
      <c r="AF7" s="92">
        <f>IF(Q7=0,"",IF(AE7=0,"",(AE7/Q7)))</f>
        <v>0.071428571428571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</v>
      </c>
      <c r="AO7" s="98">
        <f>IF(Q7=0,"",IF(AN7=0,"",(AN7/Q7)))</f>
        <v>0.14285714285714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0.071428571428571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0.071428571428571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0.42857142857143</v>
      </c>
      <c r="BQ7" s="118">
        <v>1</v>
      </c>
      <c r="BR7" s="119">
        <f>IFERROR(BQ7/BO7,"-")</f>
        <v>0.16666666666667</v>
      </c>
      <c r="BS7" s="120">
        <v>3000</v>
      </c>
      <c r="BT7" s="121">
        <f>IFERROR(BS7/BO7,"-")</f>
        <v>500</v>
      </c>
      <c r="BU7" s="122">
        <v>1</v>
      </c>
      <c r="BV7" s="122"/>
      <c r="BW7" s="122"/>
      <c r="BX7" s="123">
        <v>3</v>
      </c>
      <c r="BY7" s="124">
        <f>IF(Q7=0,"",IF(BX7=0,"",(BX7/Q7)))</f>
        <v>0.21428571428571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0.08</v>
      </c>
      <c r="B10" s="39"/>
      <c r="C10" s="39"/>
      <c r="D10" s="39"/>
      <c r="E10" s="39"/>
      <c r="F10" s="39"/>
      <c r="G10" s="39"/>
      <c r="H10" s="40" t="s">
        <v>112</v>
      </c>
      <c r="I10" s="40"/>
      <c r="J10" s="40"/>
      <c r="K10" s="179">
        <f>SUM(K6:K9)</f>
        <v>75000</v>
      </c>
      <c r="L10" s="41">
        <f>SUM(L6:L9)</f>
        <v>58</v>
      </c>
      <c r="M10" s="41">
        <f>SUM(M6:M9)</f>
        <v>39</v>
      </c>
      <c r="N10" s="41">
        <f>SUM(N6:N9)</f>
        <v>58</v>
      </c>
      <c r="O10" s="41">
        <f>SUM(O6:O9)</f>
        <v>16</v>
      </c>
      <c r="P10" s="41">
        <f>SUM(P6:P9)</f>
        <v>1</v>
      </c>
      <c r="Q10" s="41">
        <f>SUM(Q6:Q9)</f>
        <v>17</v>
      </c>
      <c r="R10" s="42">
        <f>IFERROR(Q10/N10,"-")</f>
        <v>0.29310344827586</v>
      </c>
      <c r="S10" s="76">
        <f>SUM(S6:S9)</f>
        <v>0</v>
      </c>
      <c r="T10" s="76">
        <f>SUM(T6:T9)</f>
        <v>8</v>
      </c>
      <c r="U10" s="42">
        <f>IFERROR(S10/Q10,"-")</f>
        <v>0</v>
      </c>
      <c r="V10" s="43">
        <f>IFERROR(K10/Q10,"-")</f>
        <v>4411.7647058824</v>
      </c>
      <c r="W10" s="44">
        <f>SUM(W6:W9)</f>
        <v>2</v>
      </c>
      <c r="X10" s="42">
        <f>IFERROR(W10/Q10,"-")</f>
        <v>0.11764705882353</v>
      </c>
      <c r="Y10" s="179">
        <f>SUM(Y6:Y9)</f>
        <v>6000</v>
      </c>
      <c r="Z10" s="179">
        <f>IFERROR(Y10/Q10,"-")</f>
        <v>352.94117647059</v>
      </c>
      <c r="AA10" s="179">
        <f>IFERROR(Y10/W10,"-")</f>
        <v>3000</v>
      </c>
      <c r="AB10" s="179">
        <f>Y10-K10</f>
        <v>-69000</v>
      </c>
      <c r="AC10" s="45">
        <f>Y10/K10</f>
        <v>0.08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