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<sst xmlns="http://schemas.openxmlformats.org/spreadsheetml/2006/main" uniqueCount="201">
  <si>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</si>
  <si>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</si>
  <si>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</si>
  <si>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</si>
  <si>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</si>
  <si>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</si>
  <si>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</si>
  <si>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</si>
  <si>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</si>
  <si>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</si>
  <si>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</si>
  <si>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</si>
  <si>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</si>
  <si>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</si>
  <si>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</si>
  <si>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</si>
  <si>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</si>
  <si>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</si>
  <si>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</si>
  <si>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</si>
  <si>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</si>
  <si>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</si>
  <si>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</si>
  <si>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</si>
  <si>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</si>
  <si>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</si>
  <si>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</si>
  <si>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</si>
  <si>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</si>
  <si>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</si>
  <si>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</si>
  <si>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</si>
  <si>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</si>
  <si>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</si>
  <si>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</si>
  <si>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</si>
  <si>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</si>
  <si>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</si>
  <si>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</si>
  <si>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</si>
  <si>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</si>
  <si>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</si>
  <si>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</si>
  <si>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</si>
  <si>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</si>
  <si>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</si>
  <si>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</si>
  <si>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</si>
  <si>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</si>
  <si>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</si>
  <si>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</si>
  <si>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</si>
  <si>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</si>
  <si>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</si>
  <si>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</si>
  <si>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</si>
  <si>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</si>
  <si>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np2893</t>
  </si>
  <si>
    <t>インターカラー</t>
  </si>
  <si>
    <t>C版（緒方泰子）</t>
  </si>
  <si>
    <t>ドンドン出会える</t>
  </si>
  <si>
    <t>lp03_a</t>
  </si>
  <si>
    <t>スポニチ関東</t>
  </si>
  <si>
    <t>4C終面全5段</t>
  </si>
  <si>
    <t>1月24日(日)</t>
  </si>
  <si>
    <t>np2894</t>
  </si>
  <si>
    <t>スポニチ関西</t>
  </si>
  <si>
    <t>np2895</t>
  </si>
  <si>
    <t>スポニチ西部</t>
  </si>
  <si>
    <t>np2896</t>
  </si>
  <si>
    <t>スポニチ北海道</t>
  </si>
  <si>
    <t>np2897</t>
  </si>
  <si>
    <t>(空電共通)</t>
  </si>
  <si>
    <t>空電</t>
  </si>
  <si>
    <t>空電 (共通)</t>
  </si>
  <si>
    <t>np2898</t>
  </si>
  <si>
    <t>右女3（森沢かな）</t>
  </si>
  <si>
    <t>スポーツ報知関東</t>
  </si>
  <si>
    <t>全5段つかみ4回</t>
  </si>
  <si>
    <t>1月11日(月)</t>
  </si>
  <si>
    <t>np2899</t>
  </si>
  <si>
    <t>お祭り版（森沢かな）</t>
  </si>
  <si>
    <t>出会い祭り</t>
  </si>
  <si>
    <t>1月14日(木)</t>
  </si>
  <si>
    <t>np2900</t>
  </si>
  <si>
    <t>C版（森沢かな）</t>
  </si>
  <si>
    <t>女性が好きな私にとって神サイトです</t>
  </si>
  <si>
    <t>1月21日(木)</t>
  </si>
  <si>
    <t>np2901</t>
  </si>
  <si>
    <t>デリヘル版（緒方泰子）</t>
  </si>
  <si>
    <t>学生いませんギャルいません熟女熟女熟女</t>
  </si>
  <si>
    <t>1月28日(木)</t>
  </si>
  <si>
    <t>np2902</t>
  </si>
  <si>
    <t>np2903</t>
  </si>
  <si>
    <t>興奮版（緒方泰子）</t>
  </si>
  <si>
    <t>出会いの大御所〇〇に危機サービス史上最大の男性不足</t>
  </si>
  <si>
    <t>半2段つかみ10段保証</t>
  </si>
  <si>
    <t>10段保証</t>
  </si>
  <si>
    <t>np2904</t>
  </si>
  <si>
    <t>np2905</t>
  </si>
  <si>
    <t>全5段</t>
  </si>
  <si>
    <t>np2906</t>
  </si>
  <si>
    <t>np2907</t>
  </si>
  <si>
    <t>Youtube版（赤い服女性）</t>
  </si>
  <si>
    <t>Exciting Deai</t>
  </si>
  <si>
    <t>lp02</t>
  </si>
  <si>
    <t>1月29日(金)</t>
  </si>
  <si>
    <t>np2908</t>
  </si>
  <si>
    <t>np2909</t>
  </si>
  <si>
    <t>お祭り版（赤い服女性）</t>
  </si>
  <si>
    <t>スポニチ関東 特価</t>
  </si>
  <si>
    <t>1月03日(日)</t>
  </si>
  <si>
    <t>np2910</t>
  </si>
  <si>
    <t>np2911</t>
  </si>
  <si>
    <t>np2912</t>
  </si>
  <si>
    <t>np2913</t>
  </si>
  <si>
    <t>np2914</t>
  </si>
  <si>
    <t>np2915</t>
  </si>
  <si>
    <t>スポニチ関西 特価</t>
  </si>
  <si>
    <t>np2916</t>
  </si>
  <si>
    <t>np2917</t>
  </si>
  <si>
    <t>サンスポ関東</t>
  </si>
  <si>
    <t>1月17日(日)</t>
  </si>
  <si>
    <t>np2918</t>
  </si>
  <si>
    <t>np2919</t>
  </si>
  <si>
    <t>ニコ動画版（緒方泰子）</t>
  </si>
  <si>
    <t>学生いません！ギャルもいません！熟女！熟女！熟女！熟女！</t>
  </si>
  <si>
    <t>np2920</t>
  </si>
  <si>
    <t>np2921</t>
  </si>
  <si>
    <t>サンスポ関西</t>
  </si>
  <si>
    <t>1月10日(日)</t>
  </si>
  <si>
    <t>np2922</t>
  </si>
  <si>
    <t>np2923</t>
  </si>
  <si>
    <t>1月22日(金)</t>
  </si>
  <si>
    <t>np2924</t>
  </si>
  <si>
    <t>np2925</t>
  </si>
  <si>
    <t>スポーツ報知関西</t>
  </si>
  <si>
    <t>1月23日(土)</t>
  </si>
  <si>
    <t>np2926</t>
  </si>
  <si>
    <t>np2927</t>
  </si>
  <si>
    <t>高麗人参版（森沢かな）</t>
  </si>
  <si>
    <t>ニッカン関西</t>
  </si>
  <si>
    <t>4C全面</t>
  </si>
  <si>
    <t>np2928</t>
  </si>
  <si>
    <t>np2929</t>
  </si>
  <si>
    <t>1月30日(土)</t>
  </si>
  <si>
    <t>np2930</t>
  </si>
  <si>
    <t>np2931</t>
  </si>
  <si>
    <t>デイリースポーツ関西</t>
  </si>
  <si>
    <t>np2932</t>
  </si>
  <si>
    <t>np2933</t>
  </si>
  <si>
    <t>Youtube版（緒方泰子）</t>
  </si>
  <si>
    <t>np2934</t>
  </si>
  <si>
    <t>np2935</t>
  </si>
  <si>
    <t>中京スポーツ</t>
  </si>
  <si>
    <t>1月16日(土)</t>
  </si>
  <si>
    <t>np2936</t>
  </si>
  <si>
    <t>np2937</t>
  </si>
  <si>
    <t>np2938</t>
  </si>
  <si>
    <t>np2939</t>
  </si>
  <si>
    <t>九スポ</t>
  </si>
  <si>
    <t>np2940</t>
  </si>
  <si>
    <t>np2941</t>
  </si>
  <si>
    <t>np2942</t>
  </si>
  <si>
    <t>np2943</t>
  </si>
  <si>
    <t>大正版（森沢かな）</t>
  </si>
  <si>
    <t>男性求む</t>
  </si>
  <si>
    <t>4C半5段</t>
  </si>
  <si>
    <t>np2944</t>
  </si>
  <si>
    <t>np2945</t>
  </si>
  <si>
    <t>np2946</t>
  </si>
  <si>
    <t>np2947</t>
  </si>
  <si>
    <t>大正版（緒方泰子）</t>
  </si>
  <si>
    <t>1月08日(金)</t>
  </si>
  <si>
    <t>np2948</t>
  </si>
  <si>
    <t>np2949</t>
  </si>
  <si>
    <t>黒：右女３（森沢かな）</t>
  </si>
  <si>
    <t>出会い懇願。私たち(この歳でも)真剣なんです。</t>
  </si>
  <si>
    <t>半5段</t>
  </si>
  <si>
    <t>np2950</t>
  </si>
  <si>
    <t>np2951</t>
  </si>
  <si>
    <t>np2952</t>
  </si>
  <si>
    <t>新聞 TOTAL</t>
  </si>
  <si>
    <t>●雑誌 広告</t>
  </si>
  <si>
    <t>zw205</t>
  </si>
  <si>
    <t>日本ジャーナル出版</t>
  </si>
  <si>
    <t>新50代（緒方泰子）</t>
  </si>
  <si>
    <t>70歳までの出会いリクルート</t>
  </si>
  <si>
    <t>lp03_l</t>
  </si>
  <si>
    <t>週刊実話</t>
  </si>
  <si>
    <t>表4</t>
  </si>
  <si>
    <t>zw206</t>
  </si>
  <si>
    <t>zw207</t>
  </si>
  <si>
    <t>徳間書店</t>
  </si>
  <si>
    <t>黄色黒版（白い服女性）</t>
  </si>
  <si>
    <t>出会いの場である〇〇に危機</t>
  </si>
  <si>
    <t>アサヒ芸能</t>
  </si>
  <si>
    <t>4C1P</t>
  </si>
  <si>
    <t>1月26日(火)</t>
  </si>
  <si>
    <t>zw208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</si>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</sst>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1.2414285714286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31</v>
      </c>
      <c r="M6" s="79">
        <v>0</v>
      </c>
      <c r="N6" s="79">
        <v>102</v>
      </c>
      <c r="O6" s="88">
        <v>12</v>
      </c>
      <c r="P6" s="89">
        <v>0</v>
      </c>
      <c r="Q6" s="90">
        <f>O6+P6</f>
        <v>12</v>
      </c>
      <c r="R6" s="80">
        <f>IFERROR(Q6/N6,"-")</f>
        <v>0.11764705882353</v>
      </c>
      <c r="S6" s="79">
        <v>0</v>
      </c>
      <c r="T6" s="79">
        <v>6</v>
      </c>
      <c r="U6" s="80">
        <f>IFERROR(T6/(Q6),"-")</f>
        <v>0.5</v>
      </c>
      <c r="V6" s="81">
        <f>IFERROR(K6/SUM(Q6:Q10),"-")</f>
        <v>18421.052631579</v>
      </c>
      <c r="W6" s="82">
        <v>2</v>
      </c>
      <c r="X6" s="80">
        <f>IF(Q6=0,"-",W6/Q6)</f>
        <v>0.16666666666667</v>
      </c>
      <c r="Y6" s="181">
        <v>18000</v>
      </c>
      <c r="Z6" s="182">
        <f>IFERROR(Y6/Q6,"-")</f>
        <v>1500</v>
      </c>
      <c r="AA6" s="182">
        <f>IFERROR(Y6/W6,"-")</f>
        <v>9000</v>
      </c>
      <c r="AB6" s="176">
        <f>SUM(Y6:Y10)-SUM(K6:K10)</f>
        <v>169000</v>
      </c>
      <c r="AC6" s="83">
        <f>SUM(Y6:Y10)/SUM(K6:K10)</f>
        <v>1.2414285714286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0.083333333333333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0.16666666666667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0.16666666666667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5</v>
      </c>
      <c r="BY6" s="124">
        <f>IF(Q6=0,"",IF(BX6=0,"",(BX6/Q6)))</f>
        <v>0.41666666666667</v>
      </c>
      <c r="BZ6" s="125">
        <v>3</v>
      </c>
      <c r="CA6" s="126">
        <f>IFERROR(BZ6/BX6,"-")</f>
        <v>0.6</v>
      </c>
      <c r="CB6" s="127">
        <v>21000</v>
      </c>
      <c r="CC6" s="128">
        <f>IFERROR(CB6/BX6,"-")</f>
        <v>4200</v>
      </c>
      <c r="CD6" s="129">
        <v>2</v>
      </c>
      <c r="CE6" s="129"/>
      <c r="CF6" s="129">
        <v>1</v>
      </c>
      <c r="CG6" s="130">
        <v>2</v>
      </c>
      <c r="CH6" s="131">
        <f>IF(Q6=0,"",IF(CG6=0,"",(CG6/Q6)))</f>
        <v>0.16666666666667</v>
      </c>
      <c r="CI6" s="132">
        <v>1</v>
      </c>
      <c r="CJ6" s="133">
        <f>IFERROR(CI6/CG6,"-")</f>
        <v>0.5</v>
      </c>
      <c r="CK6" s="134">
        <v>10000</v>
      </c>
      <c r="CL6" s="135">
        <f>IFERROR(CK6/CG6,"-")</f>
        <v>5000</v>
      </c>
      <c r="CM6" s="136"/>
      <c r="CN6" s="136">
        <v>1</v>
      </c>
      <c r="CO6" s="136"/>
      <c r="CP6" s="137">
        <v>2</v>
      </c>
      <c r="CQ6" s="138">
        <v>18000</v>
      </c>
      <c r="CR6" s="138">
        <v>13000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16</v>
      </c>
      <c r="M7" s="79">
        <v>0</v>
      </c>
      <c r="N7" s="79">
        <v>60</v>
      </c>
      <c r="O7" s="88">
        <v>5</v>
      </c>
      <c r="P7" s="89">
        <v>0</v>
      </c>
      <c r="Q7" s="90">
        <f>O7+P7</f>
        <v>5</v>
      </c>
      <c r="R7" s="80">
        <f>IFERROR(Q7/N7,"-")</f>
        <v>0.083333333333333</v>
      </c>
      <c r="S7" s="79">
        <v>1</v>
      </c>
      <c r="T7" s="79">
        <v>2</v>
      </c>
      <c r="U7" s="80">
        <f>IFERROR(T7/(Q7),"-")</f>
        <v>0.4</v>
      </c>
      <c r="V7" s="81"/>
      <c r="W7" s="82">
        <v>2</v>
      </c>
      <c r="X7" s="80">
        <f>IF(Q7=0,"-",W7/Q7)</f>
        <v>0.4</v>
      </c>
      <c r="Y7" s="181">
        <v>38000</v>
      </c>
      <c r="Z7" s="182">
        <f>IFERROR(Y7/Q7,"-")</f>
        <v>7600</v>
      </c>
      <c r="AA7" s="182">
        <f>IFERROR(Y7/W7,"-")</f>
        <v>19000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0.2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3</v>
      </c>
      <c r="BP7" s="117">
        <f>IF(Q7=0,"",IF(BO7=0,"",(BO7/Q7)))</f>
        <v>0.6</v>
      </c>
      <c r="BQ7" s="118">
        <v>1</v>
      </c>
      <c r="BR7" s="119">
        <f>IFERROR(BQ7/BO7,"-")</f>
        <v>0.33333333333333</v>
      </c>
      <c r="BS7" s="120">
        <v>3000</v>
      </c>
      <c r="BT7" s="121">
        <f>IFERROR(BS7/BO7,"-")</f>
        <v>1000</v>
      </c>
      <c r="BU7" s="122">
        <v>1</v>
      </c>
      <c r="BV7" s="122"/>
      <c r="BW7" s="122"/>
      <c r="BX7" s="123">
        <v>1</v>
      </c>
      <c r="BY7" s="124">
        <f>IF(Q7=0,"",IF(BX7=0,"",(BX7/Q7)))</f>
        <v>0.2</v>
      </c>
      <c r="BZ7" s="125">
        <v>1</v>
      </c>
      <c r="CA7" s="126">
        <f>IFERROR(BZ7/BX7,"-")</f>
        <v>1</v>
      </c>
      <c r="CB7" s="127">
        <v>35000</v>
      </c>
      <c r="CC7" s="128">
        <f>IFERROR(CB7/BX7,"-")</f>
        <v>35000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38000</v>
      </c>
      <c r="CR7" s="138">
        <v>35000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7</v>
      </c>
      <c r="M8" s="79">
        <v>0</v>
      </c>
      <c r="N8" s="79">
        <v>30</v>
      </c>
      <c r="O8" s="88">
        <v>4</v>
      </c>
      <c r="P8" s="89">
        <v>0</v>
      </c>
      <c r="Q8" s="90">
        <f>O8+P8</f>
        <v>4</v>
      </c>
      <c r="R8" s="80">
        <f>IFERROR(Q8/N8,"-")</f>
        <v>0.13333333333333</v>
      </c>
      <c r="S8" s="79">
        <v>0</v>
      </c>
      <c r="T8" s="79">
        <v>2</v>
      </c>
      <c r="U8" s="80">
        <f>IFERROR(T8/(Q8),"-")</f>
        <v>0.5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0.25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3</v>
      </c>
      <c r="M9" s="79">
        <v>0</v>
      </c>
      <c r="N9" s="79">
        <v>28</v>
      </c>
      <c r="O9" s="88">
        <v>2</v>
      </c>
      <c r="P9" s="89">
        <v>0</v>
      </c>
      <c r="Q9" s="90">
        <f>O9+P9</f>
        <v>2</v>
      </c>
      <c r="R9" s="80">
        <f>IFERROR(Q9/N9,"-")</f>
        <v>0.071428571428571</v>
      </c>
      <c r="S9" s="79">
        <v>0</v>
      </c>
      <c r="T9" s="79">
        <v>1</v>
      </c>
      <c r="U9" s="80">
        <f>IFERROR(T9/(Q9),"-")</f>
        <v>0.5</v>
      </c>
      <c r="V9" s="81"/>
      <c r="W9" s="82">
        <v>2</v>
      </c>
      <c r="X9" s="80">
        <f>IF(Q9=0,"-",W9/Q9)</f>
        <v>1</v>
      </c>
      <c r="Y9" s="181">
        <v>19000</v>
      </c>
      <c r="Z9" s="182">
        <f>IFERROR(Y9/Q9,"-")</f>
        <v>9500</v>
      </c>
      <c r="AA9" s="182">
        <f>IFERROR(Y9/W9,"-")</f>
        <v>9500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0.5</v>
      </c>
      <c r="BQ9" s="118">
        <v>1</v>
      </c>
      <c r="BR9" s="119">
        <f>IFERROR(BQ9/BO9,"-")</f>
        <v>1</v>
      </c>
      <c r="BS9" s="120">
        <v>15000</v>
      </c>
      <c r="BT9" s="121">
        <f>IFERROR(BS9/BO9,"-")</f>
        <v>15000</v>
      </c>
      <c r="BU9" s="122"/>
      <c r="BV9" s="122">
        <v>1</v>
      </c>
      <c r="BW9" s="122"/>
      <c r="BX9" s="123">
        <v>1</v>
      </c>
      <c r="BY9" s="124">
        <f>IF(Q9=0,"",IF(BX9=0,"",(BX9/Q9)))</f>
        <v>0.5</v>
      </c>
      <c r="BZ9" s="125">
        <v>1</v>
      </c>
      <c r="CA9" s="126">
        <f>IFERROR(BZ9/BX9,"-")</f>
        <v>1</v>
      </c>
      <c r="CB9" s="127">
        <v>4000</v>
      </c>
      <c r="CC9" s="128">
        <f>IFERROR(CB9/BX9,"-")</f>
        <v>4000</v>
      </c>
      <c r="CD9" s="129"/>
      <c r="CE9" s="129">
        <v>1</v>
      </c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19000</v>
      </c>
      <c r="CR9" s="138">
        <v>15000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137</v>
      </c>
      <c r="M10" s="79">
        <v>83</v>
      </c>
      <c r="N10" s="79">
        <v>24</v>
      </c>
      <c r="O10" s="88">
        <v>15</v>
      </c>
      <c r="P10" s="89">
        <v>0</v>
      </c>
      <c r="Q10" s="90">
        <f>O10+P10</f>
        <v>15</v>
      </c>
      <c r="R10" s="80">
        <f>IFERROR(Q10/N10,"-")</f>
        <v>0.625</v>
      </c>
      <c r="S10" s="79">
        <v>3</v>
      </c>
      <c r="T10" s="79">
        <v>3</v>
      </c>
      <c r="U10" s="80">
        <f>IFERROR(T10/(Q10),"-")</f>
        <v>0.2</v>
      </c>
      <c r="V10" s="81"/>
      <c r="W10" s="82">
        <v>5</v>
      </c>
      <c r="X10" s="80">
        <f>IF(Q10=0,"-",W10/Q10)</f>
        <v>0.33333333333333</v>
      </c>
      <c r="Y10" s="181">
        <v>794000</v>
      </c>
      <c r="Z10" s="182">
        <f>IFERROR(Y10/Q10,"-")</f>
        <v>52933.333333333</v>
      </c>
      <c r="AA10" s="182">
        <f>IFERROR(Y10/W10,"-")</f>
        <v>158800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0.066666666666667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7</v>
      </c>
      <c r="BP10" s="117">
        <f>IF(Q10=0,"",IF(BO10=0,"",(BO10/Q10)))</f>
        <v>0.46666666666667</v>
      </c>
      <c r="BQ10" s="118">
        <v>4</v>
      </c>
      <c r="BR10" s="119">
        <f>IFERROR(BQ10/BO10,"-")</f>
        <v>0.57142857142857</v>
      </c>
      <c r="BS10" s="120">
        <v>773000</v>
      </c>
      <c r="BT10" s="121">
        <f>IFERROR(BS10/BO10,"-")</f>
        <v>110428.57142857</v>
      </c>
      <c r="BU10" s="122">
        <v>1</v>
      </c>
      <c r="BV10" s="122">
        <v>2</v>
      </c>
      <c r="BW10" s="122">
        <v>1</v>
      </c>
      <c r="BX10" s="123">
        <v>6</v>
      </c>
      <c r="BY10" s="124">
        <f>IF(Q10=0,"",IF(BX10=0,"",(BX10/Q10)))</f>
        <v>0.4</v>
      </c>
      <c r="BZ10" s="125">
        <v>2</v>
      </c>
      <c r="CA10" s="126">
        <f>IFERROR(BZ10/BX10,"-")</f>
        <v>0.33333333333333</v>
      </c>
      <c r="CB10" s="127">
        <v>60000</v>
      </c>
      <c r="CC10" s="128">
        <f>IFERROR(CB10/BX10,"-")</f>
        <v>10000</v>
      </c>
      <c r="CD10" s="129">
        <v>1</v>
      </c>
      <c r="CE10" s="129"/>
      <c r="CF10" s="129">
        <v>1</v>
      </c>
      <c r="CG10" s="130">
        <v>1</v>
      </c>
      <c r="CH10" s="131">
        <f>IF(Q10=0,"",IF(CG10=0,"",(CG10/Q10)))</f>
        <v>0.066666666666667</v>
      </c>
      <c r="CI10" s="132">
        <v>1</v>
      </c>
      <c r="CJ10" s="133">
        <f>IFERROR(CI10/CG10,"-")</f>
        <v>1</v>
      </c>
      <c r="CK10" s="134">
        <v>18000</v>
      </c>
      <c r="CL10" s="135">
        <f>IFERROR(CK10/CG10,"-")</f>
        <v>18000</v>
      </c>
      <c r="CM10" s="136"/>
      <c r="CN10" s="136"/>
      <c r="CO10" s="136">
        <v>1</v>
      </c>
      <c r="CP10" s="137">
        <v>5</v>
      </c>
      <c r="CQ10" s="138">
        <v>794000</v>
      </c>
      <c r="CR10" s="138">
        <v>762000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0.078571428571429</v>
      </c>
      <c r="B11" s="184" t="s">
        <v>75</v>
      </c>
      <c r="C11" s="184" t="s">
        <v>58</v>
      </c>
      <c r="D11" s="184"/>
      <c r="E11" s="184" t="s">
        <v>76</v>
      </c>
      <c r="F11" s="184" t="s">
        <v>60</v>
      </c>
      <c r="G11" s="184" t="s">
        <v>61</v>
      </c>
      <c r="H11" s="87" t="s">
        <v>77</v>
      </c>
      <c r="I11" s="87" t="s">
        <v>78</v>
      </c>
      <c r="J11" s="87" t="s">
        <v>79</v>
      </c>
      <c r="K11" s="176">
        <v>280000</v>
      </c>
      <c r="L11" s="79">
        <v>5</v>
      </c>
      <c r="M11" s="79">
        <v>0</v>
      </c>
      <c r="N11" s="79">
        <v>24</v>
      </c>
      <c r="O11" s="88">
        <v>1</v>
      </c>
      <c r="P11" s="89">
        <v>0</v>
      </c>
      <c r="Q11" s="90">
        <f>O11+P11</f>
        <v>1</v>
      </c>
      <c r="R11" s="80">
        <f>IFERROR(Q11/N11,"-")</f>
        <v>0.041666666666667</v>
      </c>
      <c r="S11" s="79">
        <v>0</v>
      </c>
      <c r="T11" s="79">
        <v>1</v>
      </c>
      <c r="U11" s="80">
        <f>IFERROR(T11/(Q11),"-")</f>
        <v>1</v>
      </c>
      <c r="V11" s="81">
        <f>IFERROR(K11/SUM(Q11:Q15),"-")</f>
        <v>20000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SUM(Y11:Y15)-SUM(K11:K15)</f>
        <v>-258000</v>
      </c>
      <c r="AC11" s="83">
        <f>SUM(Y11:Y15)/SUM(K11:K15)</f>
        <v>0.078571428571429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1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80</v>
      </c>
      <c r="C12" s="184" t="s">
        <v>58</v>
      </c>
      <c r="D12" s="184"/>
      <c r="E12" s="184" t="s">
        <v>81</v>
      </c>
      <c r="F12" s="184" t="s">
        <v>82</v>
      </c>
      <c r="G12" s="184" t="s">
        <v>61</v>
      </c>
      <c r="H12" s="87" t="s">
        <v>77</v>
      </c>
      <c r="I12" s="87" t="s">
        <v>78</v>
      </c>
      <c r="J12" s="87" t="s">
        <v>83</v>
      </c>
      <c r="K12" s="176"/>
      <c r="L12" s="79">
        <v>8</v>
      </c>
      <c r="M12" s="79">
        <v>0</v>
      </c>
      <c r="N12" s="79">
        <v>45</v>
      </c>
      <c r="O12" s="88">
        <v>1</v>
      </c>
      <c r="P12" s="89">
        <v>0</v>
      </c>
      <c r="Q12" s="90">
        <f>O12+P12</f>
        <v>1</v>
      </c>
      <c r="R12" s="80">
        <f>IFERROR(Q12/N12,"-")</f>
        <v>0.022222222222222</v>
      </c>
      <c r="S12" s="79">
        <v>0</v>
      </c>
      <c r="T12" s="79">
        <v>0</v>
      </c>
      <c r="U12" s="80">
        <f>IFERROR(T12/(Q12),"-")</f>
        <v>0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1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84</v>
      </c>
      <c r="C13" s="184" t="s">
        <v>58</v>
      </c>
      <c r="D13" s="184"/>
      <c r="E13" s="184" t="s">
        <v>85</v>
      </c>
      <c r="F13" s="184" t="s">
        <v>86</v>
      </c>
      <c r="G13" s="184" t="s">
        <v>61</v>
      </c>
      <c r="H13" s="87" t="s">
        <v>77</v>
      </c>
      <c r="I13" s="87" t="s">
        <v>78</v>
      </c>
      <c r="J13" s="87" t="s">
        <v>87</v>
      </c>
      <c r="K13" s="176"/>
      <c r="L13" s="79">
        <v>3</v>
      </c>
      <c r="M13" s="79">
        <v>0</v>
      </c>
      <c r="N13" s="79">
        <v>15</v>
      </c>
      <c r="O13" s="88">
        <v>1</v>
      </c>
      <c r="P13" s="89">
        <v>0</v>
      </c>
      <c r="Q13" s="90">
        <f>O13+P13</f>
        <v>1</v>
      </c>
      <c r="R13" s="80">
        <f>IFERROR(Q13/N13,"-")</f>
        <v>0.066666666666667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1</v>
      </c>
      <c r="BQ13" s="118">
        <v>1</v>
      </c>
      <c r="BR13" s="119">
        <f>IFERROR(BQ13/BO13,"-")</f>
        <v>1</v>
      </c>
      <c r="BS13" s="120">
        <v>10000</v>
      </c>
      <c r="BT13" s="121">
        <f>IFERROR(BS13/BO13,"-")</f>
        <v>10000</v>
      </c>
      <c r="BU13" s="122">
        <v>1</v>
      </c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>
        <v>10000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88</v>
      </c>
      <c r="C14" s="184" t="s">
        <v>58</v>
      </c>
      <c r="D14" s="184"/>
      <c r="E14" s="184" t="s">
        <v>89</v>
      </c>
      <c r="F14" s="184" t="s">
        <v>90</v>
      </c>
      <c r="G14" s="184" t="s">
        <v>61</v>
      </c>
      <c r="H14" s="87" t="s">
        <v>77</v>
      </c>
      <c r="I14" s="87" t="s">
        <v>78</v>
      </c>
      <c r="J14" s="87" t="s">
        <v>91</v>
      </c>
      <c r="K14" s="176"/>
      <c r="L14" s="79">
        <v>17</v>
      </c>
      <c r="M14" s="79">
        <v>0</v>
      </c>
      <c r="N14" s="79">
        <v>50</v>
      </c>
      <c r="O14" s="88">
        <v>2</v>
      </c>
      <c r="P14" s="89">
        <v>0</v>
      </c>
      <c r="Q14" s="90">
        <f>O14+P14</f>
        <v>2</v>
      </c>
      <c r="R14" s="80">
        <f>IFERROR(Q14/N14,"-")</f>
        <v>0.04</v>
      </c>
      <c r="S14" s="79">
        <v>0</v>
      </c>
      <c r="T14" s="79">
        <v>1</v>
      </c>
      <c r="U14" s="80">
        <f>IFERROR(T14/(Q14),"-")</f>
        <v>0.5</v>
      </c>
      <c r="V14" s="81"/>
      <c r="W14" s="82">
        <v>1</v>
      </c>
      <c r="X14" s="80">
        <f>IF(Q14=0,"-",W14/Q14)</f>
        <v>0.5</v>
      </c>
      <c r="Y14" s="181">
        <v>11000</v>
      </c>
      <c r="Z14" s="182">
        <f>IFERROR(Y14/Q14,"-")</f>
        <v>5500</v>
      </c>
      <c r="AA14" s="182">
        <f>IFERROR(Y14/W14,"-")</f>
        <v>11000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2</v>
      </c>
      <c r="BY14" s="124">
        <f>IF(Q14=0,"",IF(BX14=0,"",(BX14/Q14)))</f>
        <v>1</v>
      </c>
      <c r="BZ14" s="125">
        <v>1</v>
      </c>
      <c r="CA14" s="126">
        <f>IFERROR(BZ14/BX14,"-")</f>
        <v>0.5</v>
      </c>
      <c r="CB14" s="127">
        <v>11000</v>
      </c>
      <c r="CC14" s="128">
        <f>IFERROR(CB14/BX14,"-")</f>
        <v>5500</v>
      </c>
      <c r="CD14" s="129"/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11000</v>
      </c>
      <c r="CR14" s="138">
        <v>11000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92</v>
      </c>
      <c r="C15" s="184" t="s">
        <v>58</v>
      </c>
      <c r="D15" s="184"/>
      <c r="E15" s="184" t="s">
        <v>72</v>
      </c>
      <c r="F15" s="184" t="s">
        <v>72</v>
      </c>
      <c r="G15" s="184" t="s">
        <v>73</v>
      </c>
      <c r="H15" s="87" t="s">
        <v>74</v>
      </c>
      <c r="I15" s="87"/>
      <c r="J15" s="87"/>
      <c r="K15" s="176"/>
      <c r="L15" s="79">
        <v>79</v>
      </c>
      <c r="M15" s="79">
        <v>52</v>
      </c>
      <c r="N15" s="79">
        <v>19</v>
      </c>
      <c r="O15" s="88">
        <v>9</v>
      </c>
      <c r="P15" s="89">
        <v>0</v>
      </c>
      <c r="Q15" s="90">
        <f>O15+P15</f>
        <v>9</v>
      </c>
      <c r="R15" s="80">
        <f>IFERROR(Q15/N15,"-")</f>
        <v>0.47368421052632</v>
      </c>
      <c r="S15" s="79">
        <v>2</v>
      </c>
      <c r="T15" s="79">
        <v>0</v>
      </c>
      <c r="U15" s="80">
        <f>IFERROR(T15/(Q15),"-")</f>
        <v>0</v>
      </c>
      <c r="V15" s="81"/>
      <c r="W15" s="82">
        <v>3</v>
      </c>
      <c r="X15" s="80">
        <f>IF(Q15=0,"-",W15/Q15)</f>
        <v>0.33333333333333</v>
      </c>
      <c r="Y15" s="181">
        <v>11000</v>
      </c>
      <c r="Z15" s="182">
        <f>IFERROR(Y15/Q15,"-")</f>
        <v>1222.2222222222</v>
      </c>
      <c r="AA15" s="182">
        <f>IFERROR(Y15/W15,"-")</f>
        <v>3666.6666666667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0.11111111111111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4</v>
      </c>
      <c r="BP15" s="117">
        <f>IF(Q15=0,"",IF(BO15=0,"",(BO15/Q15)))</f>
        <v>0.44444444444444</v>
      </c>
      <c r="BQ15" s="118">
        <v>1</v>
      </c>
      <c r="BR15" s="119">
        <f>IFERROR(BQ15/BO15,"-")</f>
        <v>0.25</v>
      </c>
      <c r="BS15" s="120">
        <v>5000</v>
      </c>
      <c r="BT15" s="121">
        <f>IFERROR(BS15/BO15,"-")</f>
        <v>1250</v>
      </c>
      <c r="BU15" s="122">
        <v>1</v>
      </c>
      <c r="BV15" s="122"/>
      <c r="BW15" s="122"/>
      <c r="BX15" s="123">
        <v>3</v>
      </c>
      <c r="BY15" s="124">
        <f>IF(Q15=0,"",IF(BX15=0,"",(BX15/Q15)))</f>
        <v>0.33333333333333</v>
      </c>
      <c r="BZ15" s="125">
        <v>1</v>
      </c>
      <c r="CA15" s="126">
        <f>IFERROR(BZ15/BX15,"-")</f>
        <v>0.33333333333333</v>
      </c>
      <c r="CB15" s="127">
        <v>5000</v>
      </c>
      <c r="CC15" s="128">
        <f>IFERROR(CB15/BX15,"-")</f>
        <v>1666.6666666667</v>
      </c>
      <c r="CD15" s="129">
        <v>1</v>
      </c>
      <c r="CE15" s="129"/>
      <c r="CF15" s="129"/>
      <c r="CG15" s="130">
        <v>1</v>
      </c>
      <c r="CH15" s="131">
        <f>IF(Q15=0,"",IF(CG15=0,"",(CG15/Q15)))</f>
        <v>0.11111111111111</v>
      </c>
      <c r="CI15" s="132">
        <v>1</v>
      </c>
      <c r="CJ15" s="133">
        <f>IFERROR(CI15/CG15,"-")</f>
        <v>1</v>
      </c>
      <c r="CK15" s="134">
        <v>1000</v>
      </c>
      <c r="CL15" s="135">
        <f>IFERROR(CK15/CG15,"-")</f>
        <v>1000</v>
      </c>
      <c r="CM15" s="136">
        <v>1</v>
      </c>
      <c r="CN15" s="136"/>
      <c r="CO15" s="136"/>
      <c r="CP15" s="137">
        <v>3</v>
      </c>
      <c r="CQ15" s="138">
        <v>11000</v>
      </c>
      <c r="CR15" s="138">
        <v>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0.868</v>
      </c>
      <c r="B16" s="184" t="s">
        <v>93</v>
      </c>
      <c r="C16" s="184" t="s">
        <v>58</v>
      </c>
      <c r="D16" s="184"/>
      <c r="E16" s="184" t="s">
        <v>94</v>
      </c>
      <c r="F16" s="184" t="s">
        <v>95</v>
      </c>
      <c r="G16" s="184" t="s">
        <v>61</v>
      </c>
      <c r="H16" s="87" t="s">
        <v>68</v>
      </c>
      <c r="I16" s="87" t="s">
        <v>96</v>
      </c>
      <c r="J16" s="87" t="s">
        <v>97</v>
      </c>
      <c r="K16" s="176">
        <v>250000</v>
      </c>
      <c r="L16" s="79">
        <v>14</v>
      </c>
      <c r="M16" s="79">
        <v>0</v>
      </c>
      <c r="N16" s="79">
        <v>65</v>
      </c>
      <c r="O16" s="88">
        <v>2</v>
      </c>
      <c r="P16" s="89">
        <v>0</v>
      </c>
      <c r="Q16" s="90">
        <f>O16+P16</f>
        <v>2</v>
      </c>
      <c r="R16" s="80">
        <f>IFERROR(Q16/N16,"-")</f>
        <v>0.030769230769231</v>
      </c>
      <c r="S16" s="79">
        <v>0</v>
      </c>
      <c r="T16" s="79">
        <v>1</v>
      </c>
      <c r="U16" s="80">
        <f>IFERROR(T16/(Q16),"-")</f>
        <v>0.5</v>
      </c>
      <c r="V16" s="81">
        <f>IFERROR(K16/SUM(Q16:Q17),"-")</f>
        <v>17857.142857143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-33000</v>
      </c>
      <c r="AC16" s="83">
        <f>SUM(Y16:Y17)/SUM(K16:K17)</f>
        <v>0.868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0.5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98</v>
      </c>
      <c r="C17" s="184" t="s">
        <v>58</v>
      </c>
      <c r="D17" s="184"/>
      <c r="E17" s="184" t="s">
        <v>94</v>
      </c>
      <c r="F17" s="184" t="s">
        <v>95</v>
      </c>
      <c r="G17" s="184" t="s">
        <v>73</v>
      </c>
      <c r="H17" s="87"/>
      <c r="I17" s="87"/>
      <c r="J17" s="87"/>
      <c r="K17" s="176"/>
      <c r="L17" s="79">
        <v>67</v>
      </c>
      <c r="M17" s="79">
        <v>48</v>
      </c>
      <c r="N17" s="79">
        <v>23</v>
      </c>
      <c r="O17" s="88">
        <v>12</v>
      </c>
      <c r="P17" s="89">
        <v>0</v>
      </c>
      <c r="Q17" s="90">
        <f>O17+P17</f>
        <v>12</v>
      </c>
      <c r="R17" s="80">
        <f>IFERROR(Q17/N17,"-")</f>
        <v>0.52173913043478</v>
      </c>
      <c r="S17" s="79">
        <v>1</v>
      </c>
      <c r="T17" s="79">
        <v>4</v>
      </c>
      <c r="U17" s="80">
        <f>IFERROR(T17/(Q17),"-")</f>
        <v>0.33333333333333</v>
      </c>
      <c r="V17" s="81"/>
      <c r="W17" s="82">
        <v>2</v>
      </c>
      <c r="X17" s="80">
        <f>IF(Q17=0,"-",W17/Q17)</f>
        <v>0.16666666666667</v>
      </c>
      <c r="Y17" s="181">
        <v>217000</v>
      </c>
      <c r="Z17" s="182">
        <f>IFERROR(Y17/Q17,"-")</f>
        <v>18083.333333333</v>
      </c>
      <c r="AA17" s="182">
        <f>IFERROR(Y17/W17,"-")</f>
        <v>108500</v>
      </c>
      <c r="AB17" s="176"/>
      <c r="AC17" s="83"/>
      <c r="AD17" s="77"/>
      <c r="AE17" s="91">
        <v>1</v>
      </c>
      <c r="AF17" s="92">
        <f>IF(Q17=0,"",IF(AE17=0,"",(AE17/Q17)))</f>
        <v>0.083333333333333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0.083333333333333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</v>
      </c>
      <c r="BG17" s="110">
        <f>IF(Q17=0,"",IF(BF17=0,"",(BF17/Q17)))</f>
        <v>0.083333333333333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4</v>
      </c>
      <c r="BP17" s="117">
        <f>IF(Q17=0,"",IF(BO17=0,"",(BO17/Q17)))</f>
        <v>0.33333333333333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4</v>
      </c>
      <c r="BY17" s="124">
        <f>IF(Q17=0,"",IF(BX17=0,"",(BX17/Q17)))</f>
        <v>0.33333333333333</v>
      </c>
      <c r="BZ17" s="125">
        <v>2</v>
      </c>
      <c r="CA17" s="126">
        <f>IFERROR(BZ17/BX17,"-")</f>
        <v>0.5</v>
      </c>
      <c r="CB17" s="127">
        <v>217000</v>
      </c>
      <c r="CC17" s="128">
        <f>IFERROR(CB17/BX17,"-")</f>
        <v>54250</v>
      </c>
      <c r="CD17" s="129"/>
      <c r="CE17" s="129"/>
      <c r="CF17" s="129">
        <v>2</v>
      </c>
      <c r="CG17" s="130">
        <v>1</v>
      </c>
      <c r="CH17" s="131">
        <f>IF(Q17=0,"",IF(CG17=0,"",(CG17/Q17)))</f>
        <v>0.083333333333333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2</v>
      </c>
      <c r="CQ17" s="138">
        <v>217000</v>
      </c>
      <c r="CR17" s="138">
        <v>193000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>
        <f>AC18</f>
        <v>0.43333333333333</v>
      </c>
      <c r="B18" s="184" t="s">
        <v>99</v>
      </c>
      <c r="C18" s="184" t="s">
        <v>58</v>
      </c>
      <c r="D18" s="184"/>
      <c r="E18" s="184" t="s">
        <v>76</v>
      </c>
      <c r="F18" s="184" t="s">
        <v>95</v>
      </c>
      <c r="G18" s="184" t="s">
        <v>61</v>
      </c>
      <c r="H18" s="87" t="s">
        <v>62</v>
      </c>
      <c r="I18" s="87" t="s">
        <v>100</v>
      </c>
      <c r="J18" s="87" t="s">
        <v>79</v>
      </c>
      <c r="K18" s="176">
        <v>120000</v>
      </c>
      <c r="L18" s="79">
        <v>8</v>
      </c>
      <c r="M18" s="79">
        <v>0</v>
      </c>
      <c r="N18" s="79">
        <v>34</v>
      </c>
      <c r="O18" s="88">
        <v>2</v>
      </c>
      <c r="P18" s="89">
        <v>0</v>
      </c>
      <c r="Q18" s="90">
        <f>O18+P18</f>
        <v>2</v>
      </c>
      <c r="R18" s="80">
        <f>IFERROR(Q18/N18,"-")</f>
        <v>0.058823529411765</v>
      </c>
      <c r="S18" s="79">
        <v>0</v>
      </c>
      <c r="T18" s="79">
        <v>1</v>
      </c>
      <c r="U18" s="80">
        <f>IFERROR(T18/(Q18),"-")</f>
        <v>0.5</v>
      </c>
      <c r="V18" s="81">
        <f>IFERROR(K18/SUM(Q18:Q19),"-")</f>
        <v>24000</v>
      </c>
      <c r="W18" s="82">
        <v>1</v>
      </c>
      <c r="X18" s="80">
        <f>IF(Q18=0,"-",W18/Q18)</f>
        <v>0.5</v>
      </c>
      <c r="Y18" s="181">
        <v>37000</v>
      </c>
      <c r="Z18" s="182">
        <f>IFERROR(Y18/Q18,"-")</f>
        <v>18500</v>
      </c>
      <c r="AA18" s="182">
        <f>IFERROR(Y18/W18,"-")</f>
        <v>37000</v>
      </c>
      <c r="AB18" s="176">
        <f>SUM(Y18:Y19)-SUM(K18:K19)</f>
        <v>-68000</v>
      </c>
      <c r="AC18" s="83">
        <f>SUM(Y18:Y19)/SUM(K18:K19)</f>
        <v>0.43333333333333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2</v>
      </c>
      <c r="BP18" s="117">
        <f>IF(Q18=0,"",IF(BO18=0,"",(BO18/Q18)))</f>
        <v>1</v>
      </c>
      <c r="BQ18" s="118">
        <v>1</v>
      </c>
      <c r="BR18" s="119">
        <f>IFERROR(BQ18/BO18,"-")</f>
        <v>0.5</v>
      </c>
      <c r="BS18" s="120">
        <v>37000</v>
      </c>
      <c r="BT18" s="121">
        <f>IFERROR(BS18/BO18,"-")</f>
        <v>18500</v>
      </c>
      <c r="BU18" s="122"/>
      <c r="BV18" s="122"/>
      <c r="BW18" s="122">
        <v>1</v>
      </c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37000</v>
      </c>
      <c r="CR18" s="138">
        <v>37000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101</v>
      </c>
      <c r="C19" s="184" t="s">
        <v>58</v>
      </c>
      <c r="D19" s="184"/>
      <c r="E19" s="184" t="s">
        <v>76</v>
      </c>
      <c r="F19" s="184" t="s">
        <v>95</v>
      </c>
      <c r="G19" s="184" t="s">
        <v>73</v>
      </c>
      <c r="H19" s="87"/>
      <c r="I19" s="87"/>
      <c r="J19" s="87"/>
      <c r="K19" s="176"/>
      <c r="L19" s="79">
        <v>12</v>
      </c>
      <c r="M19" s="79">
        <v>10</v>
      </c>
      <c r="N19" s="79">
        <v>2</v>
      </c>
      <c r="O19" s="88">
        <v>3</v>
      </c>
      <c r="P19" s="89">
        <v>0</v>
      </c>
      <c r="Q19" s="90">
        <f>O19+P19</f>
        <v>3</v>
      </c>
      <c r="R19" s="80">
        <f>IFERROR(Q19/N19,"-")</f>
        <v>1.5</v>
      </c>
      <c r="S19" s="79">
        <v>1</v>
      </c>
      <c r="T19" s="79">
        <v>2</v>
      </c>
      <c r="U19" s="80">
        <f>IFERROR(T19/(Q19),"-")</f>
        <v>0.66666666666667</v>
      </c>
      <c r="V19" s="81"/>
      <c r="W19" s="82">
        <v>1</v>
      </c>
      <c r="X19" s="80">
        <f>IF(Q19=0,"-",W19/Q19)</f>
        <v>0.33333333333333</v>
      </c>
      <c r="Y19" s="181">
        <v>15000</v>
      </c>
      <c r="Z19" s="182">
        <f>IFERROR(Y19/Q19,"-")</f>
        <v>5000</v>
      </c>
      <c r="AA19" s="182">
        <f>IFERROR(Y19/W19,"-")</f>
        <v>15000</v>
      </c>
      <c r="AB19" s="176"/>
      <c r="AC19" s="83"/>
      <c r="AD19" s="77"/>
      <c r="AE19" s="91">
        <v>1</v>
      </c>
      <c r="AF19" s="92">
        <f>IF(Q19=0,"",IF(AE19=0,"",(AE19/Q19)))</f>
        <v>0.33333333333333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1</v>
      </c>
      <c r="BP19" s="117">
        <f>IF(Q19=0,"",IF(BO19=0,"",(BO19/Q19)))</f>
        <v>0.33333333333333</v>
      </c>
      <c r="BQ19" s="118">
        <v>1</v>
      </c>
      <c r="BR19" s="119">
        <f>IFERROR(BQ19/BO19,"-")</f>
        <v>1</v>
      </c>
      <c r="BS19" s="120">
        <v>15000</v>
      </c>
      <c r="BT19" s="121">
        <f>IFERROR(BS19/BO19,"-")</f>
        <v>15000</v>
      </c>
      <c r="BU19" s="122"/>
      <c r="BV19" s="122"/>
      <c r="BW19" s="122">
        <v>1</v>
      </c>
      <c r="BX19" s="123">
        <v>1</v>
      </c>
      <c r="BY19" s="124">
        <f>IF(Q19=0,"",IF(BX19=0,"",(BX19/Q19)))</f>
        <v>0.33333333333333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15000</v>
      </c>
      <c r="CR19" s="138">
        <v>15000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0.13333333333333</v>
      </c>
      <c r="B20" s="184" t="s">
        <v>102</v>
      </c>
      <c r="C20" s="184" t="s">
        <v>58</v>
      </c>
      <c r="D20" s="184"/>
      <c r="E20" s="184" t="s">
        <v>103</v>
      </c>
      <c r="F20" s="184" t="s">
        <v>104</v>
      </c>
      <c r="G20" s="184" t="s">
        <v>105</v>
      </c>
      <c r="H20" s="87" t="s">
        <v>62</v>
      </c>
      <c r="I20" s="87" t="s">
        <v>100</v>
      </c>
      <c r="J20" s="87" t="s">
        <v>106</v>
      </c>
      <c r="K20" s="176">
        <v>120000</v>
      </c>
      <c r="L20" s="79">
        <v>8</v>
      </c>
      <c r="M20" s="79">
        <v>0</v>
      </c>
      <c r="N20" s="79">
        <v>36</v>
      </c>
      <c r="O20" s="88">
        <v>2</v>
      </c>
      <c r="P20" s="89">
        <v>0</v>
      </c>
      <c r="Q20" s="90">
        <f>O20+P20</f>
        <v>2</v>
      </c>
      <c r="R20" s="80">
        <f>IFERROR(Q20/N20,"-")</f>
        <v>0.055555555555556</v>
      </c>
      <c r="S20" s="79">
        <v>1</v>
      </c>
      <c r="T20" s="79">
        <v>0</v>
      </c>
      <c r="U20" s="80">
        <f>IFERROR(T20/(Q20),"-")</f>
        <v>0</v>
      </c>
      <c r="V20" s="81">
        <f>IFERROR(K20/SUM(Q20:Q21),"-")</f>
        <v>17142.857142857</v>
      </c>
      <c r="W20" s="82">
        <v>2</v>
      </c>
      <c r="X20" s="80">
        <f>IF(Q20=0,"-",W20/Q20)</f>
        <v>1</v>
      </c>
      <c r="Y20" s="181">
        <v>8000</v>
      </c>
      <c r="Z20" s="182">
        <f>IFERROR(Y20/Q20,"-")</f>
        <v>4000</v>
      </c>
      <c r="AA20" s="182">
        <f>IFERROR(Y20/W20,"-")</f>
        <v>4000</v>
      </c>
      <c r="AB20" s="176">
        <f>SUM(Y20:Y21)-SUM(K20:K21)</f>
        <v>-104000</v>
      </c>
      <c r="AC20" s="83">
        <f>SUM(Y20:Y21)/SUM(K20:K21)</f>
        <v>0.13333333333333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0.5</v>
      </c>
      <c r="BH20" s="109">
        <v>1</v>
      </c>
      <c r="BI20" s="111">
        <f>IFERROR(BH20/BF20,"-")</f>
        <v>1</v>
      </c>
      <c r="BJ20" s="112">
        <v>2000</v>
      </c>
      <c r="BK20" s="113">
        <f>IFERROR(BJ20/BF20,"-")</f>
        <v>2000</v>
      </c>
      <c r="BL20" s="114">
        <v>1</v>
      </c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1</v>
      </c>
      <c r="BY20" s="124">
        <f>IF(Q20=0,"",IF(BX20=0,"",(BX20/Q20)))</f>
        <v>0.5</v>
      </c>
      <c r="BZ20" s="125">
        <v>1</v>
      </c>
      <c r="CA20" s="126">
        <f>IFERROR(BZ20/BX20,"-")</f>
        <v>1</v>
      </c>
      <c r="CB20" s="127">
        <v>6000</v>
      </c>
      <c r="CC20" s="128">
        <f>IFERROR(CB20/BX20,"-")</f>
        <v>6000</v>
      </c>
      <c r="CD20" s="129"/>
      <c r="CE20" s="129">
        <v>1</v>
      </c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2</v>
      </c>
      <c r="CQ20" s="138">
        <v>8000</v>
      </c>
      <c r="CR20" s="138">
        <v>6000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107</v>
      </c>
      <c r="C21" s="184" t="s">
        <v>58</v>
      </c>
      <c r="D21" s="184"/>
      <c r="E21" s="184" t="s">
        <v>103</v>
      </c>
      <c r="F21" s="184" t="s">
        <v>104</v>
      </c>
      <c r="G21" s="184" t="s">
        <v>73</v>
      </c>
      <c r="H21" s="87"/>
      <c r="I21" s="87"/>
      <c r="J21" s="87"/>
      <c r="K21" s="176"/>
      <c r="L21" s="79">
        <v>34</v>
      </c>
      <c r="M21" s="79">
        <v>24</v>
      </c>
      <c r="N21" s="79">
        <v>8</v>
      </c>
      <c r="O21" s="88">
        <v>5</v>
      </c>
      <c r="P21" s="89">
        <v>0</v>
      </c>
      <c r="Q21" s="90">
        <f>O21+P21</f>
        <v>5</v>
      </c>
      <c r="R21" s="80">
        <f>IFERROR(Q21/N21,"-")</f>
        <v>0.625</v>
      </c>
      <c r="S21" s="79">
        <v>1</v>
      </c>
      <c r="T21" s="79">
        <v>1</v>
      </c>
      <c r="U21" s="80">
        <f>IFERROR(T21/(Q21),"-")</f>
        <v>0.2</v>
      </c>
      <c r="V21" s="81"/>
      <c r="W21" s="82">
        <v>1</v>
      </c>
      <c r="X21" s="80">
        <f>IF(Q21=0,"-",W21/Q21)</f>
        <v>0.2</v>
      </c>
      <c r="Y21" s="181">
        <v>8000</v>
      </c>
      <c r="Z21" s="182">
        <f>IFERROR(Y21/Q21,"-")</f>
        <v>1600</v>
      </c>
      <c r="AA21" s="182">
        <f>IFERROR(Y21/W21,"-")</f>
        <v>8000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1</v>
      </c>
      <c r="AO21" s="98">
        <f>IF(Q21=0,"",IF(AN21=0,"",(AN21/Q21)))</f>
        <v>0.2</v>
      </c>
      <c r="AP21" s="97">
        <v>1</v>
      </c>
      <c r="AQ21" s="99">
        <f>IFERROR(AP21/AN21,"-")</f>
        <v>1</v>
      </c>
      <c r="AR21" s="100">
        <v>8000</v>
      </c>
      <c r="AS21" s="101">
        <f>IFERROR(AR21/AN21,"-")</f>
        <v>8000</v>
      </c>
      <c r="AT21" s="102"/>
      <c r="AU21" s="102">
        <v>1</v>
      </c>
      <c r="AV21" s="102"/>
      <c r="AW21" s="103">
        <v>1</v>
      </c>
      <c r="AX21" s="104">
        <f>IF(Q21=0,"",IF(AW21=0,"",(AW21/Q21)))</f>
        <v>0.2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2</v>
      </c>
      <c r="BP21" s="117">
        <f>IF(Q21=0,"",IF(BO21=0,"",(BO21/Q21)))</f>
        <v>0.4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1</v>
      </c>
      <c r="BY21" s="124">
        <f>IF(Q21=0,"",IF(BX21=0,"",(BX21/Q21)))</f>
        <v>0.2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8000</v>
      </c>
      <c r="CR21" s="138">
        <v>8000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0.37777777777778</v>
      </c>
      <c r="B22" s="184" t="s">
        <v>108</v>
      </c>
      <c r="C22" s="184" t="s">
        <v>58</v>
      </c>
      <c r="D22" s="184"/>
      <c r="E22" s="184" t="s">
        <v>109</v>
      </c>
      <c r="F22" s="184" t="s">
        <v>82</v>
      </c>
      <c r="G22" s="184" t="s">
        <v>61</v>
      </c>
      <c r="H22" s="87" t="s">
        <v>110</v>
      </c>
      <c r="I22" s="87" t="s">
        <v>100</v>
      </c>
      <c r="J22" s="185" t="s">
        <v>111</v>
      </c>
      <c r="K22" s="176">
        <v>90000</v>
      </c>
      <c r="L22" s="79">
        <v>16</v>
      </c>
      <c r="M22" s="79">
        <v>0</v>
      </c>
      <c r="N22" s="79">
        <v>57</v>
      </c>
      <c r="O22" s="88">
        <v>5</v>
      </c>
      <c r="P22" s="89">
        <v>0</v>
      </c>
      <c r="Q22" s="90">
        <f>O22+P22</f>
        <v>5</v>
      </c>
      <c r="R22" s="80">
        <f>IFERROR(Q22/N22,"-")</f>
        <v>0.087719298245614</v>
      </c>
      <c r="S22" s="79">
        <v>0</v>
      </c>
      <c r="T22" s="79">
        <v>2</v>
      </c>
      <c r="U22" s="80">
        <f>IFERROR(T22/(Q22),"-")</f>
        <v>0.4</v>
      </c>
      <c r="V22" s="81">
        <f>IFERROR(K22/SUM(Q22:Q23),"-")</f>
        <v>12857.142857143</v>
      </c>
      <c r="W22" s="82">
        <v>1</v>
      </c>
      <c r="X22" s="80">
        <f>IF(Q22=0,"-",W22/Q22)</f>
        <v>0.2</v>
      </c>
      <c r="Y22" s="181">
        <v>3000</v>
      </c>
      <c r="Z22" s="182">
        <f>IFERROR(Y22/Q22,"-")</f>
        <v>600</v>
      </c>
      <c r="AA22" s="182">
        <f>IFERROR(Y22/W22,"-")</f>
        <v>3000</v>
      </c>
      <c r="AB22" s="176">
        <f>SUM(Y22:Y23)-SUM(K22:K23)</f>
        <v>-56000</v>
      </c>
      <c r="AC22" s="83">
        <f>SUM(Y22:Y23)/SUM(K22:K23)</f>
        <v>0.37777777777778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0.2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2</v>
      </c>
      <c r="BP22" s="117">
        <f>IF(Q22=0,"",IF(BO22=0,"",(BO22/Q22)))</f>
        <v>0.4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2</v>
      </c>
      <c r="BY22" s="124">
        <f>IF(Q22=0,"",IF(BX22=0,"",(BX22/Q22)))</f>
        <v>0.4</v>
      </c>
      <c r="BZ22" s="125">
        <v>1</v>
      </c>
      <c r="CA22" s="126">
        <f>IFERROR(BZ22/BX22,"-")</f>
        <v>0.5</v>
      </c>
      <c r="CB22" s="127">
        <v>3000</v>
      </c>
      <c r="CC22" s="128">
        <f>IFERROR(CB22/BX22,"-")</f>
        <v>1500</v>
      </c>
      <c r="CD22" s="129">
        <v>1</v>
      </c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3000</v>
      </c>
      <c r="CR22" s="138">
        <v>3000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112</v>
      </c>
      <c r="C23" s="184" t="s">
        <v>58</v>
      </c>
      <c r="D23" s="184"/>
      <c r="E23" s="184" t="s">
        <v>109</v>
      </c>
      <c r="F23" s="184" t="s">
        <v>82</v>
      </c>
      <c r="G23" s="184" t="s">
        <v>73</v>
      </c>
      <c r="H23" s="87"/>
      <c r="I23" s="87"/>
      <c r="J23" s="87"/>
      <c r="K23" s="176"/>
      <c r="L23" s="79">
        <v>23</v>
      </c>
      <c r="M23" s="79">
        <v>20</v>
      </c>
      <c r="N23" s="79">
        <v>13</v>
      </c>
      <c r="O23" s="88">
        <v>2</v>
      </c>
      <c r="P23" s="89">
        <v>0</v>
      </c>
      <c r="Q23" s="90">
        <f>O23+P23</f>
        <v>2</v>
      </c>
      <c r="R23" s="80">
        <f>IFERROR(Q23/N23,"-")</f>
        <v>0.15384615384615</v>
      </c>
      <c r="S23" s="79">
        <v>1</v>
      </c>
      <c r="T23" s="79">
        <v>1</v>
      </c>
      <c r="U23" s="80">
        <f>IFERROR(T23/(Q23),"-")</f>
        <v>0.5</v>
      </c>
      <c r="V23" s="81"/>
      <c r="W23" s="82">
        <v>2</v>
      </c>
      <c r="X23" s="80">
        <f>IF(Q23=0,"-",W23/Q23)</f>
        <v>1</v>
      </c>
      <c r="Y23" s="181">
        <v>31000</v>
      </c>
      <c r="Z23" s="182">
        <f>IFERROR(Y23/Q23,"-")</f>
        <v>15500</v>
      </c>
      <c r="AA23" s="182">
        <f>IFERROR(Y23/W23,"-")</f>
        <v>15500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0.5</v>
      </c>
      <c r="BH23" s="109">
        <v>1</v>
      </c>
      <c r="BI23" s="111">
        <f>IFERROR(BH23/BF23,"-")</f>
        <v>1</v>
      </c>
      <c r="BJ23" s="112">
        <v>10000</v>
      </c>
      <c r="BK23" s="113">
        <f>IFERROR(BJ23/BF23,"-")</f>
        <v>10000</v>
      </c>
      <c r="BL23" s="114"/>
      <c r="BM23" s="114">
        <v>1</v>
      </c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>
        <v>1</v>
      </c>
      <c r="CH23" s="131">
        <f>IF(Q23=0,"",IF(CG23=0,"",(CG23/Q23)))</f>
        <v>0.5</v>
      </c>
      <c r="CI23" s="132">
        <v>1</v>
      </c>
      <c r="CJ23" s="133">
        <f>IFERROR(CI23/CG23,"-")</f>
        <v>1</v>
      </c>
      <c r="CK23" s="134">
        <v>21000</v>
      </c>
      <c r="CL23" s="135">
        <f>IFERROR(CK23/CG23,"-")</f>
        <v>21000</v>
      </c>
      <c r="CM23" s="136"/>
      <c r="CN23" s="136"/>
      <c r="CO23" s="136">
        <v>1</v>
      </c>
      <c r="CP23" s="137">
        <v>2</v>
      </c>
      <c r="CQ23" s="138">
        <v>31000</v>
      </c>
      <c r="CR23" s="138">
        <v>21000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1.06</v>
      </c>
      <c r="B24" s="184" t="s">
        <v>113</v>
      </c>
      <c r="C24" s="184" t="s">
        <v>58</v>
      </c>
      <c r="D24" s="184"/>
      <c r="E24" s="184" t="s">
        <v>76</v>
      </c>
      <c r="F24" s="184" t="s">
        <v>95</v>
      </c>
      <c r="G24" s="184" t="s">
        <v>61</v>
      </c>
      <c r="H24" s="87" t="s">
        <v>66</v>
      </c>
      <c r="I24" s="87" t="s">
        <v>100</v>
      </c>
      <c r="J24" s="87" t="s">
        <v>79</v>
      </c>
      <c r="K24" s="176">
        <v>150000</v>
      </c>
      <c r="L24" s="79">
        <v>8</v>
      </c>
      <c r="M24" s="79">
        <v>0</v>
      </c>
      <c r="N24" s="79">
        <v>55</v>
      </c>
      <c r="O24" s="88">
        <v>4</v>
      </c>
      <c r="P24" s="89">
        <v>0</v>
      </c>
      <c r="Q24" s="90">
        <f>O24+P24</f>
        <v>4</v>
      </c>
      <c r="R24" s="80">
        <f>IFERROR(Q24/N24,"-")</f>
        <v>0.072727272727273</v>
      </c>
      <c r="S24" s="79">
        <v>0</v>
      </c>
      <c r="T24" s="79">
        <v>3</v>
      </c>
      <c r="U24" s="80">
        <f>IFERROR(T24/(Q24),"-")</f>
        <v>0.75</v>
      </c>
      <c r="V24" s="81">
        <f>IFERROR(K24/SUM(Q24:Q25),"-")</f>
        <v>18750</v>
      </c>
      <c r="W24" s="82">
        <v>1</v>
      </c>
      <c r="X24" s="80">
        <f>IF(Q24=0,"-",W24/Q24)</f>
        <v>0.25</v>
      </c>
      <c r="Y24" s="181">
        <v>43000</v>
      </c>
      <c r="Z24" s="182">
        <f>IFERROR(Y24/Q24,"-")</f>
        <v>10750</v>
      </c>
      <c r="AA24" s="182">
        <f>IFERROR(Y24/W24,"-")</f>
        <v>43000</v>
      </c>
      <c r="AB24" s="176">
        <f>SUM(Y24:Y25)-SUM(K24:K25)</f>
        <v>9000</v>
      </c>
      <c r="AC24" s="83">
        <f>SUM(Y24:Y25)/SUM(K24:K25)</f>
        <v>1.06</v>
      </c>
      <c r="AD24" s="77"/>
      <c r="AE24" s="91">
        <v>1</v>
      </c>
      <c r="AF24" s="92">
        <f>IF(Q24=0,"",IF(AE24=0,"",(AE24/Q24)))</f>
        <v>0.25</v>
      </c>
      <c r="AG24" s="91"/>
      <c r="AH24" s="93">
        <f>IFERROR(AG24/AE24,"-")</f>
        <v>0</v>
      </c>
      <c r="AI24" s="94"/>
      <c r="AJ24" s="95">
        <f>IFERROR(AI24/AE24,"-")</f>
        <v>0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2</v>
      </c>
      <c r="BP24" s="117">
        <f>IF(Q24=0,"",IF(BO24=0,"",(BO24/Q24)))</f>
        <v>0.5</v>
      </c>
      <c r="BQ24" s="118">
        <v>2</v>
      </c>
      <c r="BR24" s="119">
        <f>IFERROR(BQ24/BO24,"-")</f>
        <v>1</v>
      </c>
      <c r="BS24" s="120">
        <v>44000</v>
      </c>
      <c r="BT24" s="121">
        <f>IFERROR(BS24/BO24,"-")</f>
        <v>22000</v>
      </c>
      <c r="BU24" s="122"/>
      <c r="BV24" s="122">
        <v>1</v>
      </c>
      <c r="BW24" s="122">
        <v>1</v>
      </c>
      <c r="BX24" s="123">
        <v>1</v>
      </c>
      <c r="BY24" s="124">
        <f>IF(Q24=0,"",IF(BX24=0,"",(BX24/Q24)))</f>
        <v>0.25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43000</v>
      </c>
      <c r="CR24" s="138">
        <v>38000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114</v>
      </c>
      <c r="C25" s="184" t="s">
        <v>58</v>
      </c>
      <c r="D25" s="184"/>
      <c r="E25" s="184" t="s">
        <v>76</v>
      </c>
      <c r="F25" s="184" t="s">
        <v>95</v>
      </c>
      <c r="G25" s="184" t="s">
        <v>73</v>
      </c>
      <c r="H25" s="87"/>
      <c r="I25" s="87"/>
      <c r="J25" s="87"/>
      <c r="K25" s="176"/>
      <c r="L25" s="79">
        <v>38</v>
      </c>
      <c r="M25" s="79">
        <v>26</v>
      </c>
      <c r="N25" s="79">
        <v>6</v>
      </c>
      <c r="O25" s="88">
        <v>4</v>
      </c>
      <c r="P25" s="89">
        <v>0</v>
      </c>
      <c r="Q25" s="90">
        <f>O25+P25</f>
        <v>4</v>
      </c>
      <c r="R25" s="80">
        <f>IFERROR(Q25/N25,"-")</f>
        <v>0.66666666666667</v>
      </c>
      <c r="S25" s="79">
        <v>1</v>
      </c>
      <c r="T25" s="79">
        <v>1</v>
      </c>
      <c r="U25" s="80">
        <f>IFERROR(T25/(Q25),"-")</f>
        <v>0.25</v>
      </c>
      <c r="V25" s="81"/>
      <c r="W25" s="82">
        <v>2</v>
      </c>
      <c r="X25" s="80">
        <f>IF(Q25=0,"-",W25/Q25)</f>
        <v>0.5</v>
      </c>
      <c r="Y25" s="181">
        <v>116000</v>
      </c>
      <c r="Z25" s="182">
        <f>IFERROR(Y25/Q25,"-")</f>
        <v>29000</v>
      </c>
      <c r="AA25" s="182">
        <f>IFERROR(Y25/W25,"-")</f>
        <v>58000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0.25</v>
      </c>
      <c r="BQ25" s="118">
        <v>1</v>
      </c>
      <c r="BR25" s="119">
        <f>IFERROR(BQ25/BO25,"-")</f>
        <v>1</v>
      </c>
      <c r="BS25" s="120">
        <v>6000</v>
      </c>
      <c r="BT25" s="121">
        <f>IFERROR(BS25/BO25,"-")</f>
        <v>6000</v>
      </c>
      <c r="BU25" s="122"/>
      <c r="BV25" s="122">
        <v>1</v>
      </c>
      <c r="BW25" s="122"/>
      <c r="BX25" s="123">
        <v>2</v>
      </c>
      <c r="BY25" s="124">
        <f>IF(Q25=0,"",IF(BX25=0,"",(BX25/Q25)))</f>
        <v>0.5</v>
      </c>
      <c r="BZ25" s="125">
        <v>1</v>
      </c>
      <c r="CA25" s="126">
        <f>IFERROR(BZ25/BX25,"-")</f>
        <v>0.5</v>
      </c>
      <c r="CB25" s="127">
        <v>110000</v>
      </c>
      <c r="CC25" s="128">
        <f>IFERROR(CB25/BX25,"-")</f>
        <v>55000</v>
      </c>
      <c r="CD25" s="129"/>
      <c r="CE25" s="129"/>
      <c r="CF25" s="129">
        <v>1</v>
      </c>
      <c r="CG25" s="130">
        <v>1</v>
      </c>
      <c r="CH25" s="131">
        <f>IF(Q25=0,"",IF(CG25=0,"",(CG25/Q25)))</f>
        <v>0.25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2</v>
      </c>
      <c r="CQ25" s="138">
        <v>116000</v>
      </c>
      <c r="CR25" s="138">
        <v>110000</v>
      </c>
      <c r="CS25" s="138"/>
      <c r="CT25" s="139" t="str">
        <f>IF(AND(CR25=0,CS25=0),"",IF(AND(CR25&lt;=100000,CS25&lt;=100000),"",IF(CR25/CQ25&gt;0.7,"男高",IF(CS25/CQ25&gt;0.7,"女高",""))))</f>
        <v>男高</v>
      </c>
    </row>
    <row r="26" spans="1:99">
      <c r="A26" s="78">
        <f>AC26</f>
        <v>0.46</v>
      </c>
      <c r="B26" s="184" t="s">
        <v>115</v>
      </c>
      <c r="C26" s="184" t="s">
        <v>58</v>
      </c>
      <c r="D26" s="184"/>
      <c r="E26" s="184" t="s">
        <v>59</v>
      </c>
      <c r="F26" s="184" t="s">
        <v>86</v>
      </c>
      <c r="G26" s="184" t="s">
        <v>105</v>
      </c>
      <c r="H26" s="87" t="s">
        <v>66</v>
      </c>
      <c r="I26" s="87" t="s">
        <v>100</v>
      </c>
      <c r="J26" s="87" t="s">
        <v>106</v>
      </c>
      <c r="K26" s="176">
        <v>150000</v>
      </c>
      <c r="L26" s="79">
        <v>1</v>
      </c>
      <c r="M26" s="79">
        <v>0</v>
      </c>
      <c r="N26" s="79">
        <v>27</v>
      </c>
      <c r="O26" s="88">
        <v>1</v>
      </c>
      <c r="P26" s="89">
        <v>0</v>
      </c>
      <c r="Q26" s="90">
        <f>O26+P26</f>
        <v>1</v>
      </c>
      <c r="R26" s="80">
        <f>IFERROR(Q26/N26,"-")</f>
        <v>0.037037037037037</v>
      </c>
      <c r="S26" s="79">
        <v>0</v>
      </c>
      <c r="T26" s="79">
        <v>1</v>
      </c>
      <c r="U26" s="80">
        <f>IFERROR(T26/(Q26),"-")</f>
        <v>1</v>
      </c>
      <c r="V26" s="81">
        <f>IFERROR(K26/SUM(Q26:Q27),"-")</f>
        <v>18750</v>
      </c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>
        <f>SUM(Y26:Y27)-SUM(K26:K27)</f>
        <v>-81000</v>
      </c>
      <c r="AC26" s="83">
        <f>SUM(Y26:Y27)/SUM(K26:K27)</f>
        <v>0.46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>
        <v>1</v>
      </c>
      <c r="BY26" s="124">
        <f>IF(Q26=0,"",IF(BX26=0,"",(BX26/Q26)))</f>
        <v>1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116</v>
      </c>
      <c r="C27" s="184" t="s">
        <v>58</v>
      </c>
      <c r="D27" s="184"/>
      <c r="E27" s="184" t="s">
        <v>59</v>
      </c>
      <c r="F27" s="184" t="s">
        <v>86</v>
      </c>
      <c r="G27" s="184" t="s">
        <v>73</v>
      </c>
      <c r="H27" s="87"/>
      <c r="I27" s="87"/>
      <c r="J27" s="87"/>
      <c r="K27" s="176"/>
      <c r="L27" s="79">
        <v>58</v>
      </c>
      <c r="M27" s="79">
        <v>29</v>
      </c>
      <c r="N27" s="79">
        <v>24</v>
      </c>
      <c r="O27" s="88">
        <v>7</v>
      </c>
      <c r="P27" s="89">
        <v>0</v>
      </c>
      <c r="Q27" s="90">
        <f>O27+P27</f>
        <v>7</v>
      </c>
      <c r="R27" s="80">
        <f>IFERROR(Q27/N27,"-")</f>
        <v>0.29166666666667</v>
      </c>
      <c r="S27" s="79">
        <v>3</v>
      </c>
      <c r="T27" s="79">
        <v>1</v>
      </c>
      <c r="U27" s="80">
        <f>IFERROR(T27/(Q27),"-")</f>
        <v>0.14285714285714</v>
      </c>
      <c r="V27" s="81"/>
      <c r="W27" s="82">
        <v>3</v>
      </c>
      <c r="X27" s="80">
        <f>IF(Q27=0,"-",W27/Q27)</f>
        <v>0.42857142857143</v>
      </c>
      <c r="Y27" s="181">
        <v>69000</v>
      </c>
      <c r="Z27" s="182">
        <f>IFERROR(Y27/Q27,"-")</f>
        <v>9857.1428571429</v>
      </c>
      <c r="AA27" s="182">
        <f>IFERROR(Y27/W27,"-")</f>
        <v>23000</v>
      </c>
      <c r="AB27" s="176"/>
      <c r="AC27" s="83"/>
      <c r="AD27" s="77"/>
      <c r="AE27" s="91">
        <v>1</v>
      </c>
      <c r="AF27" s="92">
        <f>IF(Q27=0,"",IF(AE27=0,"",(AE27/Q27)))</f>
        <v>0.14285714285714</v>
      </c>
      <c r="AG27" s="91"/>
      <c r="AH27" s="93">
        <f>IFERROR(AG27/AE27,"-")</f>
        <v>0</v>
      </c>
      <c r="AI27" s="94"/>
      <c r="AJ27" s="95">
        <f>IFERROR(AI27/AE27,"-")</f>
        <v>0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2</v>
      </c>
      <c r="BG27" s="110">
        <f>IF(Q27=0,"",IF(BF27=0,"",(BF27/Q27)))</f>
        <v>0.28571428571429</v>
      </c>
      <c r="BH27" s="109">
        <v>1</v>
      </c>
      <c r="BI27" s="111">
        <f>IFERROR(BH27/BF27,"-")</f>
        <v>0.5</v>
      </c>
      <c r="BJ27" s="112">
        <v>8000</v>
      </c>
      <c r="BK27" s="113">
        <f>IFERROR(BJ27/BF27,"-")</f>
        <v>4000</v>
      </c>
      <c r="BL27" s="114"/>
      <c r="BM27" s="114">
        <v>1</v>
      </c>
      <c r="BN27" s="114"/>
      <c r="BO27" s="116">
        <v>2</v>
      </c>
      <c r="BP27" s="117">
        <f>IF(Q27=0,"",IF(BO27=0,"",(BO27/Q27)))</f>
        <v>0.28571428571429</v>
      </c>
      <c r="BQ27" s="118">
        <v>1</v>
      </c>
      <c r="BR27" s="119">
        <f>IFERROR(BQ27/BO27,"-")</f>
        <v>0.5</v>
      </c>
      <c r="BS27" s="120">
        <v>3000</v>
      </c>
      <c r="BT27" s="121">
        <f>IFERROR(BS27/BO27,"-")</f>
        <v>1500</v>
      </c>
      <c r="BU27" s="122">
        <v>1</v>
      </c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>
        <v>2</v>
      </c>
      <c r="CH27" s="131">
        <f>IF(Q27=0,"",IF(CG27=0,"",(CG27/Q27)))</f>
        <v>0.28571428571429</v>
      </c>
      <c r="CI27" s="132">
        <v>1</v>
      </c>
      <c r="CJ27" s="133">
        <f>IFERROR(CI27/CG27,"-")</f>
        <v>0.5</v>
      </c>
      <c r="CK27" s="134">
        <v>58000</v>
      </c>
      <c r="CL27" s="135">
        <f>IFERROR(CK27/CG27,"-")</f>
        <v>29000</v>
      </c>
      <c r="CM27" s="136"/>
      <c r="CN27" s="136"/>
      <c r="CO27" s="136">
        <v>1</v>
      </c>
      <c r="CP27" s="137">
        <v>3</v>
      </c>
      <c r="CQ27" s="138">
        <v>69000</v>
      </c>
      <c r="CR27" s="138">
        <v>58000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24.544444444444</v>
      </c>
      <c r="B28" s="184" t="s">
        <v>117</v>
      </c>
      <c r="C28" s="184" t="s">
        <v>58</v>
      </c>
      <c r="D28" s="184"/>
      <c r="E28" s="184" t="s">
        <v>109</v>
      </c>
      <c r="F28" s="184" t="s">
        <v>82</v>
      </c>
      <c r="G28" s="184" t="s">
        <v>61</v>
      </c>
      <c r="H28" s="87" t="s">
        <v>118</v>
      </c>
      <c r="I28" s="87" t="s">
        <v>100</v>
      </c>
      <c r="J28" s="185" t="s">
        <v>111</v>
      </c>
      <c r="K28" s="176">
        <v>90000</v>
      </c>
      <c r="L28" s="79">
        <v>10</v>
      </c>
      <c r="M28" s="79">
        <v>0</v>
      </c>
      <c r="N28" s="79">
        <v>57</v>
      </c>
      <c r="O28" s="88">
        <v>3</v>
      </c>
      <c r="P28" s="89">
        <v>0</v>
      </c>
      <c r="Q28" s="90">
        <f>O28+P28</f>
        <v>3</v>
      </c>
      <c r="R28" s="80">
        <f>IFERROR(Q28/N28,"-")</f>
        <v>0.052631578947368</v>
      </c>
      <c r="S28" s="79">
        <v>0</v>
      </c>
      <c r="T28" s="79">
        <v>3</v>
      </c>
      <c r="U28" s="80">
        <f>IFERROR(T28/(Q28),"-")</f>
        <v>1</v>
      </c>
      <c r="V28" s="81">
        <f>IFERROR(K28/SUM(Q28:Q29),"-")</f>
        <v>9000</v>
      </c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>
        <f>SUM(Y28:Y29)-SUM(K28:K29)</f>
        <v>2119000</v>
      </c>
      <c r="AC28" s="83">
        <f>SUM(Y28:Y29)/SUM(K28:K29)</f>
        <v>24.544444444444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2</v>
      </c>
      <c r="BG28" s="110">
        <f>IF(Q28=0,"",IF(BF28=0,"",(BF28/Q28)))</f>
        <v>0.66666666666667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>
        <v>1</v>
      </c>
      <c r="BY28" s="124">
        <f>IF(Q28=0,"",IF(BX28=0,"",(BX28/Q28)))</f>
        <v>0.33333333333333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119</v>
      </c>
      <c r="C29" s="184" t="s">
        <v>58</v>
      </c>
      <c r="D29" s="184"/>
      <c r="E29" s="184" t="s">
        <v>109</v>
      </c>
      <c r="F29" s="184" t="s">
        <v>82</v>
      </c>
      <c r="G29" s="184" t="s">
        <v>73</v>
      </c>
      <c r="H29" s="87"/>
      <c r="I29" s="87"/>
      <c r="J29" s="87"/>
      <c r="K29" s="176"/>
      <c r="L29" s="79">
        <v>39</v>
      </c>
      <c r="M29" s="79">
        <v>25</v>
      </c>
      <c r="N29" s="79">
        <v>8</v>
      </c>
      <c r="O29" s="88">
        <v>7</v>
      </c>
      <c r="P29" s="89">
        <v>0</v>
      </c>
      <c r="Q29" s="90">
        <f>O29+P29</f>
        <v>7</v>
      </c>
      <c r="R29" s="80">
        <f>IFERROR(Q29/N29,"-")</f>
        <v>0.875</v>
      </c>
      <c r="S29" s="79">
        <v>1</v>
      </c>
      <c r="T29" s="79">
        <v>3</v>
      </c>
      <c r="U29" s="80">
        <f>IFERROR(T29/(Q29),"-")</f>
        <v>0.42857142857143</v>
      </c>
      <c r="V29" s="81"/>
      <c r="W29" s="82">
        <v>2</v>
      </c>
      <c r="X29" s="80">
        <f>IF(Q29=0,"-",W29/Q29)</f>
        <v>0.28571428571429</v>
      </c>
      <c r="Y29" s="181">
        <v>2209000</v>
      </c>
      <c r="Z29" s="182">
        <f>IFERROR(Y29/Q29,"-")</f>
        <v>315571.42857143</v>
      </c>
      <c r="AA29" s="182">
        <f>IFERROR(Y29/W29,"-")</f>
        <v>1104500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2</v>
      </c>
      <c r="BG29" s="110">
        <f>IF(Q29=0,"",IF(BF29=0,"",(BF29/Q29)))</f>
        <v>0.28571428571429</v>
      </c>
      <c r="BH29" s="109">
        <v>1</v>
      </c>
      <c r="BI29" s="111">
        <f>IFERROR(BH29/BF29,"-")</f>
        <v>0.5</v>
      </c>
      <c r="BJ29" s="112">
        <v>1000</v>
      </c>
      <c r="BK29" s="113">
        <f>IFERROR(BJ29/BF29,"-")</f>
        <v>500</v>
      </c>
      <c r="BL29" s="114">
        <v>1</v>
      </c>
      <c r="BM29" s="114"/>
      <c r="BN29" s="114"/>
      <c r="BO29" s="116">
        <v>2</v>
      </c>
      <c r="BP29" s="117">
        <f>IF(Q29=0,"",IF(BO29=0,"",(BO29/Q29)))</f>
        <v>0.28571428571429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2</v>
      </c>
      <c r="BY29" s="124">
        <f>IF(Q29=0,"",IF(BX29=0,"",(BX29/Q29)))</f>
        <v>0.28571428571429</v>
      </c>
      <c r="BZ29" s="125">
        <v>2</v>
      </c>
      <c r="CA29" s="126">
        <f>IFERROR(BZ29/BX29,"-")</f>
        <v>1</v>
      </c>
      <c r="CB29" s="127">
        <v>2248000</v>
      </c>
      <c r="CC29" s="128">
        <f>IFERROR(CB29/BX29,"-")</f>
        <v>1124000</v>
      </c>
      <c r="CD29" s="129"/>
      <c r="CE29" s="129">
        <v>1</v>
      </c>
      <c r="CF29" s="129">
        <v>1</v>
      </c>
      <c r="CG29" s="130">
        <v>1</v>
      </c>
      <c r="CH29" s="131">
        <f>IF(Q29=0,"",IF(CG29=0,"",(CG29/Q29)))</f>
        <v>0.14285714285714</v>
      </c>
      <c r="CI29" s="132"/>
      <c r="CJ29" s="133">
        <f>IFERROR(CI29/CG29,"-")</f>
        <v>0</v>
      </c>
      <c r="CK29" s="134"/>
      <c r="CL29" s="135">
        <f>IFERROR(CK29/CG29,"-")</f>
        <v>0</v>
      </c>
      <c r="CM29" s="136"/>
      <c r="CN29" s="136"/>
      <c r="CO29" s="136"/>
      <c r="CP29" s="137">
        <v>2</v>
      </c>
      <c r="CQ29" s="138">
        <v>2209000</v>
      </c>
      <c r="CR29" s="138">
        <v>2242000</v>
      </c>
      <c r="CS29" s="138"/>
      <c r="CT29" s="139" t="str">
        <f>IF(AND(CR29=0,CS29=0),"",IF(AND(CR29&lt;=100000,CS29&lt;=100000),"",IF(CR29/CQ29&gt;0.7,"男高",IF(CS29/CQ29&gt;0.7,"女高",""))))</f>
        <v>男高</v>
      </c>
    </row>
    <row r="30" spans="1:99">
      <c r="A30" s="78">
        <f>AC30</f>
        <v>2.9384615384615</v>
      </c>
      <c r="B30" s="184" t="s">
        <v>120</v>
      </c>
      <c r="C30" s="184" t="s">
        <v>58</v>
      </c>
      <c r="D30" s="184"/>
      <c r="E30" s="184" t="s">
        <v>76</v>
      </c>
      <c r="F30" s="184" t="s">
        <v>60</v>
      </c>
      <c r="G30" s="184" t="s">
        <v>61</v>
      </c>
      <c r="H30" s="87" t="s">
        <v>121</v>
      </c>
      <c r="I30" s="87" t="s">
        <v>100</v>
      </c>
      <c r="J30" s="185" t="s">
        <v>122</v>
      </c>
      <c r="K30" s="176">
        <v>130000</v>
      </c>
      <c r="L30" s="79">
        <v>12</v>
      </c>
      <c r="M30" s="79">
        <v>0</v>
      </c>
      <c r="N30" s="79">
        <v>45</v>
      </c>
      <c r="O30" s="88">
        <v>3</v>
      </c>
      <c r="P30" s="89">
        <v>0</v>
      </c>
      <c r="Q30" s="90">
        <f>O30+P30</f>
        <v>3</v>
      </c>
      <c r="R30" s="80">
        <f>IFERROR(Q30/N30,"-")</f>
        <v>0.066666666666667</v>
      </c>
      <c r="S30" s="79">
        <v>0</v>
      </c>
      <c r="T30" s="79">
        <v>1</v>
      </c>
      <c r="U30" s="80">
        <f>IFERROR(T30/(Q30),"-")</f>
        <v>0.33333333333333</v>
      </c>
      <c r="V30" s="81">
        <f>IFERROR(K30/SUM(Q30:Q31),"-")</f>
        <v>16250</v>
      </c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>
        <f>SUM(Y30:Y31)-SUM(K30:K31)</f>
        <v>252000</v>
      </c>
      <c r="AC30" s="83">
        <f>SUM(Y30:Y31)/SUM(K30:K31)</f>
        <v>2.9384615384615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0.33333333333333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1</v>
      </c>
      <c r="BP30" s="117">
        <f>IF(Q30=0,"",IF(BO30=0,"",(BO30/Q30)))</f>
        <v>0.33333333333333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>
        <v>1</v>
      </c>
      <c r="CH30" s="131">
        <f>IF(Q30=0,"",IF(CG30=0,"",(CG30/Q30)))</f>
        <v>0.33333333333333</v>
      </c>
      <c r="CI30" s="132"/>
      <c r="CJ30" s="133">
        <f>IFERROR(CI30/CG30,"-")</f>
        <v>0</v>
      </c>
      <c r="CK30" s="134"/>
      <c r="CL30" s="135">
        <f>IFERROR(CK30/CG30,"-")</f>
        <v>0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123</v>
      </c>
      <c r="C31" s="184" t="s">
        <v>58</v>
      </c>
      <c r="D31" s="184"/>
      <c r="E31" s="184" t="s">
        <v>76</v>
      </c>
      <c r="F31" s="184" t="s">
        <v>60</v>
      </c>
      <c r="G31" s="184" t="s">
        <v>73</v>
      </c>
      <c r="H31" s="87"/>
      <c r="I31" s="87"/>
      <c r="J31" s="87"/>
      <c r="K31" s="176"/>
      <c r="L31" s="79">
        <v>22</v>
      </c>
      <c r="M31" s="79">
        <v>18</v>
      </c>
      <c r="N31" s="79">
        <v>8</v>
      </c>
      <c r="O31" s="88">
        <v>5</v>
      </c>
      <c r="P31" s="89">
        <v>0</v>
      </c>
      <c r="Q31" s="90">
        <f>O31+P31</f>
        <v>5</v>
      </c>
      <c r="R31" s="80">
        <f>IFERROR(Q31/N31,"-")</f>
        <v>0.625</v>
      </c>
      <c r="S31" s="79">
        <v>2</v>
      </c>
      <c r="T31" s="79">
        <v>2</v>
      </c>
      <c r="U31" s="80">
        <f>IFERROR(T31/(Q31),"-")</f>
        <v>0.4</v>
      </c>
      <c r="V31" s="81"/>
      <c r="W31" s="82">
        <v>3</v>
      </c>
      <c r="X31" s="80">
        <f>IF(Q31=0,"-",W31/Q31)</f>
        <v>0.6</v>
      </c>
      <c r="Y31" s="181">
        <v>382000</v>
      </c>
      <c r="Z31" s="182">
        <f>IFERROR(Y31/Q31,"-")</f>
        <v>76400</v>
      </c>
      <c r="AA31" s="182">
        <f>IFERROR(Y31/W31,"-")</f>
        <v>127333.33333333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1</v>
      </c>
      <c r="BP31" s="117">
        <f>IF(Q31=0,"",IF(BO31=0,"",(BO31/Q31)))</f>
        <v>0.2</v>
      </c>
      <c r="BQ31" s="118">
        <v>1</v>
      </c>
      <c r="BR31" s="119">
        <f>IFERROR(BQ31/BO31,"-")</f>
        <v>1</v>
      </c>
      <c r="BS31" s="120">
        <v>41000</v>
      </c>
      <c r="BT31" s="121">
        <f>IFERROR(BS31/BO31,"-")</f>
        <v>41000</v>
      </c>
      <c r="BU31" s="122"/>
      <c r="BV31" s="122"/>
      <c r="BW31" s="122">
        <v>1</v>
      </c>
      <c r="BX31" s="123">
        <v>2</v>
      </c>
      <c r="BY31" s="124">
        <f>IF(Q31=0,"",IF(BX31=0,"",(BX31/Q31)))</f>
        <v>0.4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>
        <v>2</v>
      </c>
      <c r="CH31" s="131">
        <f>IF(Q31=0,"",IF(CG31=0,"",(CG31/Q31)))</f>
        <v>0.4</v>
      </c>
      <c r="CI31" s="132">
        <v>2</v>
      </c>
      <c r="CJ31" s="133">
        <f>IFERROR(CI31/CG31,"-")</f>
        <v>1</v>
      </c>
      <c r="CK31" s="134">
        <v>341000</v>
      </c>
      <c r="CL31" s="135">
        <f>IFERROR(CK31/CG31,"-")</f>
        <v>170500</v>
      </c>
      <c r="CM31" s="136">
        <v>1</v>
      </c>
      <c r="CN31" s="136"/>
      <c r="CO31" s="136">
        <v>1</v>
      </c>
      <c r="CP31" s="137">
        <v>3</v>
      </c>
      <c r="CQ31" s="138">
        <v>382000</v>
      </c>
      <c r="CR31" s="138">
        <v>340000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>
        <f>AC32</f>
        <v>0.076923076923077</v>
      </c>
      <c r="B32" s="184" t="s">
        <v>124</v>
      </c>
      <c r="C32" s="184" t="s">
        <v>58</v>
      </c>
      <c r="D32" s="184"/>
      <c r="E32" s="184" t="s">
        <v>125</v>
      </c>
      <c r="F32" s="184" t="s">
        <v>126</v>
      </c>
      <c r="G32" s="184" t="s">
        <v>105</v>
      </c>
      <c r="H32" s="87" t="s">
        <v>121</v>
      </c>
      <c r="I32" s="87" t="s">
        <v>100</v>
      </c>
      <c r="J32" s="87" t="s">
        <v>106</v>
      </c>
      <c r="K32" s="176">
        <v>130000</v>
      </c>
      <c r="L32" s="79">
        <v>11</v>
      </c>
      <c r="M32" s="79">
        <v>0</v>
      </c>
      <c r="N32" s="79">
        <v>39</v>
      </c>
      <c r="O32" s="88">
        <v>8</v>
      </c>
      <c r="P32" s="89">
        <v>0</v>
      </c>
      <c r="Q32" s="90">
        <f>O32+P32</f>
        <v>8</v>
      </c>
      <c r="R32" s="80">
        <f>IFERROR(Q32/N32,"-")</f>
        <v>0.20512820512821</v>
      </c>
      <c r="S32" s="79">
        <v>0</v>
      </c>
      <c r="T32" s="79">
        <v>3</v>
      </c>
      <c r="U32" s="80">
        <f>IFERROR(T32/(Q32),"-")</f>
        <v>0.375</v>
      </c>
      <c r="V32" s="81">
        <f>IFERROR(K32/SUM(Q32:Q33),"-")</f>
        <v>9285.7142857143</v>
      </c>
      <c r="W32" s="82">
        <v>1</v>
      </c>
      <c r="X32" s="80">
        <f>IF(Q32=0,"-",W32/Q32)</f>
        <v>0.125</v>
      </c>
      <c r="Y32" s="181">
        <v>5000</v>
      </c>
      <c r="Z32" s="182">
        <f>IFERROR(Y32/Q32,"-")</f>
        <v>625</v>
      </c>
      <c r="AA32" s="182">
        <f>IFERROR(Y32/W32,"-")</f>
        <v>5000</v>
      </c>
      <c r="AB32" s="176">
        <f>SUM(Y32:Y33)-SUM(K32:K33)</f>
        <v>-120000</v>
      </c>
      <c r="AC32" s="83">
        <f>SUM(Y32:Y33)/SUM(K32:K33)</f>
        <v>0.076923076923077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>
        <v>1</v>
      </c>
      <c r="AO32" s="98">
        <f>IF(Q32=0,"",IF(AN32=0,"",(AN32/Q32)))</f>
        <v>0.125</v>
      </c>
      <c r="AP32" s="97"/>
      <c r="AQ32" s="99">
        <f>IFERROR(AP32/AN32,"-")</f>
        <v>0</v>
      </c>
      <c r="AR32" s="100"/>
      <c r="AS32" s="101">
        <f>IFERROR(AR32/AN32,"-")</f>
        <v>0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3</v>
      </c>
      <c r="BG32" s="110">
        <f>IF(Q32=0,"",IF(BF32=0,"",(BF32/Q32)))</f>
        <v>0.375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3</v>
      </c>
      <c r="BP32" s="117">
        <f>IF(Q32=0,"",IF(BO32=0,"",(BO32/Q32)))</f>
        <v>0.375</v>
      </c>
      <c r="BQ32" s="118">
        <v>1</v>
      </c>
      <c r="BR32" s="119">
        <f>IFERROR(BQ32/BO32,"-")</f>
        <v>0.33333333333333</v>
      </c>
      <c r="BS32" s="120">
        <v>5000</v>
      </c>
      <c r="BT32" s="121">
        <f>IFERROR(BS32/BO32,"-")</f>
        <v>1666.6666666667</v>
      </c>
      <c r="BU32" s="122">
        <v>1</v>
      </c>
      <c r="BV32" s="122"/>
      <c r="BW32" s="122"/>
      <c r="BX32" s="123">
        <v>1</v>
      </c>
      <c r="BY32" s="124">
        <f>IF(Q32=0,"",IF(BX32=0,"",(BX32/Q32)))</f>
        <v>0.125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5000</v>
      </c>
      <c r="CR32" s="138">
        <v>5000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127</v>
      </c>
      <c r="C33" s="184" t="s">
        <v>58</v>
      </c>
      <c r="D33" s="184"/>
      <c r="E33" s="184" t="s">
        <v>125</v>
      </c>
      <c r="F33" s="184" t="s">
        <v>126</v>
      </c>
      <c r="G33" s="184" t="s">
        <v>73</v>
      </c>
      <c r="H33" s="87"/>
      <c r="I33" s="87"/>
      <c r="J33" s="87"/>
      <c r="K33" s="176"/>
      <c r="L33" s="79">
        <v>53</v>
      </c>
      <c r="M33" s="79">
        <v>27</v>
      </c>
      <c r="N33" s="79">
        <v>10</v>
      </c>
      <c r="O33" s="88">
        <v>6</v>
      </c>
      <c r="P33" s="89">
        <v>0</v>
      </c>
      <c r="Q33" s="90">
        <f>O33+P33</f>
        <v>6</v>
      </c>
      <c r="R33" s="80">
        <f>IFERROR(Q33/N33,"-")</f>
        <v>0.6</v>
      </c>
      <c r="S33" s="79">
        <v>2</v>
      </c>
      <c r="T33" s="79">
        <v>2</v>
      </c>
      <c r="U33" s="80">
        <f>IFERROR(T33/(Q33),"-")</f>
        <v>0.33333333333333</v>
      </c>
      <c r="V33" s="81"/>
      <c r="W33" s="82">
        <v>0</v>
      </c>
      <c r="X33" s="80">
        <f>IF(Q33=0,"-",W33/Q33)</f>
        <v>0</v>
      </c>
      <c r="Y33" s="181">
        <v>5000</v>
      </c>
      <c r="Z33" s="182">
        <f>IFERROR(Y33/Q33,"-")</f>
        <v>833.33333333333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2</v>
      </c>
      <c r="BG33" s="110">
        <f>IF(Q33=0,"",IF(BF33=0,"",(BF33/Q33)))</f>
        <v>0.33333333333333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3</v>
      </c>
      <c r="BP33" s="117">
        <f>IF(Q33=0,"",IF(BO33=0,"",(BO33/Q33)))</f>
        <v>0.5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1</v>
      </c>
      <c r="BY33" s="124">
        <f>IF(Q33=0,"",IF(BX33=0,"",(BX33/Q33)))</f>
        <v>0.16666666666667</v>
      </c>
      <c r="BZ33" s="125">
        <v>1</v>
      </c>
      <c r="CA33" s="126">
        <f>IFERROR(BZ33/BX33,"-")</f>
        <v>1</v>
      </c>
      <c r="CB33" s="127">
        <v>10000</v>
      </c>
      <c r="CC33" s="128">
        <f>IFERROR(CB33/BX33,"-")</f>
        <v>10000</v>
      </c>
      <c r="CD33" s="129"/>
      <c r="CE33" s="129">
        <v>1</v>
      </c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5000</v>
      </c>
      <c r="CR33" s="138">
        <v>10000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0.15384615384615</v>
      </c>
      <c r="B34" s="184" t="s">
        <v>128</v>
      </c>
      <c r="C34" s="184" t="s">
        <v>58</v>
      </c>
      <c r="D34" s="184"/>
      <c r="E34" s="184" t="s">
        <v>76</v>
      </c>
      <c r="F34" s="184" t="s">
        <v>60</v>
      </c>
      <c r="G34" s="184" t="s">
        <v>61</v>
      </c>
      <c r="H34" s="87" t="s">
        <v>129</v>
      </c>
      <c r="I34" s="87" t="s">
        <v>100</v>
      </c>
      <c r="J34" s="185" t="s">
        <v>130</v>
      </c>
      <c r="K34" s="176">
        <v>130000</v>
      </c>
      <c r="L34" s="79">
        <v>16</v>
      </c>
      <c r="M34" s="79">
        <v>0</v>
      </c>
      <c r="N34" s="79">
        <v>45</v>
      </c>
      <c r="O34" s="88">
        <v>5</v>
      </c>
      <c r="P34" s="89">
        <v>0</v>
      </c>
      <c r="Q34" s="90">
        <f>O34+P34</f>
        <v>5</v>
      </c>
      <c r="R34" s="80">
        <f>IFERROR(Q34/N34,"-")</f>
        <v>0.11111111111111</v>
      </c>
      <c r="S34" s="79">
        <v>1</v>
      </c>
      <c r="T34" s="79">
        <v>1</v>
      </c>
      <c r="U34" s="80">
        <f>IFERROR(T34/(Q34),"-")</f>
        <v>0.2</v>
      </c>
      <c r="V34" s="81">
        <f>IFERROR(K34/SUM(Q34:Q35),"-")</f>
        <v>14444.444444444</v>
      </c>
      <c r="W34" s="82">
        <v>3</v>
      </c>
      <c r="X34" s="80">
        <f>IF(Q34=0,"-",W34/Q34)</f>
        <v>0.6</v>
      </c>
      <c r="Y34" s="181">
        <v>15000</v>
      </c>
      <c r="Z34" s="182">
        <f>IFERROR(Y34/Q34,"-")</f>
        <v>3000</v>
      </c>
      <c r="AA34" s="182">
        <f>IFERROR(Y34/W34,"-")</f>
        <v>5000</v>
      </c>
      <c r="AB34" s="176">
        <f>SUM(Y34:Y35)-SUM(K34:K35)</f>
        <v>-110000</v>
      </c>
      <c r="AC34" s="83">
        <f>SUM(Y34:Y35)/SUM(K34:K35)</f>
        <v>0.15384615384615</v>
      </c>
      <c r="AD34" s="77"/>
      <c r="AE34" s="91">
        <v>1</v>
      </c>
      <c r="AF34" s="92">
        <f>IF(Q34=0,"",IF(AE34=0,"",(AE34/Q34)))</f>
        <v>0.2</v>
      </c>
      <c r="AG34" s="91"/>
      <c r="AH34" s="93">
        <f>IFERROR(AG34/AE34,"-")</f>
        <v>0</v>
      </c>
      <c r="AI34" s="94"/>
      <c r="AJ34" s="95">
        <f>IFERROR(AI34/AE34,"-")</f>
        <v>0</v>
      </c>
      <c r="AK34" s="96"/>
      <c r="AL34" s="96"/>
      <c r="AM34" s="96"/>
      <c r="AN34" s="97">
        <v>1</v>
      </c>
      <c r="AO34" s="98">
        <f>IF(Q34=0,"",IF(AN34=0,"",(AN34/Q34)))</f>
        <v>0.2</v>
      </c>
      <c r="AP34" s="97">
        <v>1</v>
      </c>
      <c r="AQ34" s="99">
        <f>IFERROR(AP34/AN34,"-")</f>
        <v>1</v>
      </c>
      <c r="AR34" s="100">
        <v>1000</v>
      </c>
      <c r="AS34" s="101">
        <f>IFERROR(AR34/AN34,"-")</f>
        <v>1000</v>
      </c>
      <c r="AT34" s="102">
        <v>1</v>
      </c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2</v>
      </c>
      <c r="BP34" s="117">
        <f>IF(Q34=0,"",IF(BO34=0,"",(BO34/Q34)))</f>
        <v>0.4</v>
      </c>
      <c r="BQ34" s="118">
        <v>2</v>
      </c>
      <c r="BR34" s="119">
        <f>IFERROR(BQ34/BO34,"-")</f>
        <v>1</v>
      </c>
      <c r="BS34" s="120">
        <v>14000</v>
      </c>
      <c r="BT34" s="121">
        <f>IFERROR(BS34/BO34,"-")</f>
        <v>7000</v>
      </c>
      <c r="BU34" s="122"/>
      <c r="BV34" s="122">
        <v>2</v>
      </c>
      <c r="BW34" s="122"/>
      <c r="BX34" s="123">
        <v>1</v>
      </c>
      <c r="BY34" s="124">
        <f>IF(Q34=0,"",IF(BX34=0,"",(BX34/Q34)))</f>
        <v>0.2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3</v>
      </c>
      <c r="CQ34" s="138">
        <v>15000</v>
      </c>
      <c r="CR34" s="138">
        <v>10000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131</v>
      </c>
      <c r="C35" s="184" t="s">
        <v>58</v>
      </c>
      <c r="D35" s="184"/>
      <c r="E35" s="184" t="s">
        <v>76</v>
      </c>
      <c r="F35" s="184" t="s">
        <v>60</v>
      </c>
      <c r="G35" s="184" t="s">
        <v>73</v>
      </c>
      <c r="H35" s="87"/>
      <c r="I35" s="87"/>
      <c r="J35" s="87"/>
      <c r="K35" s="176"/>
      <c r="L35" s="79">
        <v>34</v>
      </c>
      <c r="M35" s="79">
        <v>24</v>
      </c>
      <c r="N35" s="79">
        <v>7</v>
      </c>
      <c r="O35" s="88">
        <v>4</v>
      </c>
      <c r="P35" s="89">
        <v>0</v>
      </c>
      <c r="Q35" s="90">
        <f>O35+P35</f>
        <v>4</v>
      </c>
      <c r="R35" s="80">
        <f>IFERROR(Q35/N35,"-")</f>
        <v>0.57142857142857</v>
      </c>
      <c r="S35" s="79">
        <v>1</v>
      </c>
      <c r="T35" s="79">
        <v>1</v>
      </c>
      <c r="U35" s="80">
        <f>IFERROR(T35/(Q35),"-")</f>
        <v>0.25</v>
      </c>
      <c r="V35" s="81"/>
      <c r="W35" s="82">
        <v>1</v>
      </c>
      <c r="X35" s="80">
        <f>IF(Q35=0,"-",W35/Q35)</f>
        <v>0.25</v>
      </c>
      <c r="Y35" s="181">
        <v>5000</v>
      </c>
      <c r="Z35" s="182">
        <f>IFERROR(Y35/Q35,"-")</f>
        <v>1250</v>
      </c>
      <c r="AA35" s="182">
        <f>IFERROR(Y35/W35,"-")</f>
        <v>5000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>
        <v>3</v>
      </c>
      <c r="BY35" s="124">
        <f>IF(Q35=0,"",IF(BX35=0,"",(BX35/Q35)))</f>
        <v>0.75</v>
      </c>
      <c r="BZ35" s="125">
        <v>1</v>
      </c>
      <c r="CA35" s="126">
        <f>IFERROR(BZ35/BX35,"-")</f>
        <v>0.33333333333333</v>
      </c>
      <c r="CB35" s="127">
        <v>5000</v>
      </c>
      <c r="CC35" s="128">
        <f>IFERROR(CB35/BX35,"-")</f>
        <v>1666.6666666667</v>
      </c>
      <c r="CD35" s="129">
        <v>1</v>
      </c>
      <c r="CE35" s="129"/>
      <c r="CF35" s="129"/>
      <c r="CG35" s="130">
        <v>1</v>
      </c>
      <c r="CH35" s="131">
        <f>IF(Q35=0,"",IF(CG35=0,"",(CG35/Q35)))</f>
        <v>0.25</v>
      </c>
      <c r="CI35" s="132"/>
      <c r="CJ35" s="133">
        <f>IFERROR(CI35/CG35,"-")</f>
        <v>0</v>
      </c>
      <c r="CK35" s="134"/>
      <c r="CL35" s="135">
        <f>IFERROR(CK35/CG35,"-")</f>
        <v>0</v>
      </c>
      <c r="CM35" s="136"/>
      <c r="CN35" s="136"/>
      <c r="CO35" s="136"/>
      <c r="CP35" s="137">
        <v>1</v>
      </c>
      <c r="CQ35" s="138">
        <v>5000</v>
      </c>
      <c r="CR35" s="138">
        <v>5000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0.0076923076923077</v>
      </c>
      <c r="B36" s="184" t="s">
        <v>132</v>
      </c>
      <c r="C36" s="184" t="s">
        <v>58</v>
      </c>
      <c r="D36" s="184"/>
      <c r="E36" s="184" t="s">
        <v>125</v>
      </c>
      <c r="F36" s="184" t="s">
        <v>126</v>
      </c>
      <c r="G36" s="184" t="s">
        <v>105</v>
      </c>
      <c r="H36" s="87" t="s">
        <v>129</v>
      </c>
      <c r="I36" s="87" t="s">
        <v>100</v>
      </c>
      <c r="J36" s="87" t="s">
        <v>133</v>
      </c>
      <c r="K36" s="176">
        <v>130000</v>
      </c>
      <c r="L36" s="79">
        <v>17</v>
      </c>
      <c r="M36" s="79">
        <v>0</v>
      </c>
      <c r="N36" s="79">
        <v>44</v>
      </c>
      <c r="O36" s="88">
        <v>5</v>
      </c>
      <c r="P36" s="89">
        <v>0</v>
      </c>
      <c r="Q36" s="90">
        <f>O36+P36</f>
        <v>5</v>
      </c>
      <c r="R36" s="80">
        <f>IFERROR(Q36/N36,"-")</f>
        <v>0.11363636363636</v>
      </c>
      <c r="S36" s="79">
        <v>0</v>
      </c>
      <c r="T36" s="79">
        <v>2</v>
      </c>
      <c r="U36" s="80">
        <f>IFERROR(T36/(Q36),"-")</f>
        <v>0.4</v>
      </c>
      <c r="V36" s="81">
        <f>IFERROR(K36/SUM(Q36:Q37),"-")</f>
        <v>16250</v>
      </c>
      <c r="W36" s="82">
        <v>1</v>
      </c>
      <c r="X36" s="80">
        <f>IF(Q36=0,"-",W36/Q36)</f>
        <v>0.2</v>
      </c>
      <c r="Y36" s="181">
        <v>1000</v>
      </c>
      <c r="Z36" s="182">
        <f>IFERROR(Y36/Q36,"-")</f>
        <v>200</v>
      </c>
      <c r="AA36" s="182">
        <f>IFERROR(Y36/W36,"-")</f>
        <v>1000</v>
      </c>
      <c r="AB36" s="176">
        <f>SUM(Y36:Y37)-SUM(K36:K37)</f>
        <v>-129000</v>
      </c>
      <c r="AC36" s="83">
        <f>SUM(Y36:Y37)/SUM(K36:K37)</f>
        <v>0.0076923076923077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>
        <v>1</v>
      </c>
      <c r="AX36" s="104">
        <f>IF(Q36=0,"",IF(AW36=0,"",(AW36/Q36)))</f>
        <v>0.2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>
        <v>3</v>
      </c>
      <c r="BG36" s="110">
        <f>IF(Q36=0,"",IF(BF36=0,"",(BF36/Q36)))</f>
        <v>0.6</v>
      </c>
      <c r="BH36" s="109">
        <v>1</v>
      </c>
      <c r="BI36" s="111">
        <f>IFERROR(BH36/BF36,"-")</f>
        <v>0.33333333333333</v>
      </c>
      <c r="BJ36" s="112">
        <v>1000</v>
      </c>
      <c r="BK36" s="113">
        <f>IFERROR(BJ36/BF36,"-")</f>
        <v>333.33333333333</v>
      </c>
      <c r="BL36" s="114">
        <v>1</v>
      </c>
      <c r="BM36" s="114"/>
      <c r="BN36" s="114"/>
      <c r="BO36" s="116">
        <v>1</v>
      </c>
      <c r="BP36" s="117">
        <f>IF(Q36=0,"",IF(BO36=0,"",(BO36/Q36)))</f>
        <v>0.2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1000</v>
      </c>
      <c r="CR36" s="138">
        <v>1000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134</v>
      </c>
      <c r="C37" s="184" t="s">
        <v>58</v>
      </c>
      <c r="D37" s="184"/>
      <c r="E37" s="184" t="s">
        <v>125</v>
      </c>
      <c r="F37" s="184" t="s">
        <v>126</v>
      </c>
      <c r="G37" s="184" t="s">
        <v>73</v>
      </c>
      <c r="H37" s="87"/>
      <c r="I37" s="87"/>
      <c r="J37" s="87"/>
      <c r="K37" s="176"/>
      <c r="L37" s="79">
        <v>26</v>
      </c>
      <c r="M37" s="79">
        <v>21</v>
      </c>
      <c r="N37" s="79">
        <v>9</v>
      </c>
      <c r="O37" s="88">
        <v>3</v>
      </c>
      <c r="P37" s="89">
        <v>0</v>
      </c>
      <c r="Q37" s="90">
        <f>O37+P37</f>
        <v>3</v>
      </c>
      <c r="R37" s="80">
        <f>IFERROR(Q37/N37,"-")</f>
        <v>0.33333333333333</v>
      </c>
      <c r="S37" s="79">
        <v>0</v>
      </c>
      <c r="T37" s="79">
        <v>0</v>
      </c>
      <c r="U37" s="80">
        <f>IFERROR(T37/(Q37),"-")</f>
        <v>0</v>
      </c>
      <c r="V37" s="81"/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/>
      <c r="AC37" s="83"/>
      <c r="AD37" s="77"/>
      <c r="AE37" s="91">
        <v>1</v>
      </c>
      <c r="AF37" s="92">
        <f>IF(Q37=0,"",IF(AE37=0,"",(AE37/Q37)))</f>
        <v>0.33333333333333</v>
      </c>
      <c r="AG37" s="91"/>
      <c r="AH37" s="93">
        <f>IFERROR(AG37/AE37,"-")</f>
        <v>0</v>
      </c>
      <c r="AI37" s="94"/>
      <c r="AJ37" s="95">
        <f>IFERROR(AI37/AE37,"-")</f>
        <v>0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1</v>
      </c>
      <c r="BP37" s="117">
        <f>IF(Q37=0,"",IF(BO37=0,"",(BO37/Q37)))</f>
        <v>0.33333333333333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>
        <v>1</v>
      </c>
      <c r="CH37" s="131">
        <f>IF(Q37=0,"",IF(CG37=0,"",(CG37/Q37)))</f>
        <v>0.33333333333333</v>
      </c>
      <c r="CI37" s="132">
        <v>1</v>
      </c>
      <c r="CJ37" s="133">
        <f>IFERROR(CI37/CG37,"-")</f>
        <v>1</v>
      </c>
      <c r="CK37" s="134">
        <v>3000</v>
      </c>
      <c r="CL37" s="135">
        <f>IFERROR(CK37/CG37,"-")</f>
        <v>3000</v>
      </c>
      <c r="CM37" s="136">
        <v>1</v>
      </c>
      <c r="CN37" s="136"/>
      <c r="CO37" s="136"/>
      <c r="CP37" s="137">
        <v>0</v>
      </c>
      <c r="CQ37" s="138">
        <v>0</v>
      </c>
      <c r="CR37" s="138">
        <v>3000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0.26842105263158</v>
      </c>
      <c r="B38" s="184" t="s">
        <v>135</v>
      </c>
      <c r="C38" s="184" t="s">
        <v>58</v>
      </c>
      <c r="D38" s="184"/>
      <c r="E38" s="184" t="s">
        <v>76</v>
      </c>
      <c r="F38" s="184" t="s">
        <v>60</v>
      </c>
      <c r="G38" s="184" t="s">
        <v>105</v>
      </c>
      <c r="H38" s="87" t="s">
        <v>136</v>
      </c>
      <c r="I38" s="87" t="s">
        <v>63</v>
      </c>
      <c r="J38" s="186" t="s">
        <v>137</v>
      </c>
      <c r="K38" s="176">
        <v>190000</v>
      </c>
      <c r="L38" s="79">
        <v>12</v>
      </c>
      <c r="M38" s="79">
        <v>0</v>
      </c>
      <c r="N38" s="79">
        <v>49</v>
      </c>
      <c r="O38" s="88">
        <v>3</v>
      </c>
      <c r="P38" s="89">
        <v>0</v>
      </c>
      <c r="Q38" s="90">
        <f>O38+P38</f>
        <v>3</v>
      </c>
      <c r="R38" s="80">
        <f>IFERROR(Q38/N38,"-")</f>
        <v>0.061224489795918</v>
      </c>
      <c r="S38" s="79">
        <v>0</v>
      </c>
      <c r="T38" s="79">
        <v>1</v>
      </c>
      <c r="U38" s="80">
        <f>IFERROR(T38/(Q38),"-")</f>
        <v>0.33333333333333</v>
      </c>
      <c r="V38" s="81">
        <f>IFERROR(K38/SUM(Q38:Q39),"-")</f>
        <v>31666.666666667</v>
      </c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>
        <f>SUM(Y38:Y39)-SUM(K38:K39)</f>
        <v>-139000</v>
      </c>
      <c r="AC38" s="83">
        <f>SUM(Y38:Y39)/SUM(K38:K39)</f>
        <v>0.26842105263158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2</v>
      </c>
      <c r="BG38" s="110">
        <f>IF(Q38=0,"",IF(BF38=0,"",(BF38/Q38)))</f>
        <v>0.66666666666667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1</v>
      </c>
      <c r="BP38" s="117">
        <f>IF(Q38=0,"",IF(BO38=0,"",(BO38/Q38)))</f>
        <v>0.33333333333333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138</v>
      </c>
      <c r="C39" s="184" t="s">
        <v>58</v>
      </c>
      <c r="D39" s="184"/>
      <c r="E39" s="184" t="s">
        <v>76</v>
      </c>
      <c r="F39" s="184" t="s">
        <v>60</v>
      </c>
      <c r="G39" s="184" t="s">
        <v>73</v>
      </c>
      <c r="H39" s="87"/>
      <c r="I39" s="87"/>
      <c r="J39" s="87"/>
      <c r="K39" s="176"/>
      <c r="L39" s="79">
        <v>21</v>
      </c>
      <c r="M39" s="79">
        <v>14</v>
      </c>
      <c r="N39" s="79">
        <v>11</v>
      </c>
      <c r="O39" s="88">
        <v>3</v>
      </c>
      <c r="P39" s="89">
        <v>0</v>
      </c>
      <c r="Q39" s="90">
        <f>O39+P39</f>
        <v>3</v>
      </c>
      <c r="R39" s="80">
        <f>IFERROR(Q39/N39,"-")</f>
        <v>0.27272727272727</v>
      </c>
      <c r="S39" s="79">
        <v>1</v>
      </c>
      <c r="T39" s="79">
        <v>0</v>
      </c>
      <c r="U39" s="80">
        <f>IFERROR(T39/(Q39),"-")</f>
        <v>0</v>
      </c>
      <c r="V39" s="81"/>
      <c r="W39" s="82">
        <v>1</v>
      </c>
      <c r="X39" s="80">
        <f>IF(Q39=0,"-",W39/Q39)</f>
        <v>0.33333333333333</v>
      </c>
      <c r="Y39" s="181">
        <v>51000</v>
      </c>
      <c r="Z39" s="182">
        <f>IFERROR(Y39/Q39,"-")</f>
        <v>17000</v>
      </c>
      <c r="AA39" s="182">
        <f>IFERROR(Y39/W39,"-")</f>
        <v>51000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>
        <v>1</v>
      </c>
      <c r="AX39" s="104">
        <f>IF(Q39=0,"",IF(AW39=0,"",(AW39/Q39)))</f>
        <v>0.33333333333333</v>
      </c>
      <c r="AY39" s="103"/>
      <c r="AZ39" s="105">
        <f>IFERROR(AY39/AW39,"-")</f>
        <v>0</v>
      </c>
      <c r="BA39" s="106"/>
      <c r="BB39" s="107">
        <f>IFERROR(BA39/AW39,"-")</f>
        <v>0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1</v>
      </c>
      <c r="BP39" s="117">
        <f>IF(Q39=0,"",IF(BO39=0,"",(BO39/Q39)))</f>
        <v>0.33333333333333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>
        <v>1</v>
      </c>
      <c r="CH39" s="131">
        <f>IF(Q39=0,"",IF(CG39=0,"",(CG39/Q39)))</f>
        <v>0.33333333333333</v>
      </c>
      <c r="CI39" s="132">
        <v>1</v>
      </c>
      <c r="CJ39" s="133">
        <f>IFERROR(CI39/CG39,"-")</f>
        <v>1</v>
      </c>
      <c r="CK39" s="134">
        <v>51000</v>
      </c>
      <c r="CL39" s="135">
        <f>IFERROR(CK39/CG39,"-")</f>
        <v>51000</v>
      </c>
      <c r="CM39" s="136"/>
      <c r="CN39" s="136"/>
      <c r="CO39" s="136">
        <v>1</v>
      </c>
      <c r="CP39" s="137">
        <v>1</v>
      </c>
      <c r="CQ39" s="138">
        <v>51000</v>
      </c>
      <c r="CR39" s="138">
        <v>51000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0.325375</v>
      </c>
      <c r="B40" s="184" t="s">
        <v>139</v>
      </c>
      <c r="C40" s="184" t="s">
        <v>58</v>
      </c>
      <c r="D40" s="184"/>
      <c r="E40" s="184" t="s">
        <v>140</v>
      </c>
      <c r="F40" s="184" t="s">
        <v>126</v>
      </c>
      <c r="G40" s="184" t="s">
        <v>61</v>
      </c>
      <c r="H40" s="87" t="s">
        <v>141</v>
      </c>
      <c r="I40" s="87" t="s">
        <v>142</v>
      </c>
      <c r="J40" s="186" t="s">
        <v>137</v>
      </c>
      <c r="K40" s="176">
        <v>320000</v>
      </c>
      <c r="L40" s="79">
        <v>26</v>
      </c>
      <c r="M40" s="79">
        <v>0</v>
      </c>
      <c r="N40" s="79">
        <v>74</v>
      </c>
      <c r="O40" s="88">
        <v>14</v>
      </c>
      <c r="P40" s="89">
        <v>0</v>
      </c>
      <c r="Q40" s="90">
        <f>O40+P40</f>
        <v>14</v>
      </c>
      <c r="R40" s="80">
        <f>IFERROR(Q40/N40,"-")</f>
        <v>0.18918918918919</v>
      </c>
      <c r="S40" s="79">
        <v>1</v>
      </c>
      <c r="T40" s="79">
        <v>5</v>
      </c>
      <c r="U40" s="80">
        <f>IFERROR(T40/(Q40),"-")</f>
        <v>0.35714285714286</v>
      </c>
      <c r="V40" s="81">
        <f>IFERROR(K40/SUM(Q40:Q41),"-")</f>
        <v>10322.580645161</v>
      </c>
      <c r="W40" s="82">
        <v>2</v>
      </c>
      <c r="X40" s="80">
        <f>IF(Q40=0,"-",W40/Q40)</f>
        <v>0.14285714285714</v>
      </c>
      <c r="Y40" s="181">
        <v>18000</v>
      </c>
      <c r="Z40" s="182">
        <f>IFERROR(Y40/Q40,"-")</f>
        <v>1285.7142857143</v>
      </c>
      <c r="AA40" s="182">
        <f>IFERROR(Y40/W40,"-")</f>
        <v>9000</v>
      </c>
      <c r="AB40" s="176">
        <f>SUM(Y40:Y41)-SUM(K40:K41)</f>
        <v>-215880</v>
      </c>
      <c r="AC40" s="83">
        <f>SUM(Y40:Y41)/SUM(K40:K41)</f>
        <v>0.325375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>
        <v>2</v>
      </c>
      <c r="AX40" s="104">
        <f>IF(Q40=0,"",IF(AW40=0,"",(AW40/Q40)))</f>
        <v>0.14285714285714</v>
      </c>
      <c r="AY40" s="103"/>
      <c r="AZ40" s="105">
        <f>IFERROR(AY40/AW40,"-")</f>
        <v>0</v>
      </c>
      <c r="BA40" s="106"/>
      <c r="BB40" s="107">
        <f>IFERROR(BA40/AW40,"-")</f>
        <v>0</v>
      </c>
      <c r="BC40" s="108"/>
      <c r="BD40" s="108"/>
      <c r="BE40" s="108"/>
      <c r="BF40" s="109">
        <v>2</v>
      </c>
      <c r="BG40" s="110">
        <f>IF(Q40=0,"",IF(BF40=0,"",(BF40/Q40)))</f>
        <v>0.14285714285714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9</v>
      </c>
      <c r="BP40" s="117">
        <f>IF(Q40=0,"",IF(BO40=0,"",(BO40/Q40)))</f>
        <v>0.64285714285714</v>
      </c>
      <c r="BQ40" s="118">
        <v>2</v>
      </c>
      <c r="BR40" s="119">
        <f>IFERROR(BQ40/BO40,"-")</f>
        <v>0.22222222222222</v>
      </c>
      <c r="BS40" s="120">
        <v>18000</v>
      </c>
      <c r="BT40" s="121">
        <f>IFERROR(BS40/BO40,"-")</f>
        <v>2000</v>
      </c>
      <c r="BU40" s="122">
        <v>1</v>
      </c>
      <c r="BV40" s="122"/>
      <c r="BW40" s="122">
        <v>1</v>
      </c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>
        <v>1</v>
      </c>
      <c r="CH40" s="131">
        <f>IF(Q40=0,"",IF(CG40=0,"",(CG40/Q40)))</f>
        <v>0.071428571428571</v>
      </c>
      <c r="CI40" s="132"/>
      <c r="CJ40" s="133">
        <f>IFERROR(CI40/CG40,"-")</f>
        <v>0</v>
      </c>
      <c r="CK40" s="134"/>
      <c r="CL40" s="135">
        <f>IFERROR(CK40/CG40,"-")</f>
        <v>0</v>
      </c>
      <c r="CM40" s="136"/>
      <c r="CN40" s="136"/>
      <c r="CO40" s="136"/>
      <c r="CP40" s="137">
        <v>2</v>
      </c>
      <c r="CQ40" s="138">
        <v>18000</v>
      </c>
      <c r="CR40" s="138">
        <v>13000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143</v>
      </c>
      <c r="C41" s="184" t="s">
        <v>58</v>
      </c>
      <c r="D41" s="184"/>
      <c r="E41" s="184" t="s">
        <v>140</v>
      </c>
      <c r="F41" s="184" t="s">
        <v>126</v>
      </c>
      <c r="G41" s="184" t="s">
        <v>73</v>
      </c>
      <c r="H41" s="87"/>
      <c r="I41" s="87"/>
      <c r="J41" s="87"/>
      <c r="K41" s="176"/>
      <c r="L41" s="79">
        <v>58</v>
      </c>
      <c r="M41" s="79">
        <v>42</v>
      </c>
      <c r="N41" s="79">
        <v>18</v>
      </c>
      <c r="O41" s="88">
        <v>17</v>
      </c>
      <c r="P41" s="89">
        <v>0</v>
      </c>
      <c r="Q41" s="90">
        <f>O41+P41</f>
        <v>17</v>
      </c>
      <c r="R41" s="80">
        <f>IFERROR(Q41/N41,"-")</f>
        <v>0.94444444444444</v>
      </c>
      <c r="S41" s="79">
        <v>1</v>
      </c>
      <c r="T41" s="79">
        <v>5</v>
      </c>
      <c r="U41" s="80">
        <f>IFERROR(T41/(Q41),"-")</f>
        <v>0.29411764705882</v>
      </c>
      <c r="V41" s="81"/>
      <c r="W41" s="82">
        <v>6</v>
      </c>
      <c r="X41" s="80">
        <f>IF(Q41=0,"-",W41/Q41)</f>
        <v>0.35294117647059</v>
      </c>
      <c r="Y41" s="181">
        <v>86120</v>
      </c>
      <c r="Z41" s="182">
        <f>IFERROR(Y41/Q41,"-")</f>
        <v>5065.8823529412</v>
      </c>
      <c r="AA41" s="182">
        <f>IFERROR(Y41/W41,"-")</f>
        <v>14353.333333333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0.058823529411765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5</v>
      </c>
      <c r="BP41" s="117">
        <f>IF(Q41=0,"",IF(BO41=0,"",(BO41/Q41)))</f>
        <v>0.29411764705882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7</v>
      </c>
      <c r="BY41" s="124">
        <f>IF(Q41=0,"",IF(BX41=0,"",(BX41/Q41)))</f>
        <v>0.41176470588235</v>
      </c>
      <c r="BZ41" s="125">
        <v>4</v>
      </c>
      <c r="CA41" s="126">
        <f>IFERROR(BZ41/BX41,"-")</f>
        <v>0.57142857142857</v>
      </c>
      <c r="CB41" s="127">
        <v>88000</v>
      </c>
      <c r="CC41" s="128">
        <f>IFERROR(CB41/BX41,"-")</f>
        <v>12571.428571429</v>
      </c>
      <c r="CD41" s="129"/>
      <c r="CE41" s="129">
        <v>1</v>
      </c>
      <c r="CF41" s="129">
        <v>3</v>
      </c>
      <c r="CG41" s="130">
        <v>4</v>
      </c>
      <c r="CH41" s="131">
        <f>IF(Q41=0,"",IF(CG41=0,"",(CG41/Q41)))</f>
        <v>0.23529411764706</v>
      </c>
      <c r="CI41" s="132">
        <v>4</v>
      </c>
      <c r="CJ41" s="133">
        <f>IFERROR(CI41/CG41,"-")</f>
        <v>1</v>
      </c>
      <c r="CK41" s="134">
        <v>40120</v>
      </c>
      <c r="CL41" s="135">
        <f>IFERROR(CK41/CG41,"-")</f>
        <v>10030</v>
      </c>
      <c r="CM41" s="136">
        <v>2</v>
      </c>
      <c r="CN41" s="136">
        <v>1</v>
      </c>
      <c r="CO41" s="136">
        <v>1</v>
      </c>
      <c r="CP41" s="137">
        <v>6</v>
      </c>
      <c r="CQ41" s="138">
        <v>86120</v>
      </c>
      <c r="CR41" s="138">
        <v>36000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0.25384615384615</v>
      </c>
      <c r="B42" s="184" t="s">
        <v>144</v>
      </c>
      <c r="C42" s="184" t="s">
        <v>58</v>
      </c>
      <c r="D42" s="184"/>
      <c r="E42" s="184" t="s">
        <v>76</v>
      </c>
      <c r="F42" s="184" t="s">
        <v>60</v>
      </c>
      <c r="G42" s="184" t="s">
        <v>105</v>
      </c>
      <c r="H42" s="87" t="s">
        <v>141</v>
      </c>
      <c r="I42" s="87" t="s">
        <v>100</v>
      </c>
      <c r="J42" s="186" t="s">
        <v>145</v>
      </c>
      <c r="K42" s="176">
        <v>130000</v>
      </c>
      <c r="L42" s="79">
        <v>8</v>
      </c>
      <c r="M42" s="79">
        <v>0</v>
      </c>
      <c r="N42" s="79">
        <v>27</v>
      </c>
      <c r="O42" s="88">
        <v>5</v>
      </c>
      <c r="P42" s="89">
        <v>0</v>
      </c>
      <c r="Q42" s="90">
        <f>O42+P42</f>
        <v>5</v>
      </c>
      <c r="R42" s="80">
        <f>IFERROR(Q42/N42,"-")</f>
        <v>0.18518518518519</v>
      </c>
      <c r="S42" s="79">
        <v>0</v>
      </c>
      <c r="T42" s="79">
        <v>2</v>
      </c>
      <c r="U42" s="80">
        <f>IFERROR(T42/(Q42),"-")</f>
        <v>0.4</v>
      </c>
      <c r="V42" s="81">
        <f>IFERROR(K42/SUM(Q42:Q43),"-")</f>
        <v>18571.428571429</v>
      </c>
      <c r="W42" s="82">
        <v>1</v>
      </c>
      <c r="X42" s="80">
        <f>IF(Q42=0,"-",W42/Q42)</f>
        <v>0.2</v>
      </c>
      <c r="Y42" s="181">
        <v>10000</v>
      </c>
      <c r="Z42" s="182">
        <f>IFERROR(Y42/Q42,"-")</f>
        <v>2000</v>
      </c>
      <c r="AA42" s="182">
        <f>IFERROR(Y42/W42,"-")</f>
        <v>10000</v>
      </c>
      <c r="AB42" s="176">
        <f>SUM(Y42:Y43)-SUM(K42:K43)</f>
        <v>-97000</v>
      </c>
      <c r="AC42" s="83">
        <f>SUM(Y42:Y43)/SUM(K42:K43)</f>
        <v>0.25384615384615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3</v>
      </c>
      <c r="BG42" s="110">
        <f>IF(Q42=0,"",IF(BF42=0,"",(BF42/Q42)))</f>
        <v>0.6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>
        <v>1</v>
      </c>
      <c r="BY42" s="124">
        <f>IF(Q42=0,"",IF(BX42=0,"",(BX42/Q42)))</f>
        <v>0.2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>
        <v>1</v>
      </c>
      <c r="CH42" s="131">
        <f>IF(Q42=0,"",IF(CG42=0,"",(CG42/Q42)))</f>
        <v>0.2</v>
      </c>
      <c r="CI42" s="132">
        <v>1</v>
      </c>
      <c r="CJ42" s="133">
        <f>IFERROR(CI42/CG42,"-")</f>
        <v>1</v>
      </c>
      <c r="CK42" s="134">
        <v>10000</v>
      </c>
      <c r="CL42" s="135">
        <f>IFERROR(CK42/CG42,"-")</f>
        <v>10000</v>
      </c>
      <c r="CM42" s="136">
        <v>1</v>
      </c>
      <c r="CN42" s="136"/>
      <c r="CO42" s="136"/>
      <c r="CP42" s="137">
        <v>1</v>
      </c>
      <c r="CQ42" s="138">
        <v>10000</v>
      </c>
      <c r="CR42" s="138">
        <v>10000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146</v>
      </c>
      <c r="C43" s="184" t="s">
        <v>58</v>
      </c>
      <c r="D43" s="184"/>
      <c r="E43" s="184" t="s">
        <v>76</v>
      </c>
      <c r="F43" s="184" t="s">
        <v>60</v>
      </c>
      <c r="G43" s="184" t="s">
        <v>73</v>
      </c>
      <c r="H43" s="87"/>
      <c r="I43" s="87"/>
      <c r="J43" s="87"/>
      <c r="K43" s="176"/>
      <c r="L43" s="79">
        <v>17</v>
      </c>
      <c r="M43" s="79">
        <v>16</v>
      </c>
      <c r="N43" s="79">
        <v>5</v>
      </c>
      <c r="O43" s="88">
        <v>2</v>
      </c>
      <c r="P43" s="89">
        <v>0</v>
      </c>
      <c r="Q43" s="90">
        <f>O43+P43</f>
        <v>2</v>
      </c>
      <c r="R43" s="80">
        <f>IFERROR(Q43/N43,"-")</f>
        <v>0.4</v>
      </c>
      <c r="S43" s="79">
        <v>0</v>
      </c>
      <c r="T43" s="79">
        <v>2</v>
      </c>
      <c r="U43" s="80">
        <f>IFERROR(T43/(Q43),"-")</f>
        <v>1</v>
      </c>
      <c r="V43" s="81"/>
      <c r="W43" s="82">
        <v>1</v>
      </c>
      <c r="X43" s="80">
        <f>IF(Q43=0,"-",W43/Q43)</f>
        <v>0.5</v>
      </c>
      <c r="Y43" s="181">
        <v>23000</v>
      </c>
      <c r="Z43" s="182">
        <f>IFERROR(Y43/Q43,"-")</f>
        <v>11500</v>
      </c>
      <c r="AA43" s="182">
        <f>IFERROR(Y43/W43,"-")</f>
        <v>23000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>
        <v>1</v>
      </c>
      <c r="AX43" s="104">
        <f>IF(Q43=0,"",IF(AW43=0,"",(AW43/Q43)))</f>
        <v>0.5</v>
      </c>
      <c r="AY43" s="103"/>
      <c r="AZ43" s="105">
        <f>IFERROR(AY43/AW43,"-")</f>
        <v>0</v>
      </c>
      <c r="BA43" s="106"/>
      <c r="BB43" s="107">
        <f>IFERROR(BA43/AW43,"-")</f>
        <v>0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1</v>
      </c>
      <c r="BP43" s="117">
        <f>IF(Q43=0,"",IF(BO43=0,"",(BO43/Q43)))</f>
        <v>0.5</v>
      </c>
      <c r="BQ43" s="118">
        <v>1</v>
      </c>
      <c r="BR43" s="119">
        <f>IFERROR(BQ43/BO43,"-")</f>
        <v>1</v>
      </c>
      <c r="BS43" s="120">
        <v>23000</v>
      </c>
      <c r="BT43" s="121">
        <f>IFERROR(BS43/BO43,"-")</f>
        <v>23000</v>
      </c>
      <c r="BU43" s="122"/>
      <c r="BV43" s="122"/>
      <c r="BW43" s="122">
        <v>1</v>
      </c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23000</v>
      </c>
      <c r="CR43" s="138">
        <v>23000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0.11666666666667</v>
      </c>
      <c r="B44" s="184" t="s">
        <v>147</v>
      </c>
      <c r="C44" s="184" t="s">
        <v>58</v>
      </c>
      <c r="D44" s="184"/>
      <c r="E44" s="184" t="s">
        <v>81</v>
      </c>
      <c r="F44" s="184" t="s">
        <v>82</v>
      </c>
      <c r="G44" s="184" t="s">
        <v>61</v>
      </c>
      <c r="H44" s="87" t="s">
        <v>148</v>
      </c>
      <c r="I44" s="87" t="s">
        <v>63</v>
      </c>
      <c r="J44" s="185" t="s">
        <v>130</v>
      </c>
      <c r="K44" s="176">
        <v>120000</v>
      </c>
      <c r="L44" s="79">
        <v>25</v>
      </c>
      <c r="M44" s="79">
        <v>0</v>
      </c>
      <c r="N44" s="79">
        <v>100</v>
      </c>
      <c r="O44" s="88">
        <v>7</v>
      </c>
      <c r="P44" s="89">
        <v>0</v>
      </c>
      <c r="Q44" s="90">
        <f>O44+P44</f>
        <v>7</v>
      </c>
      <c r="R44" s="80">
        <f>IFERROR(Q44/N44,"-")</f>
        <v>0.07</v>
      </c>
      <c r="S44" s="79">
        <v>0</v>
      </c>
      <c r="T44" s="79">
        <v>4</v>
      </c>
      <c r="U44" s="80">
        <f>IFERROR(T44/(Q44),"-")</f>
        <v>0.57142857142857</v>
      </c>
      <c r="V44" s="81">
        <f>IFERROR(K44/SUM(Q44:Q45),"-")</f>
        <v>12000</v>
      </c>
      <c r="W44" s="82">
        <v>1</v>
      </c>
      <c r="X44" s="80">
        <f>IF(Q44=0,"-",W44/Q44)</f>
        <v>0.14285714285714</v>
      </c>
      <c r="Y44" s="181">
        <v>13000</v>
      </c>
      <c r="Z44" s="182">
        <f>IFERROR(Y44/Q44,"-")</f>
        <v>1857.1428571429</v>
      </c>
      <c r="AA44" s="182">
        <f>IFERROR(Y44/W44,"-")</f>
        <v>13000</v>
      </c>
      <c r="AB44" s="176">
        <f>SUM(Y44:Y45)-SUM(K44:K45)</f>
        <v>-106000</v>
      </c>
      <c r="AC44" s="83">
        <f>SUM(Y44:Y45)/SUM(K44:K45)</f>
        <v>0.11666666666667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>
        <v>1</v>
      </c>
      <c r="AO44" s="98">
        <f>IF(Q44=0,"",IF(AN44=0,"",(AN44/Q44)))</f>
        <v>0.14285714285714</v>
      </c>
      <c r="AP44" s="97"/>
      <c r="AQ44" s="99">
        <f>IFERROR(AP44/AN44,"-")</f>
        <v>0</v>
      </c>
      <c r="AR44" s="100"/>
      <c r="AS44" s="101">
        <f>IFERROR(AR44/AN44,"-")</f>
        <v>0</v>
      </c>
      <c r="AT44" s="102"/>
      <c r="AU44" s="102"/>
      <c r="AV44" s="102"/>
      <c r="AW44" s="103">
        <v>1</v>
      </c>
      <c r="AX44" s="104">
        <f>IF(Q44=0,"",IF(AW44=0,"",(AW44/Q44)))</f>
        <v>0.14285714285714</v>
      </c>
      <c r="AY44" s="103"/>
      <c r="AZ44" s="105">
        <f>IFERROR(AY44/AW44,"-")</f>
        <v>0</v>
      </c>
      <c r="BA44" s="106"/>
      <c r="BB44" s="107">
        <f>IFERROR(BA44/AW44,"-")</f>
        <v>0</v>
      </c>
      <c r="BC44" s="108"/>
      <c r="BD44" s="108"/>
      <c r="BE44" s="108"/>
      <c r="BF44" s="109">
        <v>3</v>
      </c>
      <c r="BG44" s="110">
        <f>IF(Q44=0,"",IF(BF44=0,"",(BF44/Q44)))</f>
        <v>0.42857142857143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2</v>
      </c>
      <c r="BP44" s="117">
        <f>IF(Q44=0,"",IF(BO44=0,"",(BO44/Q44)))</f>
        <v>0.28571428571429</v>
      </c>
      <c r="BQ44" s="118">
        <v>1</v>
      </c>
      <c r="BR44" s="119">
        <f>IFERROR(BQ44/BO44,"-")</f>
        <v>0.5</v>
      </c>
      <c r="BS44" s="120">
        <v>13000</v>
      </c>
      <c r="BT44" s="121">
        <f>IFERROR(BS44/BO44,"-")</f>
        <v>6500</v>
      </c>
      <c r="BU44" s="122"/>
      <c r="BV44" s="122"/>
      <c r="BW44" s="122">
        <v>1</v>
      </c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13000</v>
      </c>
      <c r="CR44" s="138">
        <v>13000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149</v>
      </c>
      <c r="C45" s="184" t="s">
        <v>58</v>
      </c>
      <c r="D45" s="184"/>
      <c r="E45" s="184" t="s">
        <v>81</v>
      </c>
      <c r="F45" s="184" t="s">
        <v>82</v>
      </c>
      <c r="G45" s="184" t="s">
        <v>73</v>
      </c>
      <c r="H45" s="87"/>
      <c r="I45" s="87"/>
      <c r="J45" s="87"/>
      <c r="K45" s="176"/>
      <c r="L45" s="79">
        <v>33</v>
      </c>
      <c r="M45" s="79">
        <v>23</v>
      </c>
      <c r="N45" s="79">
        <v>20</v>
      </c>
      <c r="O45" s="88">
        <v>3</v>
      </c>
      <c r="P45" s="89">
        <v>0</v>
      </c>
      <c r="Q45" s="90">
        <f>O45+P45</f>
        <v>3</v>
      </c>
      <c r="R45" s="80">
        <f>IFERROR(Q45/N45,"-")</f>
        <v>0.15</v>
      </c>
      <c r="S45" s="79">
        <v>1</v>
      </c>
      <c r="T45" s="79">
        <v>0</v>
      </c>
      <c r="U45" s="80">
        <f>IFERROR(T45/(Q45),"-")</f>
        <v>0</v>
      </c>
      <c r="V45" s="81"/>
      <c r="W45" s="82">
        <v>1</v>
      </c>
      <c r="X45" s="80">
        <f>IF(Q45=0,"-",W45/Q45)</f>
        <v>0.33333333333333</v>
      </c>
      <c r="Y45" s="181">
        <v>1000</v>
      </c>
      <c r="Z45" s="182">
        <f>IFERROR(Y45/Q45,"-")</f>
        <v>333.33333333333</v>
      </c>
      <c r="AA45" s="182">
        <f>IFERROR(Y45/W45,"-")</f>
        <v>1000</v>
      </c>
      <c r="AB45" s="176"/>
      <c r="AC45" s="83"/>
      <c r="AD45" s="77"/>
      <c r="AE45" s="91">
        <v>1</v>
      </c>
      <c r="AF45" s="92">
        <f>IF(Q45=0,"",IF(AE45=0,"",(AE45/Q45)))</f>
        <v>0.33333333333333</v>
      </c>
      <c r="AG45" s="91"/>
      <c r="AH45" s="93">
        <f>IFERROR(AG45/AE45,"-")</f>
        <v>0</v>
      </c>
      <c r="AI45" s="94"/>
      <c r="AJ45" s="95">
        <f>IFERROR(AI45/AE45,"-")</f>
        <v>0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>
        <v>1</v>
      </c>
      <c r="AX45" s="104">
        <f>IF(Q45=0,"",IF(AW45=0,"",(AW45/Q45)))</f>
        <v>0.33333333333333</v>
      </c>
      <c r="AY45" s="103"/>
      <c r="AZ45" s="105">
        <f>IFERROR(AY45/AW45,"-")</f>
        <v>0</v>
      </c>
      <c r="BA45" s="106"/>
      <c r="BB45" s="107">
        <f>IFERROR(BA45/AW45,"-")</f>
        <v>0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/>
      <c r="BP45" s="117">
        <f>IF(Q45=0,"",IF(BO45=0,"",(BO45/Q45)))</f>
        <v>0</v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>
        <v>1</v>
      </c>
      <c r="BY45" s="124">
        <f>IF(Q45=0,"",IF(BX45=0,"",(BX45/Q45)))</f>
        <v>0.33333333333333</v>
      </c>
      <c r="BZ45" s="125">
        <v>1</v>
      </c>
      <c r="CA45" s="126">
        <f>IFERROR(BZ45/BX45,"-")</f>
        <v>1</v>
      </c>
      <c r="CB45" s="127">
        <v>1000</v>
      </c>
      <c r="CC45" s="128">
        <f>IFERROR(CB45/BX45,"-")</f>
        <v>1000</v>
      </c>
      <c r="CD45" s="129">
        <v>1</v>
      </c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1</v>
      </c>
      <c r="CQ45" s="138">
        <v>1000</v>
      </c>
      <c r="CR45" s="138">
        <v>1000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0.058333333333333</v>
      </c>
      <c r="B46" s="184" t="s">
        <v>150</v>
      </c>
      <c r="C46" s="184" t="s">
        <v>58</v>
      </c>
      <c r="D46" s="184"/>
      <c r="E46" s="184" t="s">
        <v>151</v>
      </c>
      <c r="F46" s="184" t="s">
        <v>104</v>
      </c>
      <c r="G46" s="184" t="s">
        <v>61</v>
      </c>
      <c r="H46" s="87" t="s">
        <v>148</v>
      </c>
      <c r="I46" s="87" t="s">
        <v>63</v>
      </c>
      <c r="J46" s="186" t="s">
        <v>137</v>
      </c>
      <c r="K46" s="176">
        <v>120000</v>
      </c>
      <c r="L46" s="79">
        <v>14</v>
      </c>
      <c r="M46" s="79">
        <v>0</v>
      </c>
      <c r="N46" s="79">
        <v>68</v>
      </c>
      <c r="O46" s="88">
        <v>1</v>
      </c>
      <c r="P46" s="89">
        <v>0</v>
      </c>
      <c r="Q46" s="90">
        <f>O46+P46</f>
        <v>1</v>
      </c>
      <c r="R46" s="80">
        <f>IFERROR(Q46/N46,"-")</f>
        <v>0.014705882352941</v>
      </c>
      <c r="S46" s="79">
        <v>0</v>
      </c>
      <c r="T46" s="79">
        <v>0</v>
      </c>
      <c r="U46" s="80">
        <f>IFERROR(T46/(Q46),"-")</f>
        <v>0</v>
      </c>
      <c r="V46" s="81">
        <f>IFERROR(K46/SUM(Q46:Q47),"-")</f>
        <v>40000</v>
      </c>
      <c r="W46" s="82">
        <v>1</v>
      </c>
      <c r="X46" s="80">
        <f>IF(Q46=0,"-",W46/Q46)</f>
        <v>1</v>
      </c>
      <c r="Y46" s="181">
        <v>7000</v>
      </c>
      <c r="Z46" s="182">
        <f>IFERROR(Y46/Q46,"-")</f>
        <v>7000</v>
      </c>
      <c r="AA46" s="182">
        <f>IFERROR(Y46/W46,"-")</f>
        <v>7000</v>
      </c>
      <c r="AB46" s="176">
        <f>SUM(Y46:Y47)-SUM(K46:K47)</f>
        <v>-113000</v>
      </c>
      <c r="AC46" s="83">
        <f>SUM(Y46:Y47)/SUM(K46:K47)</f>
        <v>0.058333333333333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1</v>
      </c>
      <c r="BP46" s="117">
        <f>IF(Q46=0,"",IF(BO46=0,"",(BO46/Q46)))</f>
        <v>1</v>
      </c>
      <c r="BQ46" s="118">
        <v>1</v>
      </c>
      <c r="BR46" s="119">
        <f>IFERROR(BQ46/BO46,"-")</f>
        <v>1</v>
      </c>
      <c r="BS46" s="120">
        <v>7000</v>
      </c>
      <c r="BT46" s="121">
        <f>IFERROR(BS46/BO46,"-")</f>
        <v>7000</v>
      </c>
      <c r="BU46" s="122"/>
      <c r="BV46" s="122"/>
      <c r="BW46" s="122">
        <v>1</v>
      </c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7000</v>
      </c>
      <c r="CR46" s="138">
        <v>7000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152</v>
      </c>
      <c r="C47" s="184" t="s">
        <v>58</v>
      </c>
      <c r="D47" s="184"/>
      <c r="E47" s="184" t="s">
        <v>151</v>
      </c>
      <c r="F47" s="184" t="s">
        <v>104</v>
      </c>
      <c r="G47" s="184" t="s">
        <v>73</v>
      </c>
      <c r="H47" s="87"/>
      <c r="I47" s="87"/>
      <c r="J47" s="87"/>
      <c r="K47" s="176"/>
      <c r="L47" s="79">
        <v>22</v>
      </c>
      <c r="M47" s="79">
        <v>19</v>
      </c>
      <c r="N47" s="79">
        <v>2</v>
      </c>
      <c r="O47" s="88">
        <v>2</v>
      </c>
      <c r="P47" s="89">
        <v>0</v>
      </c>
      <c r="Q47" s="90">
        <f>O47+P47</f>
        <v>2</v>
      </c>
      <c r="R47" s="80">
        <f>IFERROR(Q47/N47,"-")</f>
        <v>1</v>
      </c>
      <c r="S47" s="79">
        <v>0</v>
      </c>
      <c r="T47" s="79">
        <v>1</v>
      </c>
      <c r="U47" s="80">
        <f>IFERROR(T47/(Q47),"-")</f>
        <v>0.5</v>
      </c>
      <c r="V47" s="81"/>
      <c r="W47" s="82">
        <v>0</v>
      </c>
      <c r="X47" s="80">
        <f>IF(Q47=0,"-",W47/Q47)</f>
        <v>0</v>
      </c>
      <c r="Y47" s="181">
        <v>0</v>
      </c>
      <c r="Z47" s="182">
        <f>IFERROR(Y47/Q47,"-")</f>
        <v>0</v>
      </c>
      <c r="AA47" s="182" t="str">
        <f>IFERROR(Y47/W47,"-")</f>
        <v>-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2</v>
      </c>
      <c r="BP47" s="117">
        <f>IF(Q47=0,"",IF(BO47=0,"",(BO47/Q47)))</f>
        <v>1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3.84</v>
      </c>
      <c r="B48" s="184" t="s">
        <v>153</v>
      </c>
      <c r="C48" s="184" t="s">
        <v>58</v>
      </c>
      <c r="D48" s="184"/>
      <c r="E48" s="184" t="s">
        <v>76</v>
      </c>
      <c r="F48" s="184" t="s">
        <v>60</v>
      </c>
      <c r="G48" s="184" t="s">
        <v>61</v>
      </c>
      <c r="H48" s="87" t="s">
        <v>154</v>
      </c>
      <c r="I48" s="87" t="s">
        <v>63</v>
      </c>
      <c r="J48" s="186" t="s">
        <v>155</v>
      </c>
      <c r="K48" s="176">
        <v>150000</v>
      </c>
      <c r="L48" s="79">
        <v>12</v>
      </c>
      <c r="M48" s="79">
        <v>0</v>
      </c>
      <c r="N48" s="79">
        <v>39</v>
      </c>
      <c r="O48" s="88">
        <v>7</v>
      </c>
      <c r="P48" s="89">
        <v>0</v>
      </c>
      <c r="Q48" s="90">
        <f>O48+P48</f>
        <v>7</v>
      </c>
      <c r="R48" s="80">
        <f>IFERROR(Q48/N48,"-")</f>
        <v>0.17948717948718</v>
      </c>
      <c r="S48" s="79">
        <v>0</v>
      </c>
      <c r="T48" s="79">
        <v>3</v>
      </c>
      <c r="U48" s="80">
        <f>IFERROR(T48/(Q48),"-")</f>
        <v>0.42857142857143</v>
      </c>
      <c r="V48" s="81">
        <f>IFERROR(K48/SUM(Q48:Q49),"-")</f>
        <v>11538.461538462</v>
      </c>
      <c r="W48" s="82">
        <v>1</v>
      </c>
      <c r="X48" s="80">
        <f>IF(Q48=0,"-",W48/Q48)</f>
        <v>0.14285714285714</v>
      </c>
      <c r="Y48" s="181">
        <v>84000</v>
      </c>
      <c r="Z48" s="182">
        <f>IFERROR(Y48/Q48,"-")</f>
        <v>12000</v>
      </c>
      <c r="AA48" s="182">
        <f>IFERROR(Y48/W48,"-")</f>
        <v>84000</v>
      </c>
      <c r="AB48" s="176">
        <f>SUM(Y48:Y49)-SUM(K48:K49)</f>
        <v>426000</v>
      </c>
      <c r="AC48" s="83">
        <f>SUM(Y48:Y49)/SUM(K48:K49)</f>
        <v>3.84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4</v>
      </c>
      <c r="BG48" s="110">
        <f>IF(Q48=0,"",IF(BF48=0,"",(BF48/Q48)))</f>
        <v>0.57142857142857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>
        <v>2</v>
      </c>
      <c r="BP48" s="117">
        <f>IF(Q48=0,"",IF(BO48=0,"",(BO48/Q48)))</f>
        <v>0.28571428571429</v>
      </c>
      <c r="BQ48" s="118"/>
      <c r="BR48" s="119">
        <f>IFERROR(BQ48/BO48,"-")</f>
        <v>0</v>
      </c>
      <c r="BS48" s="120"/>
      <c r="BT48" s="121">
        <f>IFERROR(BS48/BO48,"-")</f>
        <v>0</v>
      </c>
      <c r="BU48" s="122"/>
      <c r="BV48" s="122"/>
      <c r="BW48" s="122"/>
      <c r="BX48" s="123">
        <v>1</v>
      </c>
      <c r="BY48" s="124">
        <f>IF(Q48=0,"",IF(BX48=0,"",(BX48/Q48)))</f>
        <v>0.14285714285714</v>
      </c>
      <c r="BZ48" s="125">
        <v>1</v>
      </c>
      <c r="CA48" s="126">
        <f>IFERROR(BZ48/BX48,"-")</f>
        <v>1</v>
      </c>
      <c r="CB48" s="127">
        <v>84000</v>
      </c>
      <c r="CC48" s="128">
        <f>IFERROR(CB48/BX48,"-")</f>
        <v>84000</v>
      </c>
      <c r="CD48" s="129"/>
      <c r="CE48" s="129"/>
      <c r="CF48" s="129">
        <v>1</v>
      </c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1</v>
      </c>
      <c r="CQ48" s="138">
        <v>84000</v>
      </c>
      <c r="CR48" s="138">
        <v>84000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156</v>
      </c>
      <c r="C49" s="184" t="s">
        <v>58</v>
      </c>
      <c r="D49" s="184"/>
      <c r="E49" s="184" t="s">
        <v>76</v>
      </c>
      <c r="F49" s="184" t="s">
        <v>60</v>
      </c>
      <c r="G49" s="184" t="s">
        <v>73</v>
      </c>
      <c r="H49" s="87"/>
      <c r="I49" s="87"/>
      <c r="J49" s="87"/>
      <c r="K49" s="176"/>
      <c r="L49" s="79">
        <v>15</v>
      </c>
      <c r="M49" s="79">
        <v>14</v>
      </c>
      <c r="N49" s="79">
        <v>10</v>
      </c>
      <c r="O49" s="88">
        <v>6</v>
      </c>
      <c r="P49" s="89">
        <v>0</v>
      </c>
      <c r="Q49" s="90">
        <f>O49+P49</f>
        <v>6</v>
      </c>
      <c r="R49" s="80">
        <f>IFERROR(Q49/N49,"-")</f>
        <v>0.6</v>
      </c>
      <c r="S49" s="79">
        <v>2</v>
      </c>
      <c r="T49" s="79">
        <v>3</v>
      </c>
      <c r="U49" s="80">
        <f>IFERROR(T49/(Q49),"-")</f>
        <v>0.5</v>
      </c>
      <c r="V49" s="81"/>
      <c r="W49" s="82">
        <v>5</v>
      </c>
      <c r="X49" s="80">
        <f>IF(Q49=0,"-",W49/Q49)</f>
        <v>0.83333333333333</v>
      </c>
      <c r="Y49" s="181">
        <v>492000</v>
      </c>
      <c r="Z49" s="182">
        <f>IFERROR(Y49/Q49,"-")</f>
        <v>82000</v>
      </c>
      <c r="AA49" s="182">
        <f>IFERROR(Y49/W49,"-")</f>
        <v>98400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>
        <v>2</v>
      </c>
      <c r="BP49" s="117">
        <f>IF(Q49=0,"",IF(BO49=0,"",(BO49/Q49)))</f>
        <v>0.33333333333333</v>
      </c>
      <c r="BQ49" s="118">
        <v>1</v>
      </c>
      <c r="BR49" s="119">
        <f>IFERROR(BQ49/BO49,"-")</f>
        <v>0.5</v>
      </c>
      <c r="BS49" s="120">
        <v>5000</v>
      </c>
      <c r="BT49" s="121">
        <f>IFERROR(BS49/BO49,"-")</f>
        <v>2500</v>
      </c>
      <c r="BU49" s="122">
        <v>1</v>
      </c>
      <c r="BV49" s="122"/>
      <c r="BW49" s="122"/>
      <c r="BX49" s="123">
        <v>2</v>
      </c>
      <c r="BY49" s="124">
        <f>IF(Q49=0,"",IF(BX49=0,"",(BX49/Q49)))</f>
        <v>0.33333333333333</v>
      </c>
      <c r="BZ49" s="125">
        <v>2</v>
      </c>
      <c r="CA49" s="126">
        <f>IFERROR(BZ49/BX49,"-")</f>
        <v>1</v>
      </c>
      <c r="CB49" s="127">
        <v>156000</v>
      </c>
      <c r="CC49" s="128">
        <f>IFERROR(CB49/BX49,"-")</f>
        <v>78000</v>
      </c>
      <c r="CD49" s="129">
        <v>1</v>
      </c>
      <c r="CE49" s="129"/>
      <c r="CF49" s="129">
        <v>1</v>
      </c>
      <c r="CG49" s="130">
        <v>2</v>
      </c>
      <c r="CH49" s="131">
        <f>IF(Q49=0,"",IF(CG49=0,"",(CG49/Q49)))</f>
        <v>0.33333333333333</v>
      </c>
      <c r="CI49" s="132">
        <v>2</v>
      </c>
      <c r="CJ49" s="133">
        <f>IFERROR(CI49/CG49,"-")</f>
        <v>1</v>
      </c>
      <c r="CK49" s="134">
        <v>331000</v>
      </c>
      <c r="CL49" s="135">
        <f>IFERROR(CK49/CG49,"-")</f>
        <v>165500</v>
      </c>
      <c r="CM49" s="136"/>
      <c r="CN49" s="136"/>
      <c r="CO49" s="136">
        <v>2</v>
      </c>
      <c r="CP49" s="137">
        <v>5</v>
      </c>
      <c r="CQ49" s="138">
        <v>492000</v>
      </c>
      <c r="CR49" s="138">
        <v>251000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0.055555555555556</v>
      </c>
      <c r="B50" s="184" t="s">
        <v>157</v>
      </c>
      <c r="C50" s="184" t="s">
        <v>58</v>
      </c>
      <c r="D50" s="184"/>
      <c r="E50" s="184" t="s">
        <v>81</v>
      </c>
      <c r="F50" s="184" t="s">
        <v>82</v>
      </c>
      <c r="G50" s="184" t="s">
        <v>105</v>
      </c>
      <c r="H50" s="87" t="s">
        <v>154</v>
      </c>
      <c r="I50" s="87" t="s">
        <v>100</v>
      </c>
      <c r="J50" s="186" t="s">
        <v>145</v>
      </c>
      <c r="K50" s="176">
        <v>90000</v>
      </c>
      <c r="L50" s="79">
        <v>14</v>
      </c>
      <c r="M50" s="79">
        <v>0</v>
      </c>
      <c r="N50" s="79">
        <v>65</v>
      </c>
      <c r="O50" s="88">
        <v>3</v>
      </c>
      <c r="P50" s="89">
        <v>0</v>
      </c>
      <c r="Q50" s="90">
        <f>O50+P50</f>
        <v>3</v>
      </c>
      <c r="R50" s="80">
        <f>IFERROR(Q50/N50,"-")</f>
        <v>0.046153846153846</v>
      </c>
      <c r="S50" s="79">
        <v>0</v>
      </c>
      <c r="T50" s="79">
        <v>2</v>
      </c>
      <c r="U50" s="80">
        <f>IFERROR(T50/(Q50),"-")</f>
        <v>0.66666666666667</v>
      </c>
      <c r="V50" s="81">
        <f>IFERROR(K50/SUM(Q50:Q51),"-")</f>
        <v>15000</v>
      </c>
      <c r="W50" s="82">
        <v>1</v>
      </c>
      <c r="X50" s="80">
        <f>IF(Q50=0,"-",W50/Q50)</f>
        <v>0.33333333333333</v>
      </c>
      <c r="Y50" s="181">
        <v>3000</v>
      </c>
      <c r="Z50" s="182">
        <f>IFERROR(Y50/Q50,"-")</f>
        <v>1000</v>
      </c>
      <c r="AA50" s="182">
        <f>IFERROR(Y50/W50,"-")</f>
        <v>3000</v>
      </c>
      <c r="AB50" s="176">
        <f>SUM(Y50:Y51)-SUM(K50:K51)</f>
        <v>-85000</v>
      </c>
      <c r="AC50" s="83">
        <f>SUM(Y50:Y51)/SUM(K50:K51)</f>
        <v>0.055555555555556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3</v>
      </c>
      <c r="BP50" s="117">
        <f>IF(Q50=0,"",IF(BO50=0,"",(BO50/Q50)))</f>
        <v>1</v>
      </c>
      <c r="BQ50" s="118">
        <v>1</v>
      </c>
      <c r="BR50" s="119">
        <f>IFERROR(BQ50/BO50,"-")</f>
        <v>0.33333333333333</v>
      </c>
      <c r="BS50" s="120">
        <v>3000</v>
      </c>
      <c r="BT50" s="121">
        <f>IFERROR(BS50/BO50,"-")</f>
        <v>1000</v>
      </c>
      <c r="BU50" s="122">
        <v>1</v>
      </c>
      <c r="BV50" s="122"/>
      <c r="BW50" s="122"/>
      <c r="BX50" s="123"/>
      <c r="BY50" s="124">
        <f>IF(Q50=0,"",IF(BX50=0,"",(BX50/Q50)))</f>
        <v>0</v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1</v>
      </c>
      <c r="CQ50" s="138">
        <v>3000</v>
      </c>
      <c r="CR50" s="138">
        <v>3000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158</v>
      </c>
      <c r="C51" s="184" t="s">
        <v>58</v>
      </c>
      <c r="D51" s="184"/>
      <c r="E51" s="184" t="s">
        <v>81</v>
      </c>
      <c r="F51" s="184" t="s">
        <v>82</v>
      </c>
      <c r="G51" s="184" t="s">
        <v>73</v>
      </c>
      <c r="H51" s="87"/>
      <c r="I51" s="87"/>
      <c r="J51" s="87"/>
      <c r="K51" s="176"/>
      <c r="L51" s="79">
        <v>32</v>
      </c>
      <c r="M51" s="79">
        <v>21</v>
      </c>
      <c r="N51" s="79">
        <v>12</v>
      </c>
      <c r="O51" s="88">
        <v>3</v>
      </c>
      <c r="P51" s="89">
        <v>0</v>
      </c>
      <c r="Q51" s="90">
        <f>O51+P51</f>
        <v>3</v>
      </c>
      <c r="R51" s="80">
        <f>IFERROR(Q51/N51,"-")</f>
        <v>0.25</v>
      </c>
      <c r="S51" s="79">
        <v>0</v>
      </c>
      <c r="T51" s="79">
        <v>3</v>
      </c>
      <c r="U51" s="80">
        <f>IFERROR(T51/(Q51),"-")</f>
        <v>1</v>
      </c>
      <c r="V51" s="81"/>
      <c r="W51" s="82">
        <v>1</v>
      </c>
      <c r="X51" s="80">
        <f>IF(Q51=0,"-",W51/Q51)</f>
        <v>0.33333333333333</v>
      </c>
      <c r="Y51" s="181">
        <v>2000</v>
      </c>
      <c r="Z51" s="182">
        <f>IFERROR(Y51/Q51,"-")</f>
        <v>666.66666666667</v>
      </c>
      <c r="AA51" s="182">
        <f>IFERROR(Y51/W51,"-")</f>
        <v>2000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2</v>
      </c>
      <c r="BP51" s="117">
        <f>IF(Q51=0,"",IF(BO51=0,"",(BO51/Q51)))</f>
        <v>0.66666666666667</v>
      </c>
      <c r="BQ51" s="118">
        <v>1</v>
      </c>
      <c r="BR51" s="119">
        <f>IFERROR(BQ51/BO51,"-")</f>
        <v>0.5</v>
      </c>
      <c r="BS51" s="120">
        <v>2000</v>
      </c>
      <c r="BT51" s="121">
        <f>IFERROR(BS51/BO51,"-")</f>
        <v>1000</v>
      </c>
      <c r="BU51" s="122">
        <v>1</v>
      </c>
      <c r="BV51" s="122"/>
      <c r="BW51" s="122"/>
      <c r="BX51" s="123"/>
      <c r="BY51" s="124">
        <f>IF(Q51=0,"",IF(BX51=0,"",(BX51/Q51)))</f>
        <v>0</v>
      </c>
      <c r="BZ51" s="125"/>
      <c r="CA51" s="126" t="str">
        <f>IFERROR(BZ51/BX51,"-")</f>
        <v>-</v>
      </c>
      <c r="CB51" s="127"/>
      <c r="CC51" s="128" t="str">
        <f>IFERROR(CB51/BX51,"-")</f>
        <v>-</v>
      </c>
      <c r="CD51" s="129"/>
      <c r="CE51" s="129"/>
      <c r="CF51" s="129"/>
      <c r="CG51" s="130">
        <v>1</v>
      </c>
      <c r="CH51" s="131">
        <f>IF(Q51=0,"",IF(CG51=0,"",(CG51/Q51)))</f>
        <v>0.33333333333333</v>
      </c>
      <c r="CI51" s="132"/>
      <c r="CJ51" s="133">
        <f>IFERROR(CI51/CG51,"-")</f>
        <v>0</v>
      </c>
      <c r="CK51" s="134"/>
      <c r="CL51" s="135">
        <f>IFERROR(CK51/CG51,"-")</f>
        <v>0</v>
      </c>
      <c r="CM51" s="136"/>
      <c r="CN51" s="136"/>
      <c r="CO51" s="136"/>
      <c r="CP51" s="137">
        <v>1</v>
      </c>
      <c r="CQ51" s="138">
        <v>2000</v>
      </c>
      <c r="CR51" s="138">
        <v>2000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</v>
      </c>
      <c r="B52" s="184" t="s">
        <v>159</v>
      </c>
      <c r="C52" s="184" t="s">
        <v>58</v>
      </c>
      <c r="D52" s="184"/>
      <c r="E52" s="184" t="s">
        <v>76</v>
      </c>
      <c r="F52" s="184" t="s">
        <v>60</v>
      </c>
      <c r="G52" s="184" t="s">
        <v>61</v>
      </c>
      <c r="H52" s="87" t="s">
        <v>160</v>
      </c>
      <c r="I52" s="87" t="s">
        <v>100</v>
      </c>
      <c r="J52" s="185" t="s">
        <v>122</v>
      </c>
      <c r="K52" s="176">
        <v>80000</v>
      </c>
      <c r="L52" s="79">
        <v>2</v>
      </c>
      <c r="M52" s="79">
        <v>0</v>
      </c>
      <c r="N52" s="79">
        <v>23</v>
      </c>
      <c r="O52" s="88">
        <v>1</v>
      </c>
      <c r="P52" s="89">
        <v>0</v>
      </c>
      <c r="Q52" s="90">
        <f>O52+P52</f>
        <v>1</v>
      </c>
      <c r="R52" s="80">
        <f>IFERROR(Q52/N52,"-")</f>
        <v>0.043478260869565</v>
      </c>
      <c r="S52" s="79">
        <v>0</v>
      </c>
      <c r="T52" s="79">
        <v>0</v>
      </c>
      <c r="U52" s="80">
        <f>IFERROR(T52/(Q52),"-")</f>
        <v>0</v>
      </c>
      <c r="V52" s="81">
        <f>IFERROR(K52/SUM(Q52:Q53),"-")</f>
        <v>40000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-80000</v>
      </c>
      <c r="AC52" s="83">
        <f>SUM(Y52:Y53)/SUM(K52:K53)</f>
        <v>0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>
        <v>1</v>
      </c>
      <c r="AO52" s="98">
        <f>IF(Q52=0,"",IF(AN52=0,"",(AN52/Q52)))</f>
        <v>1</v>
      </c>
      <c r="AP52" s="97"/>
      <c r="AQ52" s="99">
        <f>IFERROR(AP52/AN52,"-")</f>
        <v>0</v>
      </c>
      <c r="AR52" s="100"/>
      <c r="AS52" s="101">
        <f>IFERROR(AR52/AN52,"-")</f>
        <v>0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161</v>
      </c>
      <c r="C53" s="184" t="s">
        <v>58</v>
      </c>
      <c r="D53" s="184"/>
      <c r="E53" s="184" t="s">
        <v>76</v>
      </c>
      <c r="F53" s="184" t="s">
        <v>60</v>
      </c>
      <c r="G53" s="184" t="s">
        <v>73</v>
      </c>
      <c r="H53" s="87"/>
      <c r="I53" s="87"/>
      <c r="J53" s="87"/>
      <c r="K53" s="176"/>
      <c r="L53" s="79">
        <v>10</v>
      </c>
      <c r="M53" s="79">
        <v>8</v>
      </c>
      <c r="N53" s="79">
        <v>1</v>
      </c>
      <c r="O53" s="88">
        <v>1</v>
      </c>
      <c r="P53" s="89">
        <v>0</v>
      </c>
      <c r="Q53" s="90">
        <f>O53+P53</f>
        <v>1</v>
      </c>
      <c r="R53" s="80">
        <f>IFERROR(Q53/N53,"-")</f>
        <v>1</v>
      </c>
      <c r="S53" s="79">
        <v>0</v>
      </c>
      <c r="T53" s="79">
        <v>0</v>
      </c>
      <c r="U53" s="80">
        <f>IFERROR(T53/(Q53),"-")</f>
        <v>0</v>
      </c>
      <c r="V53" s="81"/>
      <c r="W53" s="82">
        <v>0</v>
      </c>
      <c r="X53" s="80">
        <f>IF(Q53=0,"-",W53/Q53)</f>
        <v>0</v>
      </c>
      <c r="Y53" s="181">
        <v>0</v>
      </c>
      <c r="Z53" s="182">
        <f>IFERROR(Y53/Q53,"-")</f>
        <v>0</v>
      </c>
      <c r="AA53" s="182" t="str">
        <f>IFERROR(Y53/W53,"-")</f>
        <v>-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1</v>
      </c>
      <c r="BP53" s="117">
        <f>IF(Q53=0,"",IF(BO53=0,"",(BO53/Q53)))</f>
        <v>1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3.15</v>
      </c>
      <c r="B54" s="184" t="s">
        <v>162</v>
      </c>
      <c r="C54" s="184" t="s">
        <v>58</v>
      </c>
      <c r="D54" s="184"/>
      <c r="E54" s="184" t="s">
        <v>81</v>
      </c>
      <c r="F54" s="184" t="s">
        <v>82</v>
      </c>
      <c r="G54" s="184" t="s">
        <v>61</v>
      </c>
      <c r="H54" s="87" t="s">
        <v>160</v>
      </c>
      <c r="I54" s="87" t="s">
        <v>100</v>
      </c>
      <c r="J54" s="186" t="s">
        <v>137</v>
      </c>
      <c r="K54" s="176">
        <v>80000</v>
      </c>
      <c r="L54" s="79">
        <v>3</v>
      </c>
      <c r="M54" s="79">
        <v>0</v>
      </c>
      <c r="N54" s="79">
        <v>22</v>
      </c>
      <c r="O54" s="88">
        <v>0</v>
      </c>
      <c r="P54" s="89">
        <v>0</v>
      </c>
      <c r="Q54" s="90">
        <f>O54+P54</f>
        <v>0</v>
      </c>
      <c r="R54" s="80">
        <f>IFERROR(Q54/N54,"-")</f>
        <v>0</v>
      </c>
      <c r="S54" s="79">
        <v>0</v>
      </c>
      <c r="T54" s="79">
        <v>0</v>
      </c>
      <c r="U54" s="80" t="str">
        <f>IFERROR(T54/(Q54),"-")</f>
        <v>-</v>
      </c>
      <c r="V54" s="81">
        <f>IFERROR(K54/SUM(Q54:Q55),"-")</f>
        <v>26666.666666667</v>
      </c>
      <c r="W54" s="82">
        <v>0</v>
      </c>
      <c r="X54" s="80" t="str">
        <f>IF(Q54=0,"-",W54/Q54)</f>
        <v>-</v>
      </c>
      <c r="Y54" s="181">
        <v>0</v>
      </c>
      <c r="Z54" s="182" t="str">
        <f>IFERROR(Y54/Q54,"-")</f>
        <v>-</v>
      </c>
      <c r="AA54" s="182" t="str">
        <f>IFERROR(Y54/W54,"-")</f>
        <v>-</v>
      </c>
      <c r="AB54" s="176">
        <f>SUM(Y54:Y55)-SUM(K54:K55)</f>
        <v>172000</v>
      </c>
      <c r="AC54" s="83">
        <f>SUM(Y54:Y55)/SUM(K54:K55)</f>
        <v>3.15</v>
      </c>
      <c r="AD54" s="77"/>
      <c r="AE54" s="91"/>
      <c r="AF54" s="92" t="str">
        <f>IF(Q54=0,"",IF(AE54=0,"",(AE54/Q54)))</f>
        <v/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 t="str">
        <f>IF(Q54=0,"",IF(AN54=0,"",(AN54/Q54)))</f>
        <v/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 t="str">
        <f>IF(Q54=0,"",IF(AW54=0,"",(AW54/Q54)))</f>
        <v/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 t="str">
        <f>IF(Q54=0,"",IF(BF54=0,"",(BF54/Q54)))</f>
        <v/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/>
      <c r="BP54" s="117" t="str">
        <f>IF(Q54=0,"",IF(BO54=0,"",(BO54/Q54)))</f>
        <v/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/>
      <c r="BY54" s="124" t="str">
        <f>IF(Q54=0,"",IF(BX54=0,"",(BX54/Q54)))</f>
        <v/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 t="str">
        <f>IF(Q54=0,"",IF(CG54=0,"",(CG54/Q54)))</f>
        <v/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163</v>
      </c>
      <c r="C55" s="184" t="s">
        <v>58</v>
      </c>
      <c r="D55" s="184"/>
      <c r="E55" s="184" t="s">
        <v>81</v>
      </c>
      <c r="F55" s="184" t="s">
        <v>82</v>
      </c>
      <c r="G55" s="184" t="s">
        <v>73</v>
      </c>
      <c r="H55" s="87"/>
      <c r="I55" s="87"/>
      <c r="J55" s="87"/>
      <c r="K55" s="176"/>
      <c r="L55" s="79">
        <v>26</v>
      </c>
      <c r="M55" s="79">
        <v>13</v>
      </c>
      <c r="N55" s="79">
        <v>2</v>
      </c>
      <c r="O55" s="88">
        <v>3</v>
      </c>
      <c r="P55" s="89">
        <v>0</v>
      </c>
      <c r="Q55" s="90">
        <f>O55+P55</f>
        <v>3</v>
      </c>
      <c r="R55" s="80">
        <f>IFERROR(Q55/N55,"-")</f>
        <v>1.5</v>
      </c>
      <c r="S55" s="79">
        <v>0</v>
      </c>
      <c r="T55" s="79">
        <v>2</v>
      </c>
      <c r="U55" s="80">
        <f>IFERROR(T55/(Q55),"-")</f>
        <v>0.66666666666667</v>
      </c>
      <c r="V55" s="81"/>
      <c r="W55" s="82">
        <v>1</v>
      </c>
      <c r="X55" s="80">
        <f>IF(Q55=0,"-",W55/Q55)</f>
        <v>0.33333333333333</v>
      </c>
      <c r="Y55" s="181">
        <v>252000</v>
      </c>
      <c r="Z55" s="182">
        <f>IFERROR(Y55/Q55,"-")</f>
        <v>84000</v>
      </c>
      <c r="AA55" s="182">
        <f>IFERROR(Y55/W55,"-")</f>
        <v>252000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>
        <f>IF(Q55=0,"",IF(BF55=0,"",(BF55/Q55)))</f>
        <v>0</v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>
        <v>1</v>
      </c>
      <c r="BP55" s="117">
        <f>IF(Q55=0,"",IF(BO55=0,"",(BO55/Q55)))</f>
        <v>0.33333333333333</v>
      </c>
      <c r="BQ55" s="118">
        <v>1</v>
      </c>
      <c r="BR55" s="119">
        <f>IFERROR(BQ55/BO55,"-")</f>
        <v>1</v>
      </c>
      <c r="BS55" s="120">
        <v>230000</v>
      </c>
      <c r="BT55" s="121">
        <f>IFERROR(BS55/BO55,"-")</f>
        <v>230000</v>
      </c>
      <c r="BU55" s="122"/>
      <c r="BV55" s="122"/>
      <c r="BW55" s="122">
        <v>1</v>
      </c>
      <c r="BX55" s="123">
        <v>1</v>
      </c>
      <c r="BY55" s="124">
        <f>IF(Q55=0,"",IF(BX55=0,"",(BX55/Q55)))</f>
        <v>0.33333333333333</v>
      </c>
      <c r="BZ55" s="125">
        <v>1</v>
      </c>
      <c r="CA55" s="126">
        <f>IFERROR(BZ55/BX55,"-")</f>
        <v>1</v>
      </c>
      <c r="CB55" s="127">
        <v>10000</v>
      </c>
      <c r="CC55" s="128">
        <f>IFERROR(CB55/BX55,"-")</f>
        <v>10000</v>
      </c>
      <c r="CD55" s="129"/>
      <c r="CE55" s="129">
        <v>1</v>
      </c>
      <c r="CF55" s="129"/>
      <c r="CG55" s="130">
        <v>1</v>
      </c>
      <c r="CH55" s="131">
        <f>IF(Q55=0,"",IF(CG55=0,"",(CG55/Q55)))</f>
        <v>0.33333333333333</v>
      </c>
      <c r="CI55" s="132">
        <v>1</v>
      </c>
      <c r="CJ55" s="133">
        <f>IFERROR(CI55/CG55,"-")</f>
        <v>1</v>
      </c>
      <c r="CK55" s="134">
        <v>268000</v>
      </c>
      <c r="CL55" s="135">
        <f>IFERROR(CK55/CG55,"-")</f>
        <v>268000</v>
      </c>
      <c r="CM55" s="136"/>
      <c r="CN55" s="136"/>
      <c r="CO55" s="136">
        <v>1</v>
      </c>
      <c r="CP55" s="137">
        <v>1</v>
      </c>
      <c r="CQ55" s="138">
        <v>252000</v>
      </c>
      <c r="CR55" s="138">
        <v>268000</v>
      </c>
      <c r="CS55" s="138"/>
      <c r="CT55" s="139" t="str">
        <f>IF(AND(CR55=0,CS55=0),"",IF(AND(CR55&lt;=100000,CS55&lt;=100000),"",IF(CR55/CQ55&gt;0.7,"男高",IF(CS55/CQ55&gt;0.7,"女高",""))))</f>
        <v>男高</v>
      </c>
    </row>
    <row r="56" spans="1:99">
      <c r="A56" s="78">
        <f>AC56</f>
        <v>0.77142857142857</v>
      </c>
      <c r="B56" s="184" t="s">
        <v>164</v>
      </c>
      <c r="C56" s="184" t="s">
        <v>58</v>
      </c>
      <c r="D56" s="184"/>
      <c r="E56" s="184" t="s">
        <v>165</v>
      </c>
      <c r="F56" s="184" t="s">
        <v>166</v>
      </c>
      <c r="G56" s="184" t="s">
        <v>61</v>
      </c>
      <c r="H56" s="87" t="s">
        <v>62</v>
      </c>
      <c r="I56" s="87" t="s">
        <v>167</v>
      </c>
      <c r="J56" s="186" t="s">
        <v>137</v>
      </c>
      <c r="K56" s="176">
        <v>140000</v>
      </c>
      <c r="L56" s="79">
        <v>24</v>
      </c>
      <c r="M56" s="79">
        <v>0</v>
      </c>
      <c r="N56" s="79">
        <v>60</v>
      </c>
      <c r="O56" s="88">
        <v>8</v>
      </c>
      <c r="P56" s="89">
        <v>0</v>
      </c>
      <c r="Q56" s="90">
        <f>O56+P56</f>
        <v>8</v>
      </c>
      <c r="R56" s="80">
        <f>IFERROR(Q56/N56,"-")</f>
        <v>0.13333333333333</v>
      </c>
      <c r="S56" s="79">
        <v>2</v>
      </c>
      <c r="T56" s="79">
        <v>2</v>
      </c>
      <c r="U56" s="80">
        <f>IFERROR(T56/(Q56),"-")</f>
        <v>0.25</v>
      </c>
      <c r="V56" s="81">
        <f>IFERROR(K56/SUM(Q56:Q57),"-")</f>
        <v>14000</v>
      </c>
      <c r="W56" s="82">
        <v>4</v>
      </c>
      <c r="X56" s="80">
        <f>IF(Q56=0,"-",W56/Q56)</f>
        <v>0.5</v>
      </c>
      <c r="Y56" s="181">
        <v>106000</v>
      </c>
      <c r="Z56" s="182">
        <f>IFERROR(Y56/Q56,"-")</f>
        <v>13250</v>
      </c>
      <c r="AA56" s="182">
        <f>IFERROR(Y56/W56,"-")</f>
        <v>26500</v>
      </c>
      <c r="AB56" s="176">
        <f>SUM(Y56:Y57)-SUM(K56:K57)</f>
        <v>-32000</v>
      </c>
      <c r="AC56" s="83">
        <f>SUM(Y56:Y57)/SUM(K56:K57)</f>
        <v>0.77142857142857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>
        <v>3</v>
      </c>
      <c r="AX56" s="104">
        <f>IF(Q56=0,"",IF(AW56=0,"",(AW56/Q56)))</f>
        <v>0.375</v>
      </c>
      <c r="AY56" s="103">
        <v>2</v>
      </c>
      <c r="AZ56" s="105">
        <f>IFERROR(AY56/AW56,"-")</f>
        <v>0.66666666666667</v>
      </c>
      <c r="BA56" s="106">
        <v>37000</v>
      </c>
      <c r="BB56" s="107">
        <f>IFERROR(BA56/AW56,"-")</f>
        <v>12333.333333333</v>
      </c>
      <c r="BC56" s="108"/>
      <c r="BD56" s="108"/>
      <c r="BE56" s="108">
        <v>2</v>
      </c>
      <c r="BF56" s="109">
        <v>1</v>
      </c>
      <c r="BG56" s="110">
        <f>IF(Q56=0,"",IF(BF56=0,"",(BF56/Q56)))</f>
        <v>0.125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>
        <v>4</v>
      </c>
      <c r="BP56" s="117">
        <f>IF(Q56=0,"",IF(BO56=0,"",(BO56/Q56)))</f>
        <v>0.5</v>
      </c>
      <c r="BQ56" s="118">
        <v>2</v>
      </c>
      <c r="BR56" s="119">
        <f>IFERROR(BQ56/BO56,"-")</f>
        <v>0.5</v>
      </c>
      <c r="BS56" s="120">
        <v>69000</v>
      </c>
      <c r="BT56" s="121">
        <f>IFERROR(BS56/BO56,"-")</f>
        <v>17250</v>
      </c>
      <c r="BU56" s="122">
        <v>1</v>
      </c>
      <c r="BV56" s="122"/>
      <c r="BW56" s="122">
        <v>1</v>
      </c>
      <c r="BX56" s="123"/>
      <c r="BY56" s="124">
        <f>IF(Q56=0,"",IF(BX56=0,"",(BX56/Q56)))</f>
        <v>0</v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4</v>
      </c>
      <c r="CQ56" s="138">
        <v>106000</v>
      </c>
      <c r="CR56" s="138">
        <v>68000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168</v>
      </c>
      <c r="C57" s="184" t="s">
        <v>58</v>
      </c>
      <c r="D57" s="184"/>
      <c r="E57" s="184" t="s">
        <v>165</v>
      </c>
      <c r="F57" s="184" t="s">
        <v>166</v>
      </c>
      <c r="G57" s="184" t="s">
        <v>73</v>
      </c>
      <c r="H57" s="87"/>
      <c r="I57" s="87"/>
      <c r="J57" s="87"/>
      <c r="K57" s="176"/>
      <c r="L57" s="79">
        <v>32</v>
      </c>
      <c r="M57" s="79">
        <v>20</v>
      </c>
      <c r="N57" s="79">
        <v>10</v>
      </c>
      <c r="O57" s="88">
        <v>2</v>
      </c>
      <c r="P57" s="89">
        <v>0</v>
      </c>
      <c r="Q57" s="90">
        <f>O57+P57</f>
        <v>2</v>
      </c>
      <c r="R57" s="80">
        <f>IFERROR(Q57/N57,"-")</f>
        <v>0.2</v>
      </c>
      <c r="S57" s="79">
        <v>1</v>
      </c>
      <c r="T57" s="79">
        <v>0</v>
      </c>
      <c r="U57" s="80">
        <f>IFERROR(T57/(Q57),"-")</f>
        <v>0</v>
      </c>
      <c r="V57" s="81"/>
      <c r="W57" s="82">
        <v>1</v>
      </c>
      <c r="X57" s="80">
        <f>IF(Q57=0,"-",W57/Q57)</f>
        <v>0.5</v>
      </c>
      <c r="Y57" s="181">
        <v>2000</v>
      </c>
      <c r="Z57" s="182">
        <f>IFERROR(Y57/Q57,"-")</f>
        <v>1000</v>
      </c>
      <c r="AA57" s="182">
        <f>IFERROR(Y57/W57,"-")</f>
        <v>2000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/>
      <c r="BP57" s="117">
        <f>IF(Q57=0,"",IF(BO57=0,"",(BO57/Q57)))</f>
        <v>0</v>
      </c>
      <c r="BQ57" s="118"/>
      <c r="BR57" s="119" t="str">
        <f>IFERROR(BQ57/BO57,"-")</f>
        <v>-</v>
      </c>
      <c r="BS57" s="120"/>
      <c r="BT57" s="121" t="str">
        <f>IFERROR(BS57/BO57,"-")</f>
        <v>-</v>
      </c>
      <c r="BU57" s="122"/>
      <c r="BV57" s="122"/>
      <c r="BW57" s="122"/>
      <c r="BX57" s="123">
        <v>1</v>
      </c>
      <c r="BY57" s="124">
        <f>IF(Q57=0,"",IF(BX57=0,"",(BX57/Q57)))</f>
        <v>0.5</v>
      </c>
      <c r="BZ57" s="125"/>
      <c r="CA57" s="126">
        <f>IFERROR(BZ57/BX57,"-")</f>
        <v>0</v>
      </c>
      <c r="CB57" s="127"/>
      <c r="CC57" s="128">
        <f>IFERROR(CB57/BX57,"-")</f>
        <v>0</v>
      </c>
      <c r="CD57" s="129"/>
      <c r="CE57" s="129"/>
      <c r="CF57" s="129"/>
      <c r="CG57" s="130">
        <v>1</v>
      </c>
      <c r="CH57" s="131">
        <f>IF(Q57=0,"",IF(CG57=0,"",(CG57/Q57)))</f>
        <v>0.5</v>
      </c>
      <c r="CI57" s="132">
        <v>1</v>
      </c>
      <c r="CJ57" s="133">
        <f>IFERROR(CI57/CG57,"-")</f>
        <v>1</v>
      </c>
      <c r="CK57" s="134">
        <v>2000</v>
      </c>
      <c r="CL57" s="135">
        <f>IFERROR(CK57/CG57,"-")</f>
        <v>2000</v>
      </c>
      <c r="CM57" s="136">
        <v>1</v>
      </c>
      <c r="CN57" s="136"/>
      <c r="CO57" s="136"/>
      <c r="CP57" s="137">
        <v>1</v>
      </c>
      <c r="CQ57" s="138">
        <v>2000</v>
      </c>
      <c r="CR57" s="138">
        <v>2000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0.26428571428571</v>
      </c>
      <c r="B58" s="184" t="s">
        <v>169</v>
      </c>
      <c r="C58" s="184" t="s">
        <v>58</v>
      </c>
      <c r="D58" s="184"/>
      <c r="E58" s="184" t="s">
        <v>165</v>
      </c>
      <c r="F58" s="184" t="s">
        <v>166</v>
      </c>
      <c r="G58" s="184" t="s">
        <v>61</v>
      </c>
      <c r="H58" s="87" t="s">
        <v>66</v>
      </c>
      <c r="I58" s="87" t="s">
        <v>167</v>
      </c>
      <c r="J58" s="186" t="s">
        <v>137</v>
      </c>
      <c r="K58" s="176">
        <v>140000</v>
      </c>
      <c r="L58" s="79">
        <v>12</v>
      </c>
      <c r="M58" s="79">
        <v>0</v>
      </c>
      <c r="N58" s="79">
        <v>61</v>
      </c>
      <c r="O58" s="88">
        <v>5</v>
      </c>
      <c r="P58" s="89">
        <v>0</v>
      </c>
      <c r="Q58" s="90">
        <f>O58+P58</f>
        <v>5</v>
      </c>
      <c r="R58" s="80">
        <f>IFERROR(Q58/N58,"-")</f>
        <v>0.081967213114754</v>
      </c>
      <c r="S58" s="79">
        <v>0</v>
      </c>
      <c r="T58" s="79">
        <v>1</v>
      </c>
      <c r="U58" s="80">
        <f>IFERROR(T58/(Q58),"-")</f>
        <v>0.2</v>
      </c>
      <c r="V58" s="81">
        <f>IFERROR(K58/SUM(Q58:Q59),"-")</f>
        <v>15555.555555556</v>
      </c>
      <c r="W58" s="82">
        <v>2</v>
      </c>
      <c r="X58" s="80">
        <f>IF(Q58=0,"-",W58/Q58)</f>
        <v>0.4</v>
      </c>
      <c r="Y58" s="181">
        <v>27000</v>
      </c>
      <c r="Z58" s="182">
        <f>IFERROR(Y58/Q58,"-")</f>
        <v>5400</v>
      </c>
      <c r="AA58" s="182">
        <f>IFERROR(Y58/W58,"-")</f>
        <v>13500</v>
      </c>
      <c r="AB58" s="176">
        <f>SUM(Y58:Y59)-SUM(K58:K59)</f>
        <v>-103000</v>
      </c>
      <c r="AC58" s="83">
        <f>SUM(Y58:Y59)/SUM(K58:K59)</f>
        <v>0.26428571428571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>
        <v>1</v>
      </c>
      <c r="BG58" s="110">
        <f>IF(Q58=0,"",IF(BF58=0,"",(BF58/Q58)))</f>
        <v>0.2</v>
      </c>
      <c r="BH58" s="109"/>
      <c r="BI58" s="111">
        <f>IFERROR(BH58/BF58,"-")</f>
        <v>0</v>
      </c>
      <c r="BJ58" s="112"/>
      <c r="BK58" s="113">
        <f>IFERROR(BJ58/BF58,"-")</f>
        <v>0</v>
      </c>
      <c r="BL58" s="114"/>
      <c r="BM58" s="114"/>
      <c r="BN58" s="114"/>
      <c r="BO58" s="116">
        <v>3</v>
      </c>
      <c r="BP58" s="117">
        <f>IF(Q58=0,"",IF(BO58=0,"",(BO58/Q58)))</f>
        <v>0.6</v>
      </c>
      <c r="BQ58" s="118">
        <v>2</v>
      </c>
      <c r="BR58" s="119">
        <f>IFERROR(BQ58/BO58,"-")</f>
        <v>0.66666666666667</v>
      </c>
      <c r="BS58" s="120">
        <v>27000</v>
      </c>
      <c r="BT58" s="121">
        <f>IFERROR(BS58/BO58,"-")</f>
        <v>9000</v>
      </c>
      <c r="BU58" s="122">
        <v>1</v>
      </c>
      <c r="BV58" s="122"/>
      <c r="BW58" s="122">
        <v>1</v>
      </c>
      <c r="BX58" s="123">
        <v>1</v>
      </c>
      <c r="BY58" s="124">
        <f>IF(Q58=0,"",IF(BX58=0,"",(BX58/Q58)))</f>
        <v>0.2</v>
      </c>
      <c r="BZ58" s="125"/>
      <c r="CA58" s="126">
        <f>IFERROR(BZ58/BX58,"-")</f>
        <v>0</v>
      </c>
      <c r="CB58" s="127"/>
      <c r="CC58" s="128">
        <f>IFERROR(CB58/BX58,"-")</f>
        <v>0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2</v>
      </c>
      <c r="CQ58" s="138">
        <v>27000</v>
      </c>
      <c r="CR58" s="138">
        <v>25000</v>
      </c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170</v>
      </c>
      <c r="C59" s="184" t="s">
        <v>58</v>
      </c>
      <c r="D59" s="184"/>
      <c r="E59" s="184" t="s">
        <v>165</v>
      </c>
      <c r="F59" s="184" t="s">
        <v>166</v>
      </c>
      <c r="G59" s="184" t="s">
        <v>73</v>
      </c>
      <c r="H59" s="87"/>
      <c r="I59" s="87"/>
      <c r="J59" s="87"/>
      <c r="K59" s="176"/>
      <c r="L59" s="79">
        <v>30</v>
      </c>
      <c r="M59" s="79">
        <v>23</v>
      </c>
      <c r="N59" s="79">
        <v>24</v>
      </c>
      <c r="O59" s="88">
        <v>4</v>
      </c>
      <c r="P59" s="89">
        <v>0</v>
      </c>
      <c r="Q59" s="90">
        <f>O59+P59</f>
        <v>4</v>
      </c>
      <c r="R59" s="80">
        <f>IFERROR(Q59/N59,"-")</f>
        <v>0.16666666666667</v>
      </c>
      <c r="S59" s="79">
        <v>0</v>
      </c>
      <c r="T59" s="79">
        <v>2</v>
      </c>
      <c r="U59" s="80">
        <f>IFERROR(T59/(Q59),"-")</f>
        <v>0.5</v>
      </c>
      <c r="V59" s="81"/>
      <c r="W59" s="82">
        <v>1</v>
      </c>
      <c r="X59" s="80">
        <f>IF(Q59=0,"-",W59/Q59)</f>
        <v>0.25</v>
      </c>
      <c r="Y59" s="181">
        <v>10000</v>
      </c>
      <c r="Z59" s="182">
        <f>IFERROR(Y59/Q59,"-")</f>
        <v>2500</v>
      </c>
      <c r="AA59" s="182">
        <f>IFERROR(Y59/W59,"-")</f>
        <v>10000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>
        <v>1</v>
      </c>
      <c r="AO59" s="98">
        <f>IF(Q59=0,"",IF(AN59=0,"",(AN59/Q59)))</f>
        <v>0.25</v>
      </c>
      <c r="AP59" s="97"/>
      <c r="AQ59" s="99">
        <f>IFERROR(AP59/AN59,"-")</f>
        <v>0</v>
      </c>
      <c r="AR59" s="100"/>
      <c r="AS59" s="101">
        <f>IFERROR(AR59/AN59,"-")</f>
        <v>0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>
        <v>2</v>
      </c>
      <c r="BG59" s="110">
        <f>IF(Q59=0,"",IF(BF59=0,"",(BF59/Q59)))</f>
        <v>0.5</v>
      </c>
      <c r="BH59" s="109">
        <v>1</v>
      </c>
      <c r="BI59" s="111">
        <f>IFERROR(BH59/BF59,"-")</f>
        <v>0.5</v>
      </c>
      <c r="BJ59" s="112">
        <v>10000</v>
      </c>
      <c r="BK59" s="113">
        <f>IFERROR(BJ59/BF59,"-")</f>
        <v>5000</v>
      </c>
      <c r="BL59" s="114"/>
      <c r="BM59" s="114"/>
      <c r="BN59" s="114">
        <v>1</v>
      </c>
      <c r="BO59" s="116">
        <v>1</v>
      </c>
      <c r="BP59" s="117">
        <f>IF(Q59=0,"",IF(BO59=0,"",(BO59/Q59)))</f>
        <v>0.25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/>
      <c r="BY59" s="124">
        <f>IF(Q59=0,"",IF(BX59=0,"",(BX59/Q59)))</f>
        <v>0</v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1</v>
      </c>
      <c r="CQ59" s="138">
        <v>10000</v>
      </c>
      <c r="CR59" s="138">
        <v>10000</v>
      </c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>
        <f>AC60</f>
        <v>0.015384615384615</v>
      </c>
      <c r="B60" s="184" t="s">
        <v>171</v>
      </c>
      <c r="C60" s="184" t="s">
        <v>58</v>
      </c>
      <c r="D60" s="184"/>
      <c r="E60" s="184" t="s">
        <v>172</v>
      </c>
      <c r="F60" s="184" t="s">
        <v>166</v>
      </c>
      <c r="G60" s="184" t="s">
        <v>61</v>
      </c>
      <c r="H60" s="87" t="s">
        <v>121</v>
      </c>
      <c r="I60" s="87" t="s">
        <v>167</v>
      </c>
      <c r="J60" s="87" t="s">
        <v>173</v>
      </c>
      <c r="K60" s="176">
        <v>130000</v>
      </c>
      <c r="L60" s="79">
        <v>8</v>
      </c>
      <c r="M60" s="79">
        <v>0</v>
      </c>
      <c r="N60" s="79">
        <v>33</v>
      </c>
      <c r="O60" s="88">
        <v>2</v>
      </c>
      <c r="P60" s="89">
        <v>0</v>
      </c>
      <c r="Q60" s="90">
        <f>O60+P60</f>
        <v>2</v>
      </c>
      <c r="R60" s="80">
        <f>IFERROR(Q60/N60,"-")</f>
        <v>0.060606060606061</v>
      </c>
      <c r="S60" s="79">
        <v>1</v>
      </c>
      <c r="T60" s="79">
        <v>0</v>
      </c>
      <c r="U60" s="80">
        <f>IFERROR(T60/(Q60),"-")</f>
        <v>0</v>
      </c>
      <c r="V60" s="81">
        <f>IFERROR(K60/SUM(Q60:Q61),"-")</f>
        <v>26000</v>
      </c>
      <c r="W60" s="82">
        <v>2</v>
      </c>
      <c r="X60" s="80">
        <f>IF(Q60=0,"-",W60/Q60)</f>
        <v>1</v>
      </c>
      <c r="Y60" s="181">
        <v>2000</v>
      </c>
      <c r="Z60" s="182">
        <f>IFERROR(Y60/Q60,"-")</f>
        <v>1000</v>
      </c>
      <c r="AA60" s="182">
        <f>IFERROR(Y60/W60,"-")</f>
        <v>1000</v>
      </c>
      <c r="AB60" s="176">
        <f>SUM(Y60:Y61)-SUM(K60:K61)</f>
        <v>-128000</v>
      </c>
      <c r="AC60" s="83">
        <f>SUM(Y60:Y61)/SUM(K60:K61)</f>
        <v>0.015384615384615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>
        <f>IF(Q60=0,"",IF(BF60=0,"",(BF60/Q60)))</f>
        <v>0</v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>
        <v>1</v>
      </c>
      <c r="BP60" s="117">
        <f>IF(Q60=0,"",IF(BO60=0,"",(BO60/Q60)))</f>
        <v>0.5</v>
      </c>
      <c r="BQ60" s="118">
        <v>1</v>
      </c>
      <c r="BR60" s="119">
        <f>IFERROR(BQ60/BO60,"-")</f>
        <v>1</v>
      </c>
      <c r="BS60" s="120">
        <v>1000</v>
      </c>
      <c r="BT60" s="121">
        <f>IFERROR(BS60/BO60,"-")</f>
        <v>1000</v>
      </c>
      <c r="BU60" s="122">
        <v>1</v>
      </c>
      <c r="BV60" s="122"/>
      <c r="BW60" s="122"/>
      <c r="BX60" s="123">
        <v>1</v>
      </c>
      <c r="BY60" s="124">
        <f>IF(Q60=0,"",IF(BX60=0,"",(BX60/Q60)))</f>
        <v>0.5</v>
      </c>
      <c r="BZ60" s="125">
        <v>1</v>
      </c>
      <c r="CA60" s="126">
        <f>IFERROR(BZ60/BX60,"-")</f>
        <v>1</v>
      </c>
      <c r="CB60" s="127">
        <v>1000</v>
      </c>
      <c r="CC60" s="128">
        <f>IFERROR(CB60/BX60,"-")</f>
        <v>1000</v>
      </c>
      <c r="CD60" s="129">
        <v>1</v>
      </c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2</v>
      </c>
      <c r="CQ60" s="138">
        <v>2000</v>
      </c>
      <c r="CR60" s="138">
        <v>1000</v>
      </c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174</v>
      </c>
      <c r="C61" s="184" t="s">
        <v>58</v>
      </c>
      <c r="D61" s="184"/>
      <c r="E61" s="184" t="s">
        <v>172</v>
      </c>
      <c r="F61" s="184" t="s">
        <v>166</v>
      </c>
      <c r="G61" s="184" t="s">
        <v>73</v>
      </c>
      <c r="H61" s="87"/>
      <c r="I61" s="87"/>
      <c r="J61" s="87"/>
      <c r="K61" s="176"/>
      <c r="L61" s="79">
        <v>24</v>
      </c>
      <c r="M61" s="79">
        <v>20</v>
      </c>
      <c r="N61" s="79">
        <v>3</v>
      </c>
      <c r="O61" s="88">
        <v>3</v>
      </c>
      <c r="P61" s="89">
        <v>0</v>
      </c>
      <c r="Q61" s="90">
        <f>O61+P61</f>
        <v>3</v>
      </c>
      <c r="R61" s="80">
        <f>IFERROR(Q61/N61,"-")</f>
        <v>1</v>
      </c>
      <c r="S61" s="79">
        <v>0</v>
      </c>
      <c r="T61" s="79">
        <v>2</v>
      </c>
      <c r="U61" s="80">
        <f>IFERROR(T61/(Q61),"-")</f>
        <v>0.66666666666667</v>
      </c>
      <c r="V61" s="81"/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>
        <v>2</v>
      </c>
      <c r="BP61" s="117">
        <f>IF(Q61=0,"",IF(BO61=0,"",(BO61/Q61)))</f>
        <v>0.66666666666667</v>
      </c>
      <c r="BQ61" s="118"/>
      <c r="BR61" s="119">
        <f>IFERROR(BQ61/BO61,"-")</f>
        <v>0</v>
      </c>
      <c r="BS61" s="120"/>
      <c r="BT61" s="121">
        <f>IFERROR(BS61/BO61,"-")</f>
        <v>0</v>
      </c>
      <c r="BU61" s="122"/>
      <c r="BV61" s="122"/>
      <c r="BW61" s="122"/>
      <c r="BX61" s="123"/>
      <c r="BY61" s="124">
        <f>IF(Q61=0,"",IF(BX61=0,"",(BX61/Q61)))</f>
        <v>0</v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>
        <v>1</v>
      </c>
      <c r="CH61" s="131">
        <f>IF(Q61=0,"",IF(CG61=0,"",(CG61/Q61)))</f>
        <v>0.33333333333333</v>
      </c>
      <c r="CI61" s="132">
        <v>1</v>
      </c>
      <c r="CJ61" s="133">
        <f>IFERROR(CI61/CG61,"-")</f>
        <v>1</v>
      </c>
      <c r="CK61" s="134">
        <v>245000</v>
      </c>
      <c r="CL61" s="135">
        <f>IFERROR(CK61/CG61,"-")</f>
        <v>245000</v>
      </c>
      <c r="CM61" s="136"/>
      <c r="CN61" s="136"/>
      <c r="CO61" s="136">
        <v>1</v>
      </c>
      <c r="CP61" s="137">
        <v>0</v>
      </c>
      <c r="CQ61" s="138">
        <v>0</v>
      </c>
      <c r="CR61" s="138">
        <v>245000</v>
      </c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>
        <f>AC62</f>
        <v>0.015384615384615</v>
      </c>
      <c r="B62" s="184" t="s">
        <v>175</v>
      </c>
      <c r="C62" s="184" t="s">
        <v>58</v>
      </c>
      <c r="D62" s="184"/>
      <c r="E62" s="184" t="s">
        <v>176</v>
      </c>
      <c r="F62" s="184" t="s">
        <v>177</v>
      </c>
      <c r="G62" s="184" t="s">
        <v>61</v>
      </c>
      <c r="H62" s="87" t="s">
        <v>121</v>
      </c>
      <c r="I62" s="87" t="s">
        <v>178</v>
      </c>
      <c r="J62" s="87" t="s">
        <v>133</v>
      </c>
      <c r="K62" s="176">
        <v>65000</v>
      </c>
      <c r="L62" s="79">
        <v>14</v>
      </c>
      <c r="M62" s="79">
        <v>0</v>
      </c>
      <c r="N62" s="79">
        <v>36</v>
      </c>
      <c r="O62" s="88">
        <v>4</v>
      </c>
      <c r="P62" s="89">
        <v>0</v>
      </c>
      <c r="Q62" s="90">
        <f>O62+P62</f>
        <v>4</v>
      </c>
      <c r="R62" s="80">
        <f>IFERROR(Q62/N62,"-")</f>
        <v>0.11111111111111</v>
      </c>
      <c r="S62" s="79">
        <v>0</v>
      </c>
      <c r="T62" s="79">
        <v>1</v>
      </c>
      <c r="U62" s="80">
        <f>IFERROR(T62/(Q62),"-")</f>
        <v>0.25</v>
      </c>
      <c r="V62" s="81">
        <f>IFERROR(K62/SUM(Q62:Q63),"-")</f>
        <v>13000</v>
      </c>
      <c r="W62" s="82">
        <v>1</v>
      </c>
      <c r="X62" s="80">
        <f>IF(Q62=0,"-",W62/Q62)</f>
        <v>0.25</v>
      </c>
      <c r="Y62" s="181">
        <v>1000</v>
      </c>
      <c r="Z62" s="182">
        <f>IFERROR(Y62/Q62,"-")</f>
        <v>250</v>
      </c>
      <c r="AA62" s="182">
        <f>IFERROR(Y62/W62,"-")</f>
        <v>1000</v>
      </c>
      <c r="AB62" s="176">
        <f>SUM(Y62:Y63)-SUM(K62:K63)</f>
        <v>-64000</v>
      </c>
      <c r="AC62" s="83">
        <f>SUM(Y62:Y63)/SUM(K62:K63)</f>
        <v>0.015384615384615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>
        <v>1</v>
      </c>
      <c r="BG62" s="110">
        <f>IF(Q62=0,"",IF(BF62=0,"",(BF62/Q62)))</f>
        <v>0.25</v>
      </c>
      <c r="BH62" s="109"/>
      <c r="BI62" s="111">
        <f>IFERROR(BH62/BF62,"-")</f>
        <v>0</v>
      </c>
      <c r="BJ62" s="112"/>
      <c r="BK62" s="113">
        <f>IFERROR(BJ62/BF62,"-")</f>
        <v>0</v>
      </c>
      <c r="BL62" s="114"/>
      <c r="BM62" s="114"/>
      <c r="BN62" s="114"/>
      <c r="BO62" s="116">
        <v>2</v>
      </c>
      <c r="BP62" s="117">
        <f>IF(Q62=0,"",IF(BO62=0,"",(BO62/Q62)))</f>
        <v>0.5</v>
      </c>
      <c r="BQ62" s="118">
        <v>1</v>
      </c>
      <c r="BR62" s="119">
        <f>IFERROR(BQ62/BO62,"-")</f>
        <v>0.5</v>
      </c>
      <c r="BS62" s="120">
        <v>1000</v>
      </c>
      <c r="BT62" s="121">
        <f>IFERROR(BS62/BO62,"-")</f>
        <v>500</v>
      </c>
      <c r="BU62" s="122">
        <v>1</v>
      </c>
      <c r="BV62" s="122"/>
      <c r="BW62" s="122"/>
      <c r="BX62" s="123">
        <v>1</v>
      </c>
      <c r="BY62" s="124">
        <f>IF(Q62=0,"",IF(BX62=0,"",(BX62/Q62)))</f>
        <v>0.25</v>
      </c>
      <c r="BZ62" s="125"/>
      <c r="CA62" s="126">
        <f>IFERROR(BZ62/BX62,"-")</f>
        <v>0</v>
      </c>
      <c r="CB62" s="127"/>
      <c r="CC62" s="128">
        <f>IFERROR(CB62/BX62,"-")</f>
        <v>0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1</v>
      </c>
      <c r="CQ62" s="138">
        <v>1000</v>
      </c>
      <c r="CR62" s="138">
        <v>1000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179</v>
      </c>
      <c r="C63" s="184" t="s">
        <v>58</v>
      </c>
      <c r="D63" s="184"/>
      <c r="E63" s="184" t="s">
        <v>176</v>
      </c>
      <c r="F63" s="184" t="s">
        <v>177</v>
      </c>
      <c r="G63" s="184" t="s">
        <v>73</v>
      </c>
      <c r="H63" s="87"/>
      <c r="I63" s="87"/>
      <c r="J63" s="87"/>
      <c r="K63" s="176"/>
      <c r="L63" s="79">
        <v>29</v>
      </c>
      <c r="M63" s="79">
        <v>12</v>
      </c>
      <c r="N63" s="79">
        <v>6</v>
      </c>
      <c r="O63" s="88">
        <v>1</v>
      </c>
      <c r="P63" s="89">
        <v>0</v>
      </c>
      <c r="Q63" s="90">
        <f>O63+P63</f>
        <v>1</v>
      </c>
      <c r="R63" s="80">
        <f>IFERROR(Q63/N63,"-")</f>
        <v>0.16666666666667</v>
      </c>
      <c r="S63" s="79">
        <v>1</v>
      </c>
      <c r="T63" s="79">
        <v>0</v>
      </c>
      <c r="U63" s="80">
        <f>IFERROR(T63/(Q63),"-")</f>
        <v>0</v>
      </c>
      <c r="V63" s="81"/>
      <c r="W63" s="82">
        <v>0</v>
      </c>
      <c r="X63" s="80">
        <f>IF(Q63=0,"-",W63/Q63)</f>
        <v>0</v>
      </c>
      <c r="Y63" s="181">
        <v>0</v>
      </c>
      <c r="Z63" s="182">
        <f>IFERROR(Y63/Q63,"-")</f>
        <v>0</v>
      </c>
      <c r="AA63" s="182" t="str">
        <f>IFERROR(Y63/W63,"-")</f>
        <v>-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>
        <f>IF(Q63=0,"",IF(BF63=0,"",(BF63/Q63)))</f>
        <v>0</v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/>
      <c r="BP63" s="117">
        <f>IF(Q63=0,"",IF(BO63=0,"",(BO63/Q63)))</f>
        <v>0</v>
      </c>
      <c r="BQ63" s="118"/>
      <c r="BR63" s="119" t="str">
        <f>IFERROR(BQ63/BO63,"-")</f>
        <v>-</v>
      </c>
      <c r="BS63" s="120"/>
      <c r="BT63" s="121" t="str">
        <f>IFERROR(BS63/BO63,"-")</f>
        <v>-</v>
      </c>
      <c r="BU63" s="122"/>
      <c r="BV63" s="122"/>
      <c r="BW63" s="122"/>
      <c r="BX63" s="123">
        <v>1</v>
      </c>
      <c r="BY63" s="124">
        <f>IF(Q63=0,"",IF(BX63=0,"",(BX63/Q63)))</f>
        <v>1</v>
      </c>
      <c r="BZ63" s="125"/>
      <c r="CA63" s="126">
        <f>IFERROR(BZ63/BX63,"-")</f>
        <v>0</v>
      </c>
      <c r="CB63" s="127"/>
      <c r="CC63" s="128">
        <f>IFERROR(CB63/BX63,"-")</f>
        <v>0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1.4769230769231</v>
      </c>
      <c r="B64" s="184" t="s">
        <v>180</v>
      </c>
      <c r="C64" s="184" t="s">
        <v>58</v>
      </c>
      <c r="D64" s="184"/>
      <c r="E64" s="184" t="s">
        <v>165</v>
      </c>
      <c r="F64" s="184" t="s">
        <v>95</v>
      </c>
      <c r="G64" s="184" t="s">
        <v>61</v>
      </c>
      <c r="H64" s="87" t="s">
        <v>141</v>
      </c>
      <c r="I64" s="87" t="s">
        <v>178</v>
      </c>
      <c r="J64" s="186" t="s">
        <v>155</v>
      </c>
      <c r="K64" s="176">
        <v>65000</v>
      </c>
      <c r="L64" s="79">
        <v>8</v>
      </c>
      <c r="M64" s="79">
        <v>0</v>
      </c>
      <c r="N64" s="79">
        <v>35</v>
      </c>
      <c r="O64" s="88">
        <v>2</v>
      </c>
      <c r="P64" s="89">
        <v>0</v>
      </c>
      <c r="Q64" s="90">
        <f>O64+P64</f>
        <v>2</v>
      </c>
      <c r="R64" s="80">
        <f>IFERROR(Q64/N64,"-")</f>
        <v>0.057142857142857</v>
      </c>
      <c r="S64" s="79">
        <v>0</v>
      </c>
      <c r="T64" s="79">
        <v>2</v>
      </c>
      <c r="U64" s="80">
        <f>IFERROR(T64/(Q64),"-")</f>
        <v>1</v>
      </c>
      <c r="V64" s="81">
        <f>IFERROR(K64/SUM(Q64:Q65),"-")</f>
        <v>13000</v>
      </c>
      <c r="W64" s="82">
        <v>1</v>
      </c>
      <c r="X64" s="80">
        <f>IF(Q64=0,"-",W64/Q64)</f>
        <v>0.5</v>
      </c>
      <c r="Y64" s="181">
        <v>21000</v>
      </c>
      <c r="Z64" s="182">
        <f>IFERROR(Y64/Q64,"-")</f>
        <v>10500</v>
      </c>
      <c r="AA64" s="182">
        <f>IFERROR(Y64/W64,"-")</f>
        <v>21000</v>
      </c>
      <c r="AB64" s="176">
        <f>SUM(Y64:Y65)-SUM(K64:K65)</f>
        <v>31000</v>
      </c>
      <c r="AC64" s="83">
        <f>SUM(Y64:Y65)/SUM(K64:K65)</f>
        <v>1.4769230769231</v>
      </c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>
        <f>IF(Q64=0,"",IF(BF64=0,"",(BF64/Q64)))</f>
        <v>0</v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/>
      <c r="BP64" s="117">
        <f>IF(Q64=0,"",IF(BO64=0,"",(BO64/Q64)))</f>
        <v>0</v>
      </c>
      <c r="BQ64" s="118"/>
      <c r="BR64" s="119" t="str">
        <f>IFERROR(BQ64/BO64,"-")</f>
        <v>-</v>
      </c>
      <c r="BS64" s="120"/>
      <c r="BT64" s="121" t="str">
        <f>IFERROR(BS64/BO64,"-")</f>
        <v>-</v>
      </c>
      <c r="BU64" s="122"/>
      <c r="BV64" s="122"/>
      <c r="BW64" s="122"/>
      <c r="BX64" s="123">
        <v>2</v>
      </c>
      <c r="BY64" s="124">
        <f>IF(Q64=0,"",IF(BX64=0,"",(BX64/Q64)))</f>
        <v>1</v>
      </c>
      <c r="BZ64" s="125">
        <v>1</v>
      </c>
      <c r="CA64" s="126">
        <f>IFERROR(BZ64/BX64,"-")</f>
        <v>0.5</v>
      </c>
      <c r="CB64" s="127">
        <v>21000</v>
      </c>
      <c r="CC64" s="128">
        <f>IFERROR(CB64/BX64,"-")</f>
        <v>10500</v>
      </c>
      <c r="CD64" s="129"/>
      <c r="CE64" s="129"/>
      <c r="CF64" s="129">
        <v>1</v>
      </c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1</v>
      </c>
      <c r="CQ64" s="138">
        <v>21000</v>
      </c>
      <c r="CR64" s="138">
        <v>21000</v>
      </c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181</v>
      </c>
      <c r="C65" s="184" t="s">
        <v>58</v>
      </c>
      <c r="D65" s="184"/>
      <c r="E65" s="184" t="s">
        <v>165</v>
      </c>
      <c r="F65" s="184" t="s">
        <v>95</v>
      </c>
      <c r="G65" s="184" t="s">
        <v>73</v>
      </c>
      <c r="H65" s="87"/>
      <c r="I65" s="87"/>
      <c r="J65" s="87"/>
      <c r="K65" s="176"/>
      <c r="L65" s="79">
        <v>22</v>
      </c>
      <c r="M65" s="79">
        <v>18</v>
      </c>
      <c r="N65" s="79">
        <v>3</v>
      </c>
      <c r="O65" s="88">
        <v>3</v>
      </c>
      <c r="P65" s="89">
        <v>0</v>
      </c>
      <c r="Q65" s="90">
        <f>O65+P65</f>
        <v>3</v>
      </c>
      <c r="R65" s="80">
        <f>IFERROR(Q65/N65,"-")</f>
        <v>1</v>
      </c>
      <c r="S65" s="79">
        <v>0</v>
      </c>
      <c r="T65" s="79">
        <v>2</v>
      </c>
      <c r="U65" s="80">
        <f>IFERROR(T65/(Q65),"-")</f>
        <v>0.66666666666667</v>
      </c>
      <c r="V65" s="81"/>
      <c r="W65" s="82">
        <v>1</v>
      </c>
      <c r="X65" s="80">
        <f>IF(Q65=0,"-",W65/Q65)</f>
        <v>0.33333333333333</v>
      </c>
      <c r="Y65" s="181">
        <v>75000</v>
      </c>
      <c r="Z65" s="182">
        <f>IFERROR(Y65/Q65,"-")</f>
        <v>25000</v>
      </c>
      <c r="AA65" s="182">
        <f>IFERROR(Y65/W65,"-")</f>
        <v>75000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>
        <v>2</v>
      </c>
      <c r="BP65" s="117">
        <f>IF(Q65=0,"",IF(BO65=0,"",(BO65/Q65)))</f>
        <v>0.66666666666667</v>
      </c>
      <c r="BQ65" s="118">
        <v>1</v>
      </c>
      <c r="BR65" s="119">
        <f>IFERROR(BQ65/BO65,"-")</f>
        <v>0.5</v>
      </c>
      <c r="BS65" s="120">
        <v>75000</v>
      </c>
      <c r="BT65" s="121">
        <f>IFERROR(BS65/BO65,"-")</f>
        <v>37500</v>
      </c>
      <c r="BU65" s="122"/>
      <c r="BV65" s="122"/>
      <c r="BW65" s="122">
        <v>1</v>
      </c>
      <c r="BX65" s="123">
        <v>1</v>
      </c>
      <c r="BY65" s="124">
        <f>IF(Q65=0,"",IF(BX65=0,"",(BX65/Q65)))</f>
        <v>0.33333333333333</v>
      </c>
      <c r="BZ65" s="125"/>
      <c r="CA65" s="126">
        <f>IFERROR(BZ65/BX65,"-")</f>
        <v>0</v>
      </c>
      <c r="CB65" s="127"/>
      <c r="CC65" s="128">
        <f>IFERROR(CB65/BX65,"-")</f>
        <v>0</v>
      </c>
      <c r="CD65" s="129"/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1</v>
      </c>
      <c r="CQ65" s="138">
        <v>75000</v>
      </c>
      <c r="CR65" s="138">
        <v>75000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30"/>
      <c r="B66" s="84"/>
      <c r="C66" s="84"/>
      <c r="D66" s="85"/>
      <c r="E66" s="85"/>
      <c r="F66" s="85"/>
      <c r="G66" s="86"/>
      <c r="H66" s="87"/>
      <c r="I66" s="87"/>
      <c r="J66" s="87"/>
      <c r="K66" s="177"/>
      <c r="L66" s="34"/>
      <c r="M66" s="34"/>
      <c r="N66" s="31"/>
      <c r="O66" s="23"/>
      <c r="P66" s="23"/>
      <c r="Q66" s="23"/>
      <c r="R66" s="32"/>
      <c r="S66" s="32"/>
      <c r="T66" s="23"/>
      <c r="U66" s="32"/>
      <c r="V66" s="25"/>
      <c r="W66" s="25"/>
      <c r="X66" s="25"/>
      <c r="Y66" s="183"/>
      <c r="Z66" s="183"/>
      <c r="AA66" s="183"/>
      <c r="AB66" s="183"/>
      <c r="AC66" s="33"/>
      <c r="AD66" s="57"/>
      <c r="AE66" s="61"/>
      <c r="AF66" s="62"/>
      <c r="AG66" s="61"/>
      <c r="AH66" s="65"/>
      <c r="AI66" s="66"/>
      <c r="AJ66" s="67"/>
      <c r="AK66" s="68"/>
      <c r="AL66" s="68"/>
      <c r="AM66" s="68"/>
      <c r="AN66" s="61"/>
      <c r="AO66" s="62"/>
      <c r="AP66" s="61"/>
      <c r="AQ66" s="65"/>
      <c r="AR66" s="66"/>
      <c r="AS66" s="67"/>
      <c r="AT66" s="68"/>
      <c r="AU66" s="68"/>
      <c r="AV66" s="68"/>
      <c r="AW66" s="61"/>
      <c r="AX66" s="62"/>
      <c r="AY66" s="61"/>
      <c r="AZ66" s="65"/>
      <c r="BA66" s="66"/>
      <c r="BB66" s="67"/>
      <c r="BC66" s="68"/>
      <c r="BD66" s="68"/>
      <c r="BE66" s="68"/>
      <c r="BF66" s="61"/>
      <c r="BG66" s="62"/>
      <c r="BH66" s="61"/>
      <c r="BI66" s="65"/>
      <c r="BJ66" s="66"/>
      <c r="BK66" s="67"/>
      <c r="BL66" s="68"/>
      <c r="BM66" s="68"/>
      <c r="BN66" s="68"/>
      <c r="BO66" s="63"/>
      <c r="BP66" s="64"/>
      <c r="BQ66" s="61"/>
      <c r="BR66" s="65"/>
      <c r="BS66" s="66"/>
      <c r="BT66" s="67"/>
      <c r="BU66" s="68"/>
      <c r="BV66" s="68"/>
      <c r="BW66" s="68"/>
      <c r="BX66" s="63"/>
      <c r="BY66" s="64"/>
      <c r="BZ66" s="61"/>
      <c r="CA66" s="65"/>
      <c r="CB66" s="66"/>
      <c r="CC66" s="67"/>
      <c r="CD66" s="68"/>
      <c r="CE66" s="68"/>
      <c r="CF66" s="68"/>
      <c r="CG66" s="63"/>
      <c r="CH66" s="64"/>
      <c r="CI66" s="61"/>
      <c r="CJ66" s="65"/>
      <c r="CK66" s="66"/>
      <c r="CL66" s="67"/>
      <c r="CM66" s="68"/>
      <c r="CN66" s="68"/>
      <c r="CO66" s="68"/>
      <c r="CP66" s="69"/>
      <c r="CQ66" s="66"/>
      <c r="CR66" s="66"/>
      <c r="CS66" s="66"/>
      <c r="CT66" s="70"/>
    </row>
    <row r="67" spans="1:99">
      <c r="A67" s="30"/>
      <c r="B67" s="37"/>
      <c r="C67" s="37"/>
      <c r="D67" s="21"/>
      <c r="E67" s="21"/>
      <c r="F67" s="21"/>
      <c r="G67" s="22"/>
      <c r="H67" s="36"/>
      <c r="I67" s="36"/>
      <c r="J67" s="73"/>
      <c r="K67" s="178"/>
      <c r="L67" s="34"/>
      <c r="M67" s="34"/>
      <c r="N67" s="31"/>
      <c r="O67" s="23"/>
      <c r="P67" s="23"/>
      <c r="Q67" s="23"/>
      <c r="R67" s="32"/>
      <c r="S67" s="32"/>
      <c r="T67" s="23"/>
      <c r="U67" s="32"/>
      <c r="V67" s="25"/>
      <c r="W67" s="25"/>
      <c r="X67" s="25"/>
      <c r="Y67" s="183"/>
      <c r="Z67" s="183"/>
      <c r="AA67" s="183"/>
      <c r="AB67" s="183"/>
      <c r="AC67" s="33"/>
      <c r="AD67" s="59"/>
      <c r="AE67" s="61"/>
      <c r="AF67" s="62"/>
      <c r="AG67" s="61"/>
      <c r="AH67" s="65"/>
      <c r="AI67" s="66"/>
      <c r="AJ67" s="67"/>
      <c r="AK67" s="68"/>
      <c r="AL67" s="68"/>
      <c r="AM67" s="68"/>
      <c r="AN67" s="61"/>
      <c r="AO67" s="62"/>
      <c r="AP67" s="61"/>
      <c r="AQ67" s="65"/>
      <c r="AR67" s="66"/>
      <c r="AS67" s="67"/>
      <c r="AT67" s="68"/>
      <c r="AU67" s="68"/>
      <c r="AV67" s="68"/>
      <c r="AW67" s="61"/>
      <c r="AX67" s="62"/>
      <c r="AY67" s="61"/>
      <c r="AZ67" s="65"/>
      <c r="BA67" s="66"/>
      <c r="BB67" s="67"/>
      <c r="BC67" s="68"/>
      <c r="BD67" s="68"/>
      <c r="BE67" s="68"/>
      <c r="BF67" s="61"/>
      <c r="BG67" s="62"/>
      <c r="BH67" s="61"/>
      <c r="BI67" s="65"/>
      <c r="BJ67" s="66"/>
      <c r="BK67" s="67"/>
      <c r="BL67" s="68"/>
      <c r="BM67" s="68"/>
      <c r="BN67" s="68"/>
      <c r="BO67" s="63"/>
      <c r="BP67" s="64"/>
      <c r="BQ67" s="61"/>
      <c r="BR67" s="65"/>
      <c r="BS67" s="66"/>
      <c r="BT67" s="67"/>
      <c r="BU67" s="68"/>
      <c r="BV67" s="68"/>
      <c r="BW67" s="68"/>
      <c r="BX67" s="63"/>
      <c r="BY67" s="64"/>
      <c r="BZ67" s="61"/>
      <c r="CA67" s="65"/>
      <c r="CB67" s="66"/>
      <c r="CC67" s="67"/>
      <c r="CD67" s="68"/>
      <c r="CE67" s="68"/>
      <c r="CF67" s="68"/>
      <c r="CG67" s="63"/>
      <c r="CH67" s="64"/>
      <c r="CI67" s="61"/>
      <c r="CJ67" s="65"/>
      <c r="CK67" s="66"/>
      <c r="CL67" s="67"/>
      <c r="CM67" s="68"/>
      <c r="CN67" s="68"/>
      <c r="CO67" s="68"/>
      <c r="CP67" s="69"/>
      <c r="CQ67" s="66"/>
      <c r="CR67" s="66"/>
      <c r="CS67" s="66"/>
      <c r="CT67" s="70"/>
    </row>
    <row r="68" spans="1:99">
      <c r="A68" s="19">
        <f>AC68</f>
        <v>1.2461818181818</v>
      </c>
      <c r="B68" s="39"/>
      <c r="C68" s="39"/>
      <c r="D68" s="39"/>
      <c r="E68" s="39"/>
      <c r="F68" s="39"/>
      <c r="G68" s="39"/>
      <c r="H68" s="40" t="s">
        <v>182</v>
      </c>
      <c r="I68" s="40"/>
      <c r="J68" s="40"/>
      <c r="K68" s="179">
        <f>SUM(K6:K67)</f>
        <v>4290000</v>
      </c>
      <c r="L68" s="41">
        <f>SUM(L6:L67)</f>
        <v>1386</v>
      </c>
      <c r="M68" s="41">
        <f>SUM(M6:M67)</f>
        <v>670</v>
      </c>
      <c r="N68" s="41">
        <f>SUM(N6:N67)</f>
        <v>1838</v>
      </c>
      <c r="O68" s="41">
        <f>SUM(O6:O67)</f>
        <v>265</v>
      </c>
      <c r="P68" s="41">
        <f>SUM(P6:P67)</f>
        <v>0</v>
      </c>
      <c r="Q68" s="41">
        <f>SUM(Q6:Q67)</f>
        <v>265</v>
      </c>
      <c r="R68" s="42">
        <f>IFERROR(Q68/N68,"-")</f>
        <v>0.14417845484222</v>
      </c>
      <c r="S68" s="76">
        <f>SUM(S6:S67)</f>
        <v>33</v>
      </c>
      <c r="T68" s="76">
        <f>SUM(T6:T67)</f>
        <v>97</v>
      </c>
      <c r="U68" s="42">
        <f>IFERROR(S68/Q68,"-")</f>
        <v>0.12452830188679</v>
      </c>
      <c r="V68" s="43">
        <f>IFERROR(K68/Q68,"-")</f>
        <v>16188.679245283</v>
      </c>
      <c r="W68" s="44">
        <f>SUM(W6:W67)</f>
        <v>78</v>
      </c>
      <c r="X68" s="42">
        <f>IFERROR(W68/Q68,"-")</f>
        <v>0.29433962264151</v>
      </c>
      <c r="Y68" s="179">
        <f>SUM(Y6:Y67)</f>
        <v>5346120</v>
      </c>
      <c r="Z68" s="179">
        <f>IFERROR(Y68/Q68,"-")</f>
        <v>20174.037735849</v>
      </c>
      <c r="AA68" s="179">
        <f>IFERROR(Y68/W68,"-")</f>
        <v>68540</v>
      </c>
      <c r="AB68" s="179">
        <f>Y68-K68</f>
        <v>1056120</v>
      </c>
      <c r="AC68" s="45">
        <f>Y68/K68</f>
        <v>1.2461818181818</v>
      </c>
      <c r="AD68" s="58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5"/>
    <mergeCell ref="K11:K15"/>
    <mergeCell ref="V11:V15"/>
    <mergeCell ref="AB11:AB15"/>
    <mergeCell ref="AC11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183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4.9567567567568</v>
      </c>
      <c r="B6" s="184" t="s">
        <v>184</v>
      </c>
      <c r="C6" s="184" t="s">
        <v>58</v>
      </c>
      <c r="D6" s="184" t="s">
        <v>185</v>
      </c>
      <c r="E6" s="184" t="s">
        <v>186</v>
      </c>
      <c r="F6" s="184" t="s">
        <v>187</v>
      </c>
      <c r="G6" s="184" t="s">
        <v>188</v>
      </c>
      <c r="H6" s="87" t="s">
        <v>189</v>
      </c>
      <c r="I6" s="87" t="s">
        <v>190</v>
      </c>
      <c r="J6" s="87" t="s">
        <v>83</v>
      </c>
      <c r="K6" s="176">
        <v>370000</v>
      </c>
      <c r="L6" s="79">
        <v>30</v>
      </c>
      <c r="M6" s="79">
        <v>0</v>
      </c>
      <c r="N6" s="79">
        <v>130</v>
      </c>
      <c r="O6" s="88">
        <v>6</v>
      </c>
      <c r="P6" s="89">
        <v>1</v>
      </c>
      <c r="Q6" s="90">
        <f>O6+P6</f>
        <v>7</v>
      </c>
      <c r="R6" s="80">
        <f>IFERROR(Q6/N6,"-")</f>
        <v>0.053846153846154</v>
      </c>
      <c r="S6" s="79">
        <v>0</v>
      </c>
      <c r="T6" s="79">
        <v>1</v>
      </c>
      <c r="U6" s="80">
        <f>IFERROR(T6/(Q6),"-")</f>
        <v>0.14285714285714</v>
      </c>
      <c r="V6" s="81">
        <f>IFERROR(K6/SUM(Q6:Q7),"-")</f>
        <v>14230.769230769</v>
      </c>
      <c r="W6" s="82">
        <v>1</v>
      </c>
      <c r="X6" s="80">
        <f>IF(Q6=0,"-",W6/Q6)</f>
        <v>0.14285714285714</v>
      </c>
      <c r="Y6" s="181">
        <v>1000</v>
      </c>
      <c r="Z6" s="182">
        <f>IFERROR(Y6/Q6,"-")</f>
        <v>142.85714285714</v>
      </c>
      <c r="AA6" s="182">
        <f>IFERROR(Y6/W6,"-")</f>
        <v>1000</v>
      </c>
      <c r="AB6" s="176">
        <f>SUM(Y6:Y7)-SUM(K6:K7)</f>
        <v>1464000</v>
      </c>
      <c r="AC6" s="83">
        <f>SUM(Y6:Y7)/SUM(K6:K7)</f>
        <v>4.9567567567568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3</v>
      </c>
      <c r="AO6" s="98">
        <f>IF(Q6=0,"",IF(AN6=0,"",(AN6/Q6)))</f>
        <v>0.42857142857143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0.14285714285714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3</v>
      </c>
      <c r="BP6" s="117">
        <f>IF(Q6=0,"",IF(BO6=0,"",(BO6/Q6)))</f>
        <v>0.42857142857143</v>
      </c>
      <c r="BQ6" s="118">
        <v>1</v>
      </c>
      <c r="BR6" s="119">
        <f>IFERROR(BQ6/BO6,"-")</f>
        <v>0.33333333333333</v>
      </c>
      <c r="BS6" s="120">
        <v>1000</v>
      </c>
      <c r="BT6" s="121">
        <f>IFERROR(BS6/BO6,"-")</f>
        <v>333.33333333333</v>
      </c>
      <c r="BU6" s="122">
        <v>1</v>
      </c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1000</v>
      </c>
      <c r="CR6" s="138">
        <v>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191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276</v>
      </c>
      <c r="M7" s="79">
        <v>76</v>
      </c>
      <c r="N7" s="79">
        <v>44</v>
      </c>
      <c r="O7" s="88">
        <v>18</v>
      </c>
      <c r="P7" s="89">
        <v>1</v>
      </c>
      <c r="Q7" s="90">
        <f>O7+P7</f>
        <v>19</v>
      </c>
      <c r="R7" s="80">
        <f>IFERROR(Q7/N7,"-")</f>
        <v>0.43181818181818</v>
      </c>
      <c r="S7" s="79">
        <v>5</v>
      </c>
      <c r="T7" s="79">
        <v>4</v>
      </c>
      <c r="U7" s="80">
        <f>IFERROR(T7/(Q7),"-")</f>
        <v>0.21052631578947</v>
      </c>
      <c r="V7" s="81"/>
      <c r="W7" s="82">
        <v>6</v>
      </c>
      <c r="X7" s="80">
        <f>IF(Q7=0,"-",W7/Q7)</f>
        <v>0.31578947368421</v>
      </c>
      <c r="Y7" s="181">
        <v>1833000</v>
      </c>
      <c r="Z7" s="182">
        <f>IFERROR(Y7/Q7,"-")</f>
        <v>96473.684210526</v>
      </c>
      <c r="AA7" s="182">
        <f>IFERROR(Y7/W7,"-")</f>
        <v>305500</v>
      </c>
      <c r="AB7" s="176"/>
      <c r="AC7" s="83"/>
      <c r="AD7" s="77"/>
      <c r="AE7" s="91">
        <v>2</v>
      </c>
      <c r="AF7" s="92">
        <f>IF(Q7=0,"",IF(AE7=0,"",(AE7/Q7)))</f>
        <v>0.10526315789474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0.10526315789474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8</v>
      </c>
      <c r="BP7" s="117">
        <f>IF(Q7=0,"",IF(BO7=0,"",(BO7/Q7)))</f>
        <v>0.42105263157895</v>
      </c>
      <c r="BQ7" s="118">
        <v>1</v>
      </c>
      <c r="BR7" s="119">
        <f>IFERROR(BQ7/BO7,"-")</f>
        <v>0.125</v>
      </c>
      <c r="BS7" s="120">
        <v>6000</v>
      </c>
      <c r="BT7" s="121">
        <f>IFERROR(BS7/BO7,"-")</f>
        <v>750</v>
      </c>
      <c r="BU7" s="122">
        <v>1</v>
      </c>
      <c r="BV7" s="122"/>
      <c r="BW7" s="122"/>
      <c r="BX7" s="123">
        <v>6</v>
      </c>
      <c r="BY7" s="124">
        <f>IF(Q7=0,"",IF(BX7=0,"",(BX7/Q7)))</f>
        <v>0.31578947368421</v>
      </c>
      <c r="BZ7" s="125">
        <v>6</v>
      </c>
      <c r="CA7" s="126">
        <f>IFERROR(BZ7/BX7,"-")</f>
        <v>1</v>
      </c>
      <c r="CB7" s="127">
        <v>343000</v>
      </c>
      <c r="CC7" s="128">
        <f>IFERROR(CB7/BX7,"-")</f>
        <v>57166.666666667</v>
      </c>
      <c r="CD7" s="129">
        <v>2</v>
      </c>
      <c r="CE7" s="129">
        <v>1</v>
      </c>
      <c r="CF7" s="129">
        <v>3</v>
      </c>
      <c r="CG7" s="130">
        <v>1</v>
      </c>
      <c r="CH7" s="131">
        <f>IF(Q7=0,"",IF(CG7=0,"",(CG7/Q7)))</f>
        <v>0.052631578947368</v>
      </c>
      <c r="CI7" s="132">
        <v>1</v>
      </c>
      <c r="CJ7" s="133">
        <f>IFERROR(CI7/CG7,"-")</f>
        <v>1</v>
      </c>
      <c r="CK7" s="134">
        <v>1682000</v>
      </c>
      <c r="CL7" s="135">
        <f>IFERROR(CK7/CG7,"-")</f>
        <v>1682000</v>
      </c>
      <c r="CM7" s="136"/>
      <c r="CN7" s="136"/>
      <c r="CO7" s="136">
        <v>1</v>
      </c>
      <c r="CP7" s="137">
        <v>6</v>
      </c>
      <c r="CQ7" s="138">
        <v>1833000</v>
      </c>
      <c r="CR7" s="138">
        <v>1682000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0.43235294117647</v>
      </c>
      <c r="B8" s="184" t="s">
        <v>192</v>
      </c>
      <c r="C8" s="184" t="s">
        <v>58</v>
      </c>
      <c r="D8" s="184" t="s">
        <v>193</v>
      </c>
      <c r="E8" s="184" t="s">
        <v>194</v>
      </c>
      <c r="F8" s="184" t="s">
        <v>195</v>
      </c>
      <c r="G8" s="184" t="s">
        <v>188</v>
      </c>
      <c r="H8" s="87" t="s">
        <v>196</v>
      </c>
      <c r="I8" s="87" t="s">
        <v>197</v>
      </c>
      <c r="J8" s="87" t="s">
        <v>198</v>
      </c>
      <c r="K8" s="176">
        <v>340000</v>
      </c>
      <c r="L8" s="79">
        <v>20</v>
      </c>
      <c r="M8" s="79">
        <v>0</v>
      </c>
      <c r="N8" s="79">
        <v>61</v>
      </c>
      <c r="O8" s="88">
        <v>11</v>
      </c>
      <c r="P8" s="89">
        <v>0</v>
      </c>
      <c r="Q8" s="90">
        <f>O8+P8</f>
        <v>11</v>
      </c>
      <c r="R8" s="80">
        <f>IFERROR(Q8/N8,"-")</f>
        <v>0.18032786885246</v>
      </c>
      <c r="S8" s="79">
        <v>0</v>
      </c>
      <c r="T8" s="79">
        <v>4</v>
      </c>
      <c r="U8" s="80">
        <f>IFERROR(T8/(Q8),"-")</f>
        <v>0.36363636363636</v>
      </c>
      <c r="V8" s="81">
        <f>IFERROR(K8/SUM(Q8:Q9),"-")</f>
        <v>14166.666666667</v>
      </c>
      <c r="W8" s="82">
        <v>2</v>
      </c>
      <c r="X8" s="80">
        <f>IF(Q8=0,"-",W8/Q8)</f>
        <v>0.18181818181818</v>
      </c>
      <c r="Y8" s="181">
        <v>8000</v>
      </c>
      <c r="Z8" s="182">
        <f>IFERROR(Y8/Q8,"-")</f>
        <v>727.27272727273</v>
      </c>
      <c r="AA8" s="182">
        <f>IFERROR(Y8/W8,"-")</f>
        <v>4000</v>
      </c>
      <c r="AB8" s="176">
        <f>SUM(Y8:Y9)-SUM(K8:K9)</f>
        <v>-193000</v>
      </c>
      <c r="AC8" s="83">
        <f>SUM(Y8:Y9)/SUM(K8:K9)</f>
        <v>0.43235294117647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3</v>
      </c>
      <c r="AO8" s="98">
        <f>IF(Q8=0,"",IF(AN8=0,"",(AN8/Q8)))</f>
        <v>0.27272727272727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5</v>
      </c>
      <c r="BG8" s="110">
        <f>IF(Q8=0,"",IF(BF8=0,"",(BF8/Q8)))</f>
        <v>0.45454545454545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0.090909090909091</v>
      </c>
      <c r="BQ8" s="118">
        <v>1</v>
      </c>
      <c r="BR8" s="119">
        <f>IFERROR(BQ8/BO8,"-")</f>
        <v>1</v>
      </c>
      <c r="BS8" s="120">
        <v>3000</v>
      </c>
      <c r="BT8" s="121">
        <f>IFERROR(BS8/BO8,"-")</f>
        <v>3000</v>
      </c>
      <c r="BU8" s="122">
        <v>1</v>
      </c>
      <c r="BV8" s="122"/>
      <c r="BW8" s="122"/>
      <c r="BX8" s="123">
        <v>2</v>
      </c>
      <c r="BY8" s="124">
        <f>IF(Q8=0,"",IF(BX8=0,"",(BX8/Q8)))</f>
        <v>0.18181818181818</v>
      </c>
      <c r="BZ8" s="125">
        <v>1</v>
      </c>
      <c r="CA8" s="126">
        <f>IFERROR(BZ8/BX8,"-")</f>
        <v>0.5</v>
      </c>
      <c r="CB8" s="127">
        <v>5000</v>
      </c>
      <c r="CC8" s="128">
        <f>IFERROR(CB8/BX8,"-")</f>
        <v>2500</v>
      </c>
      <c r="CD8" s="129">
        <v>1</v>
      </c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8000</v>
      </c>
      <c r="CR8" s="138">
        <v>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199</v>
      </c>
      <c r="C9" s="184" t="s">
        <v>58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57</v>
      </c>
      <c r="M9" s="79">
        <v>38</v>
      </c>
      <c r="N9" s="79">
        <v>25</v>
      </c>
      <c r="O9" s="88">
        <v>13</v>
      </c>
      <c r="P9" s="89">
        <v>0</v>
      </c>
      <c r="Q9" s="90">
        <f>O9+P9</f>
        <v>13</v>
      </c>
      <c r="R9" s="80">
        <f>IFERROR(Q9/N9,"-")</f>
        <v>0.52</v>
      </c>
      <c r="S9" s="79">
        <v>1</v>
      </c>
      <c r="T9" s="79">
        <v>5</v>
      </c>
      <c r="U9" s="80">
        <f>IFERROR(T9/(Q9),"-")</f>
        <v>0.38461538461538</v>
      </c>
      <c r="V9" s="81"/>
      <c r="W9" s="82">
        <v>0</v>
      </c>
      <c r="X9" s="80">
        <f>IF(Q9=0,"-",W9/Q9)</f>
        <v>0</v>
      </c>
      <c r="Y9" s="181">
        <v>139000</v>
      </c>
      <c r="Z9" s="182">
        <f>IFERROR(Y9/Q9,"-")</f>
        <v>10692.307692308</v>
      </c>
      <c r="AA9" s="182" t="str">
        <f>IFERROR(Y9/W9,"-")</f>
        <v>-</v>
      </c>
      <c r="AB9" s="176"/>
      <c r="AC9" s="83"/>
      <c r="AD9" s="77"/>
      <c r="AE9" s="91">
        <v>1</v>
      </c>
      <c r="AF9" s="92">
        <f>IF(Q9=0,"",IF(AE9=0,"",(AE9/Q9)))</f>
        <v>0.076923076923077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</v>
      </c>
      <c r="AO9" s="98">
        <f>IF(Q9=0,"",IF(AN9=0,"",(AN9/Q9)))</f>
        <v>0.076923076923077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0.076923076923077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5</v>
      </c>
      <c r="BG9" s="110">
        <f>IF(Q9=0,"",IF(BF9=0,"",(BF9/Q9)))</f>
        <v>0.38461538461538</v>
      </c>
      <c r="BH9" s="109">
        <v>1</v>
      </c>
      <c r="BI9" s="111">
        <f>IFERROR(BH9/BF9,"-")</f>
        <v>0.2</v>
      </c>
      <c r="BJ9" s="112">
        <v>139000</v>
      </c>
      <c r="BK9" s="113">
        <f>IFERROR(BJ9/BF9,"-")</f>
        <v>27800</v>
      </c>
      <c r="BL9" s="114"/>
      <c r="BM9" s="114"/>
      <c r="BN9" s="114">
        <v>1</v>
      </c>
      <c r="BO9" s="116">
        <v>4</v>
      </c>
      <c r="BP9" s="117">
        <f>IF(Q9=0,"",IF(BO9=0,"",(BO9/Q9)))</f>
        <v>0.30769230769231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0.076923076923077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139000</v>
      </c>
      <c r="CR9" s="138">
        <v>139000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2.7901408450704</v>
      </c>
      <c r="B12" s="39"/>
      <c r="C12" s="39"/>
      <c r="D12" s="39"/>
      <c r="E12" s="39"/>
      <c r="F12" s="39"/>
      <c r="G12" s="39"/>
      <c r="H12" s="40" t="s">
        <v>200</v>
      </c>
      <c r="I12" s="40"/>
      <c r="J12" s="40"/>
      <c r="K12" s="179">
        <f>SUM(K6:K11)</f>
        <v>710000</v>
      </c>
      <c r="L12" s="41">
        <f>SUM(L6:L11)</f>
        <v>383</v>
      </c>
      <c r="M12" s="41">
        <f>SUM(M6:M11)</f>
        <v>114</v>
      </c>
      <c r="N12" s="41">
        <f>SUM(N6:N11)</f>
        <v>260</v>
      </c>
      <c r="O12" s="41">
        <f>SUM(O6:O11)</f>
        <v>48</v>
      </c>
      <c r="P12" s="41">
        <f>SUM(P6:P11)</f>
        <v>2</v>
      </c>
      <c r="Q12" s="41">
        <f>SUM(Q6:Q11)</f>
        <v>50</v>
      </c>
      <c r="R12" s="42">
        <f>IFERROR(Q12/N12,"-")</f>
        <v>0.19230769230769</v>
      </c>
      <c r="S12" s="76">
        <f>SUM(S6:S11)</f>
        <v>6</v>
      </c>
      <c r="T12" s="76">
        <f>SUM(T6:T11)</f>
        <v>14</v>
      </c>
      <c r="U12" s="42">
        <f>IFERROR(S12/Q12,"-")</f>
        <v>0.12</v>
      </c>
      <c r="V12" s="43">
        <f>IFERROR(K12/Q12,"-")</f>
        <v>14200</v>
      </c>
      <c r="W12" s="44">
        <f>SUM(W6:W11)</f>
        <v>9</v>
      </c>
      <c r="X12" s="42">
        <f>IFERROR(W12/Q12,"-")</f>
        <v>0.18</v>
      </c>
      <c r="Y12" s="179">
        <f>SUM(Y6:Y11)</f>
        <v>1981000</v>
      </c>
      <c r="Z12" s="179">
        <f>IFERROR(Y12/Q12,"-")</f>
        <v>39620</v>
      </c>
      <c r="AA12" s="179">
        <f>IFERROR(Y12/W12,"-")</f>
        <v>220111.11111111</v>
      </c>
      <c r="AB12" s="179">
        <f>Y12-K12</f>
        <v>1271000</v>
      </c>
      <c r="AC12" s="45">
        <f>Y12/K12</f>
        <v>2.7901408450704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