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<sst xmlns="http://schemas.openxmlformats.org/spreadsheetml/2006/main" uniqueCount="219">
  <si>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</si>
  <si>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</si>
  <si>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</si>
  <si>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</si>
  <si>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</si>
  <si>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</si>
  <si>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</si>
  <si>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</si>
  <si>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</si>
  <si>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</si>
  <si>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</si>
  <si>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</si>
  <si>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</si>
  <si>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</si>
  <si>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</si>
  <si>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</si>
  <si>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</si>
  <si>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</si>
  <si>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</si>
  <si>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</si>
  <si>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</si>
  <si>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</si>
  <si>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</si>
  <si>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</si>
  <si>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</si>
  <si>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</si>
  <si>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</si>
  <si>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</si>
  <si>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</si>
  <si>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</si>
  <si>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</si>
  <si>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</si>
  <si>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</si>
  <si>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</si>
  <si>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</si>
  <si>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</si>
  <si>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</si>
  <si>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</si>
  <si>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</si>
  <si>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</si>
  <si>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</si>
  <si>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</si>
  <si>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</si>
  <si>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</si>
  <si>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</si>
  <si>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</si>
  <si>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</si>
  <si>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</si>
  <si>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</si>
  <si>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</si>
  <si>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</si>
  <si>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</si>
  <si>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</si>
  <si>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</si>
  <si>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</si>
  <si>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</si>
  <si>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</si>
  <si>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np2819</t>
  </si>
  <si>
    <t>インターカラー</t>
  </si>
  <si>
    <t>デリヘル版（緒方泰子）</t>
  </si>
  <si>
    <t>普通の出会い系なら広告に載せていません</t>
  </si>
  <si>
    <t>lp03_g</t>
  </si>
  <si>
    <t>サンスポ関西</t>
  </si>
  <si>
    <t>4C終面全5段</t>
  </si>
  <si>
    <t>12月05日(土)</t>
  </si>
  <si>
    <t>np2820</t>
  </si>
  <si>
    <t>空電</t>
  </si>
  <si>
    <t>np2821</t>
  </si>
  <si>
    <t>昭和レトロ版（緒方泰子）</t>
  </si>
  <si>
    <t>求む！50歳以上の女性好き男性</t>
  </si>
  <si>
    <t>サンスポ関東</t>
  </si>
  <si>
    <t>全5段</t>
  </si>
  <si>
    <t>12月13日(日)</t>
  </si>
  <si>
    <t>np2822</t>
  </si>
  <si>
    <t>np2823</t>
  </si>
  <si>
    <t>デリヘル版（赤い服女性）</t>
  </si>
  <si>
    <t>冬は女性会員が増えるから出会い率が倍</t>
  </si>
  <si>
    <t>12月19日(土)</t>
  </si>
  <si>
    <t>np2824</t>
  </si>
  <si>
    <t>np2825</t>
  </si>
  <si>
    <t>右女3（緒方泰子）</t>
  </si>
  <si>
    <t>やってみてダメならすぐ退会OK</t>
  </si>
  <si>
    <t>ニッカン関西</t>
  </si>
  <si>
    <t>4C全面</t>
  </si>
  <si>
    <t>12月11日(金)</t>
  </si>
  <si>
    <t>np2826</t>
  </si>
  <si>
    <t>np2827</t>
  </si>
  <si>
    <t>スポーツ報知関西</t>
  </si>
  <si>
    <t>np2828</t>
  </si>
  <si>
    <t>np2829</t>
  </si>
  <si>
    <t>デイリースポーツ関西</t>
  </si>
  <si>
    <t>全5段・半5段段つかみ10段保証</t>
  </si>
  <si>
    <t>10段保証</t>
  </si>
  <si>
    <t>np2830</t>
  </si>
  <si>
    <t>デリヘル版2（緒方泰子）</t>
  </si>
  <si>
    <t>np2831</t>
  </si>
  <si>
    <t>デリヘル版3（赤い服女性）</t>
  </si>
  <si>
    <t>ドンドン出会える</t>
  </si>
  <si>
    <t>np2832</t>
  </si>
  <si>
    <t>記者取材風版（緒方泰子）</t>
  </si>
  <si>
    <t>男性求む</t>
  </si>
  <si>
    <t>np2833</t>
  </si>
  <si>
    <t>記事風版（赤い服女性）</t>
  </si>
  <si>
    <t>もし出会系大賞があったら、このサイトが受賞しているでしょう</t>
  </si>
  <si>
    <t>np2834</t>
  </si>
  <si>
    <t>(空電共通)</t>
  </si>
  <si>
    <t>np2835</t>
  </si>
  <si>
    <t>①求人風（緒方泰子）</t>
  </si>
  <si>
    <t>147「クリスマスの予定が無いならウチで一緒に食事しない？」</t>
  </si>
  <si>
    <t>半2段・半3段つかみ10段保証</t>
  </si>
  <si>
    <t>1～10日</t>
  </si>
  <si>
    <t>np2836</t>
  </si>
  <si>
    <t>②旧デイリー風（赤い服女性）</t>
  </si>
  <si>
    <t>148「日本の出会い系番付第1位！に推薦します」</t>
  </si>
  <si>
    <t>11～20日</t>
  </si>
  <si>
    <t>np2837</t>
  </si>
  <si>
    <t>③大正版（緒方泰子）</t>
  </si>
  <si>
    <t>149「年間10回以上使う人のための出会い系です」</t>
  </si>
  <si>
    <t>21～31日</t>
  </si>
  <si>
    <t>np2838</t>
  </si>
  <si>
    <t>np2839</t>
  </si>
  <si>
    <t>np2840</t>
  </si>
  <si>
    <t>np2841</t>
  </si>
  <si>
    <t>np2842</t>
  </si>
  <si>
    <t>np2843</t>
  </si>
  <si>
    <t>ニッカン西部</t>
  </si>
  <si>
    <t>半2段つかみ20段保証</t>
  </si>
  <si>
    <t>np2844</t>
  </si>
  <si>
    <t>np2845</t>
  </si>
  <si>
    <t>np2846</t>
  </si>
  <si>
    <t>np2847</t>
  </si>
  <si>
    <t>大正版（緒方泰子）</t>
  </si>
  <si>
    <t>スポーツ報知関西　1回目</t>
  </si>
  <si>
    <t>4C終面雑報</t>
  </si>
  <si>
    <t>12月08日(火)</t>
  </si>
  <si>
    <t>np2848</t>
  </si>
  <si>
    <t>面白⑧（フリー女性⑤）</t>
  </si>
  <si>
    <t>目が会いましたね</t>
  </si>
  <si>
    <t>スポーツ報知関西　2回目</t>
  </si>
  <si>
    <t>12月10日(木)</t>
  </si>
  <si>
    <t>np2849</t>
  </si>
  <si>
    <t>コンパニオン版（緒方泰子）</t>
  </si>
  <si>
    <t>食事の後に、お持ち帰りしたぜ！</t>
  </si>
  <si>
    <t>スポーツ報知関西　3回目</t>
  </si>
  <si>
    <t>12月12日(土)</t>
  </si>
  <si>
    <t>np2850</t>
  </si>
  <si>
    <t>旧デイリー風（赤い服女性）</t>
  </si>
  <si>
    <t>スポーツ報知関西　4回目</t>
  </si>
  <si>
    <t>np2851</t>
  </si>
  <si>
    <t>スポーツ報知関西　5回目</t>
  </si>
  <si>
    <t>12月15日(火)</t>
  </si>
  <si>
    <t>np2852</t>
  </si>
  <si>
    <t>スポーツ報知関西　6回目</t>
  </si>
  <si>
    <t>12月18日(金)</t>
  </si>
  <si>
    <t>np2853</t>
  </si>
  <si>
    <t>スポーツ報知関西　7回目</t>
  </si>
  <si>
    <t>np2854</t>
  </si>
  <si>
    <t>スポーツ報知関西　8回目</t>
  </si>
  <si>
    <t>12月20日(日)</t>
  </si>
  <si>
    <t>np2855</t>
  </si>
  <si>
    <t>スポーツ報知関西　9回目</t>
  </si>
  <si>
    <t>np2856</t>
  </si>
  <si>
    <t>スポーツ報知関西　10回目</t>
  </si>
  <si>
    <t>np2857</t>
  </si>
  <si>
    <t>スポーツ報知関西　11回目</t>
  </si>
  <si>
    <t>np2858</t>
  </si>
  <si>
    <t>スポーツ報知関西　12回目</t>
  </si>
  <si>
    <t>np2859</t>
  </si>
  <si>
    <t>スポーツ報知関西　13回目</t>
  </si>
  <si>
    <t>np2860</t>
  </si>
  <si>
    <t>共通</t>
  </si>
  <si>
    <t>np2861</t>
  </si>
  <si>
    <t>スポニチ関東</t>
  </si>
  <si>
    <t>np2862</t>
  </si>
  <si>
    <t>np2863</t>
  </si>
  <si>
    <t>黒：右女3（赤い服女性）</t>
  </si>
  <si>
    <t>もう50代の熟女だけど</t>
  </si>
  <si>
    <t>12月27日(日)</t>
  </si>
  <si>
    <t>np2864</t>
  </si>
  <si>
    <t>np2865</t>
  </si>
  <si>
    <t>スポニチ関西</t>
  </si>
  <si>
    <t>12月06日(日)</t>
  </si>
  <si>
    <t>np2866</t>
  </si>
  <si>
    <t>np2867</t>
  </si>
  <si>
    <t>np2868</t>
  </si>
  <si>
    <t>np2869</t>
  </si>
  <si>
    <t>デリヘル版2（赤い服女性）</t>
  </si>
  <si>
    <t>np2870</t>
  </si>
  <si>
    <t>np2871</t>
  </si>
  <si>
    <t>ニコ動画版（緒方泰子）</t>
  </si>
  <si>
    <t>いろいろ</t>
  </si>
  <si>
    <t>12月25日(金)</t>
  </si>
  <si>
    <t>np2872</t>
  </si>
  <si>
    <t>np2873</t>
  </si>
  <si>
    <t>スポーツ報知関東</t>
  </si>
  <si>
    <t>np2874</t>
  </si>
  <si>
    <t>np2875</t>
  </si>
  <si>
    <t>np2876</t>
  </si>
  <si>
    <t>np2877</t>
  </si>
  <si>
    <t>np2878</t>
  </si>
  <si>
    <t>np2879</t>
  </si>
  <si>
    <t>中京スポーツ</t>
  </si>
  <si>
    <t>np2880</t>
  </si>
  <si>
    <t>np2881</t>
  </si>
  <si>
    <t>np2882</t>
  </si>
  <si>
    <t>np2883</t>
  </si>
  <si>
    <t>半5段</t>
  </si>
  <si>
    <t>np2884</t>
  </si>
  <si>
    <t>np2885</t>
  </si>
  <si>
    <t>np2886</t>
  </si>
  <si>
    <t>np2887</t>
  </si>
  <si>
    <t>大正版（赤い服女性）</t>
  </si>
  <si>
    <t>np2888</t>
  </si>
  <si>
    <t>np2889</t>
  </si>
  <si>
    <t>12月03日(木)</t>
  </si>
  <si>
    <t>np2890</t>
  </si>
  <si>
    <t>np2891</t>
  </si>
  <si>
    <t>np2892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</si>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</sst>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0.27543859649123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25</v>
      </c>
      <c r="M6" s="79">
        <v>0</v>
      </c>
      <c r="N6" s="79">
        <v>110</v>
      </c>
      <c r="O6" s="88">
        <v>10</v>
      </c>
      <c r="P6" s="89">
        <v>0</v>
      </c>
      <c r="Q6" s="90">
        <f>O6+P6</f>
        <v>10</v>
      </c>
      <c r="R6" s="80">
        <f>IFERROR(Q6/N6,"-")</f>
        <v>0.090909090909091</v>
      </c>
      <c r="S6" s="79">
        <v>2</v>
      </c>
      <c r="T6" s="79">
        <v>3</v>
      </c>
      <c r="U6" s="80">
        <f>IFERROR(T6/(Q6),"-")</f>
        <v>0.3</v>
      </c>
      <c r="V6" s="81">
        <f>IFERROR(K6/SUM(Q6:Q11),"-")</f>
        <v>16285.714285714</v>
      </c>
      <c r="W6" s="82">
        <v>3</v>
      </c>
      <c r="X6" s="80">
        <f>IF(Q6=0,"-",W6/Q6)</f>
        <v>0.3</v>
      </c>
      <c r="Y6" s="181">
        <v>112000</v>
      </c>
      <c r="Z6" s="182">
        <f>IFERROR(Y6/Q6,"-")</f>
        <v>11200</v>
      </c>
      <c r="AA6" s="182">
        <f>IFERROR(Y6/W6,"-")</f>
        <v>37333.333333333</v>
      </c>
      <c r="AB6" s="176">
        <f>SUM(Y6:Y11)-SUM(K6:K11)</f>
        <v>-413000</v>
      </c>
      <c r="AC6" s="83">
        <f>SUM(Y6:Y11)/SUM(K6:K11)</f>
        <v>0.27543859649123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6</v>
      </c>
      <c r="BY6" s="124">
        <f>IF(Q6=0,"",IF(BX6=0,"",(BX6/Q6)))</f>
        <v>0.6</v>
      </c>
      <c r="BZ6" s="125">
        <v>3</v>
      </c>
      <c r="CA6" s="126">
        <f>IFERROR(BZ6/BX6,"-")</f>
        <v>0.5</v>
      </c>
      <c r="CB6" s="127">
        <v>112000</v>
      </c>
      <c r="CC6" s="128">
        <f>IFERROR(CB6/BX6,"-")</f>
        <v>18666.666666667</v>
      </c>
      <c r="CD6" s="129">
        <v>2</v>
      </c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112000</v>
      </c>
      <c r="CR6" s="138">
        <v>110000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61</v>
      </c>
      <c r="M7" s="79">
        <v>43</v>
      </c>
      <c r="N7" s="79">
        <v>50</v>
      </c>
      <c r="O7" s="88">
        <v>8</v>
      </c>
      <c r="P7" s="89">
        <v>0</v>
      </c>
      <c r="Q7" s="90">
        <f>O7+P7</f>
        <v>8</v>
      </c>
      <c r="R7" s="80">
        <f>IFERROR(Q7/N7,"-")</f>
        <v>0.16</v>
      </c>
      <c r="S7" s="79">
        <v>2</v>
      </c>
      <c r="T7" s="79">
        <v>5</v>
      </c>
      <c r="U7" s="80">
        <f>IFERROR(T7/(Q7),"-")</f>
        <v>0.625</v>
      </c>
      <c r="V7" s="81"/>
      <c r="W7" s="82">
        <v>2</v>
      </c>
      <c r="X7" s="80">
        <f>IF(Q7=0,"-",W7/Q7)</f>
        <v>0.25</v>
      </c>
      <c r="Y7" s="181">
        <v>32000</v>
      </c>
      <c r="Z7" s="182">
        <f>IFERROR(Y7/Q7,"-")</f>
        <v>4000</v>
      </c>
      <c r="AA7" s="182">
        <f>IFERROR(Y7/W7,"-")</f>
        <v>16000</v>
      </c>
      <c r="AB7" s="176"/>
      <c r="AC7" s="83"/>
      <c r="AD7" s="77"/>
      <c r="AE7" s="91">
        <v>1</v>
      </c>
      <c r="AF7" s="92">
        <f>IF(Q7=0,"",IF(AE7=0,"",(AE7/Q7)))</f>
        <v>0.125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0.125</v>
      </c>
      <c r="BH7" s="109">
        <v>1</v>
      </c>
      <c r="BI7" s="111">
        <f>IFERROR(BH7/BF7,"-")</f>
        <v>1</v>
      </c>
      <c r="BJ7" s="112">
        <v>9000</v>
      </c>
      <c r="BK7" s="113">
        <f>IFERROR(BJ7/BF7,"-")</f>
        <v>9000</v>
      </c>
      <c r="BL7" s="114"/>
      <c r="BM7" s="114"/>
      <c r="BN7" s="114">
        <v>1</v>
      </c>
      <c r="BO7" s="116">
        <v>3</v>
      </c>
      <c r="BP7" s="117">
        <f>IF(Q7=0,"",IF(BO7=0,"",(BO7/Q7)))</f>
        <v>0.375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0.125</v>
      </c>
      <c r="CI7" s="132">
        <v>1</v>
      </c>
      <c r="CJ7" s="133">
        <f>IFERROR(CI7/CG7,"-")</f>
        <v>1</v>
      </c>
      <c r="CK7" s="134">
        <v>23000</v>
      </c>
      <c r="CL7" s="135">
        <f>IFERROR(CK7/CG7,"-")</f>
        <v>23000</v>
      </c>
      <c r="CM7" s="136"/>
      <c r="CN7" s="136"/>
      <c r="CO7" s="136">
        <v>1</v>
      </c>
      <c r="CP7" s="137">
        <v>2</v>
      </c>
      <c r="CQ7" s="138">
        <v>32000</v>
      </c>
      <c r="CR7" s="138">
        <v>23000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186" t="s">
        <v>72</v>
      </c>
      <c r="K8" s="176"/>
      <c r="L8" s="79">
        <v>21</v>
      </c>
      <c r="M8" s="79">
        <v>0</v>
      </c>
      <c r="N8" s="79">
        <v>99</v>
      </c>
      <c r="O8" s="88">
        <v>6</v>
      </c>
      <c r="P8" s="89">
        <v>0</v>
      </c>
      <c r="Q8" s="90">
        <f>O8+P8</f>
        <v>6</v>
      </c>
      <c r="R8" s="80">
        <f>IFERROR(Q8/N8,"-")</f>
        <v>0.060606060606061</v>
      </c>
      <c r="S8" s="79">
        <v>0</v>
      </c>
      <c r="T8" s="79">
        <v>4</v>
      </c>
      <c r="U8" s="80">
        <f>IFERROR(T8/(Q8),"-")</f>
        <v>0.66666666666667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0.16666666666667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38</v>
      </c>
      <c r="M9" s="79">
        <v>28</v>
      </c>
      <c r="N9" s="79">
        <v>31</v>
      </c>
      <c r="O9" s="88">
        <v>8</v>
      </c>
      <c r="P9" s="89">
        <v>0</v>
      </c>
      <c r="Q9" s="90">
        <f>O9+P9</f>
        <v>8</v>
      </c>
      <c r="R9" s="80">
        <f>IFERROR(Q9/N9,"-")</f>
        <v>0.25806451612903</v>
      </c>
      <c r="S9" s="79">
        <v>0</v>
      </c>
      <c r="T9" s="79">
        <v>1</v>
      </c>
      <c r="U9" s="80">
        <f>IFERROR(T9/(Q9),"-")</f>
        <v>0.125</v>
      </c>
      <c r="V9" s="81"/>
      <c r="W9" s="82">
        <v>1</v>
      </c>
      <c r="X9" s="80">
        <f>IF(Q9=0,"-",W9/Q9)</f>
        <v>0.125</v>
      </c>
      <c r="Y9" s="181">
        <v>5000</v>
      </c>
      <c r="Z9" s="182">
        <f>IFERROR(Y9/Q9,"-")</f>
        <v>625</v>
      </c>
      <c r="AA9" s="182">
        <f>IFERROR(Y9/W9,"-")</f>
        <v>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0.375</v>
      </c>
      <c r="BQ9" s="118">
        <v>1</v>
      </c>
      <c r="BR9" s="119">
        <f>IFERROR(BQ9/BO9,"-")</f>
        <v>0.33333333333333</v>
      </c>
      <c r="BS9" s="120">
        <v>5000</v>
      </c>
      <c r="BT9" s="121">
        <f>IFERROR(BS9/BO9,"-")</f>
        <v>1666.6666666667</v>
      </c>
      <c r="BU9" s="122">
        <v>1</v>
      </c>
      <c r="BV9" s="122"/>
      <c r="BW9" s="122"/>
      <c r="BX9" s="123">
        <v>2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2</v>
      </c>
      <c r="CH9" s="131">
        <f>IF(Q9=0,"",IF(CG9=0,"",(CG9/Q9)))</f>
        <v>0.25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5000</v>
      </c>
      <c r="CR9" s="138">
        <v>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70</v>
      </c>
      <c r="I10" s="87" t="s">
        <v>71</v>
      </c>
      <c r="J10" s="185" t="s">
        <v>77</v>
      </c>
      <c r="K10" s="176"/>
      <c r="L10" s="79">
        <v>4</v>
      </c>
      <c r="M10" s="79">
        <v>0</v>
      </c>
      <c r="N10" s="79">
        <v>35</v>
      </c>
      <c r="O10" s="88">
        <v>2</v>
      </c>
      <c r="P10" s="89">
        <v>0</v>
      </c>
      <c r="Q10" s="90">
        <f>O10+P10</f>
        <v>2</v>
      </c>
      <c r="R10" s="80">
        <f>IFERROR(Q10/N10,"-")</f>
        <v>0.057142857142857</v>
      </c>
      <c r="S10" s="79">
        <v>0</v>
      </c>
      <c r="T10" s="79">
        <v>1</v>
      </c>
      <c r="U10" s="80">
        <f>IFERROR(T10/(Q10),"-")</f>
        <v>0.5</v>
      </c>
      <c r="V10" s="81"/>
      <c r="W10" s="82">
        <v>1</v>
      </c>
      <c r="X10" s="80">
        <f>IF(Q10=0,"-",W10/Q10)</f>
        <v>0.5</v>
      </c>
      <c r="Y10" s="181">
        <v>3000</v>
      </c>
      <c r="Z10" s="182">
        <f>IFERROR(Y10/Q10,"-")</f>
        <v>1500</v>
      </c>
      <c r="AA10" s="182">
        <f>IFERROR(Y10/W10,"-")</f>
        <v>3000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0.5</v>
      </c>
      <c r="BH10" s="109">
        <v>1</v>
      </c>
      <c r="BI10" s="111">
        <f>IFERROR(BH10/BF10,"-")</f>
        <v>1</v>
      </c>
      <c r="BJ10" s="112">
        <v>3000</v>
      </c>
      <c r="BK10" s="113">
        <f>IFERROR(BJ10/BF10,"-")</f>
        <v>3000</v>
      </c>
      <c r="BL10" s="114">
        <v>1</v>
      </c>
      <c r="BM10" s="114"/>
      <c r="BN10" s="114"/>
      <c r="BO10" s="116">
        <v>1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3000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75</v>
      </c>
      <c r="F11" s="184" t="s">
        <v>76</v>
      </c>
      <c r="G11" s="184" t="s">
        <v>66</v>
      </c>
      <c r="H11" s="87"/>
      <c r="I11" s="87"/>
      <c r="J11" s="87"/>
      <c r="K11" s="176"/>
      <c r="L11" s="79">
        <v>43</v>
      </c>
      <c r="M11" s="79">
        <v>26</v>
      </c>
      <c r="N11" s="79">
        <v>1</v>
      </c>
      <c r="O11" s="88">
        <v>1</v>
      </c>
      <c r="P11" s="89">
        <v>0</v>
      </c>
      <c r="Q11" s="90">
        <f>O11+P11</f>
        <v>1</v>
      </c>
      <c r="R11" s="80">
        <f>IFERROR(Q11/N11,"-")</f>
        <v>1</v>
      </c>
      <c r="S11" s="79">
        <v>0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1</v>
      </c>
      <c r="Y11" s="181">
        <v>5000</v>
      </c>
      <c r="Z11" s="182">
        <f>IFERROR(Y11/Q11,"-")</f>
        <v>5000</v>
      </c>
      <c r="AA11" s="182">
        <f>IFERROR(Y11/W11,"-")</f>
        <v>5000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1</v>
      </c>
      <c r="BY11" s="124">
        <f>IF(Q11=0,"",IF(BX11=0,"",(BX11/Q11)))</f>
        <v>1</v>
      </c>
      <c r="BZ11" s="125">
        <v>1</v>
      </c>
      <c r="CA11" s="126">
        <f>IFERROR(BZ11/BX11,"-")</f>
        <v>1</v>
      </c>
      <c r="CB11" s="127">
        <v>5000</v>
      </c>
      <c r="CC11" s="128">
        <f>IFERROR(CB11/BX11,"-")</f>
        <v>5000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5000</v>
      </c>
      <c r="CR11" s="138">
        <v>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0.025</v>
      </c>
      <c r="B12" s="184" t="s">
        <v>79</v>
      </c>
      <c r="C12" s="184" t="s">
        <v>58</v>
      </c>
      <c r="D12" s="184"/>
      <c r="E12" s="184" t="s">
        <v>80</v>
      </c>
      <c r="F12" s="184" t="s">
        <v>81</v>
      </c>
      <c r="G12" s="184" t="s">
        <v>61</v>
      </c>
      <c r="H12" s="87" t="s">
        <v>82</v>
      </c>
      <c r="I12" s="87" t="s">
        <v>83</v>
      </c>
      <c r="J12" s="87" t="s">
        <v>84</v>
      </c>
      <c r="K12" s="176">
        <v>320000</v>
      </c>
      <c r="L12" s="79">
        <v>17</v>
      </c>
      <c r="M12" s="79">
        <v>0</v>
      </c>
      <c r="N12" s="79">
        <v>61</v>
      </c>
      <c r="O12" s="88">
        <v>4</v>
      </c>
      <c r="P12" s="89">
        <v>0</v>
      </c>
      <c r="Q12" s="90">
        <f>O12+P12</f>
        <v>4</v>
      </c>
      <c r="R12" s="80">
        <f>IFERROR(Q12/N12,"-")</f>
        <v>0.065573770491803</v>
      </c>
      <c r="S12" s="79">
        <v>0</v>
      </c>
      <c r="T12" s="79">
        <v>1</v>
      </c>
      <c r="U12" s="80">
        <f>IFERROR(T12/(Q12),"-")</f>
        <v>0.25</v>
      </c>
      <c r="V12" s="81">
        <f>IFERROR(K12/SUM(Q12:Q13),"-")</f>
        <v>29090.909090909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-312000</v>
      </c>
      <c r="AC12" s="83">
        <f>SUM(Y12:Y13)/SUM(K12:K13)</f>
        <v>0.025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4</v>
      </c>
      <c r="BP12" s="117">
        <f>IF(Q12=0,"",IF(BO12=0,"",(BO12/Q12)))</f>
        <v>1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85</v>
      </c>
      <c r="C13" s="184" t="s">
        <v>58</v>
      </c>
      <c r="D13" s="184"/>
      <c r="E13" s="184" t="s">
        <v>80</v>
      </c>
      <c r="F13" s="184" t="s">
        <v>81</v>
      </c>
      <c r="G13" s="184" t="s">
        <v>66</v>
      </c>
      <c r="H13" s="87"/>
      <c r="I13" s="87"/>
      <c r="J13" s="87"/>
      <c r="K13" s="176"/>
      <c r="L13" s="79">
        <v>31</v>
      </c>
      <c r="M13" s="79">
        <v>25</v>
      </c>
      <c r="N13" s="79">
        <v>31</v>
      </c>
      <c r="O13" s="88">
        <v>7</v>
      </c>
      <c r="P13" s="89">
        <v>0</v>
      </c>
      <c r="Q13" s="90">
        <f>O13+P13</f>
        <v>7</v>
      </c>
      <c r="R13" s="80">
        <f>IFERROR(Q13/N13,"-")</f>
        <v>0.2258064516129</v>
      </c>
      <c r="S13" s="79">
        <v>1</v>
      </c>
      <c r="T13" s="79">
        <v>3</v>
      </c>
      <c r="U13" s="80">
        <f>IFERROR(T13/(Q13),"-")</f>
        <v>0.42857142857143</v>
      </c>
      <c r="V13" s="81"/>
      <c r="W13" s="82">
        <v>1</v>
      </c>
      <c r="X13" s="80">
        <f>IF(Q13=0,"-",W13/Q13)</f>
        <v>0.14285714285714</v>
      </c>
      <c r="Y13" s="181">
        <v>8000</v>
      </c>
      <c r="Z13" s="182">
        <f>IFERROR(Y13/Q13,"-")</f>
        <v>1142.8571428571</v>
      </c>
      <c r="AA13" s="182">
        <f>IFERROR(Y13/W13,"-")</f>
        <v>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0.14285714285714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4</v>
      </c>
      <c r="BP13" s="117">
        <f>IF(Q13=0,"",IF(BO13=0,"",(BO13/Q13)))</f>
        <v>0.57142857142857</v>
      </c>
      <c r="BQ13" s="118">
        <v>2</v>
      </c>
      <c r="BR13" s="119">
        <f>IFERROR(BQ13/BO13,"-")</f>
        <v>0.5</v>
      </c>
      <c r="BS13" s="120">
        <v>10000</v>
      </c>
      <c r="BT13" s="121">
        <f>IFERROR(BS13/BO13,"-")</f>
        <v>2500</v>
      </c>
      <c r="BU13" s="122">
        <v>1</v>
      </c>
      <c r="BV13" s="122">
        <v>1</v>
      </c>
      <c r="BW13" s="122"/>
      <c r="BX13" s="123">
        <v>2</v>
      </c>
      <c r="BY13" s="124">
        <f>IF(Q13=0,"",IF(BX13=0,"",(BX13/Q13)))</f>
        <v>0.28571428571429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8000</v>
      </c>
      <c r="CR13" s="138">
        <v>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0.466</v>
      </c>
      <c r="B14" s="184" t="s">
        <v>86</v>
      </c>
      <c r="C14" s="184" t="s">
        <v>58</v>
      </c>
      <c r="D14" s="184"/>
      <c r="E14" s="184" t="s">
        <v>80</v>
      </c>
      <c r="F14" s="184" t="s">
        <v>81</v>
      </c>
      <c r="G14" s="184" t="s">
        <v>61</v>
      </c>
      <c r="H14" s="87" t="s">
        <v>87</v>
      </c>
      <c r="I14" s="87" t="s">
        <v>83</v>
      </c>
      <c r="J14" s="185" t="s">
        <v>64</v>
      </c>
      <c r="K14" s="176">
        <v>320000</v>
      </c>
      <c r="L14" s="79">
        <v>15</v>
      </c>
      <c r="M14" s="79">
        <v>0</v>
      </c>
      <c r="N14" s="79">
        <v>66</v>
      </c>
      <c r="O14" s="88">
        <v>7</v>
      </c>
      <c r="P14" s="89">
        <v>0</v>
      </c>
      <c r="Q14" s="90">
        <f>O14+P14</f>
        <v>7</v>
      </c>
      <c r="R14" s="80">
        <f>IFERROR(Q14/N14,"-")</f>
        <v>0.10606060606061</v>
      </c>
      <c r="S14" s="79">
        <v>0</v>
      </c>
      <c r="T14" s="79">
        <v>5</v>
      </c>
      <c r="U14" s="80">
        <f>IFERROR(T14/(Q14),"-")</f>
        <v>0.71428571428571</v>
      </c>
      <c r="V14" s="81">
        <f>IFERROR(K14/SUM(Q14:Q15),"-")</f>
        <v>21333.333333333</v>
      </c>
      <c r="W14" s="82">
        <v>1</v>
      </c>
      <c r="X14" s="80">
        <f>IF(Q14=0,"-",W14/Q14)</f>
        <v>0.14285714285714</v>
      </c>
      <c r="Y14" s="181">
        <v>3000</v>
      </c>
      <c r="Z14" s="182">
        <f>IFERROR(Y14/Q14,"-")</f>
        <v>428.57142857143</v>
      </c>
      <c r="AA14" s="182">
        <f>IFERROR(Y14/W14,"-")</f>
        <v>3000</v>
      </c>
      <c r="AB14" s="176">
        <f>SUM(Y14:Y15)-SUM(K14:K15)</f>
        <v>-170880</v>
      </c>
      <c r="AC14" s="83">
        <f>SUM(Y14:Y15)/SUM(K14:K15)</f>
        <v>0.466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6</v>
      </c>
      <c r="BP14" s="117">
        <f>IF(Q14=0,"",IF(BO14=0,"",(BO14/Q14)))</f>
        <v>0.85714285714286</v>
      </c>
      <c r="BQ14" s="118">
        <v>1</v>
      </c>
      <c r="BR14" s="119">
        <f>IFERROR(BQ14/BO14,"-")</f>
        <v>0.16666666666667</v>
      </c>
      <c r="BS14" s="120">
        <v>3000</v>
      </c>
      <c r="BT14" s="121">
        <f>IFERROR(BS14/BO14,"-")</f>
        <v>500</v>
      </c>
      <c r="BU14" s="122">
        <v>1</v>
      </c>
      <c r="BV14" s="122"/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3000</v>
      </c>
      <c r="CR14" s="138">
        <v>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80</v>
      </c>
      <c r="F15" s="184" t="s">
        <v>81</v>
      </c>
      <c r="G15" s="184" t="s">
        <v>66</v>
      </c>
      <c r="H15" s="87"/>
      <c r="I15" s="87"/>
      <c r="J15" s="87"/>
      <c r="K15" s="176"/>
      <c r="L15" s="79">
        <v>33</v>
      </c>
      <c r="M15" s="79">
        <v>26</v>
      </c>
      <c r="N15" s="79">
        <v>14</v>
      </c>
      <c r="O15" s="88">
        <v>8</v>
      </c>
      <c r="P15" s="89">
        <v>0</v>
      </c>
      <c r="Q15" s="90">
        <f>O15+P15</f>
        <v>8</v>
      </c>
      <c r="R15" s="80">
        <f>IFERROR(Q15/N15,"-")</f>
        <v>0.57142857142857</v>
      </c>
      <c r="S15" s="79">
        <v>0</v>
      </c>
      <c r="T15" s="79">
        <v>2</v>
      </c>
      <c r="U15" s="80">
        <f>IFERROR(T15/(Q15),"-")</f>
        <v>0.25</v>
      </c>
      <c r="V15" s="81"/>
      <c r="W15" s="82">
        <v>5</v>
      </c>
      <c r="X15" s="80">
        <f>IF(Q15=0,"-",W15/Q15)</f>
        <v>0.625</v>
      </c>
      <c r="Y15" s="181">
        <v>146120</v>
      </c>
      <c r="Z15" s="182">
        <f>IFERROR(Y15/Q15,"-")</f>
        <v>18265</v>
      </c>
      <c r="AA15" s="182">
        <f>IFERROR(Y15/W15,"-")</f>
        <v>29224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3</v>
      </c>
      <c r="BP15" s="117">
        <f>IF(Q15=0,"",IF(BO15=0,"",(BO15/Q15)))</f>
        <v>0.375</v>
      </c>
      <c r="BQ15" s="118">
        <v>3</v>
      </c>
      <c r="BR15" s="119">
        <f>IFERROR(BQ15/BO15,"-")</f>
        <v>1</v>
      </c>
      <c r="BS15" s="120">
        <v>126000</v>
      </c>
      <c r="BT15" s="121">
        <f>IFERROR(BS15/BO15,"-")</f>
        <v>42000</v>
      </c>
      <c r="BU15" s="122">
        <v>1</v>
      </c>
      <c r="BV15" s="122"/>
      <c r="BW15" s="122">
        <v>2</v>
      </c>
      <c r="BX15" s="123">
        <v>4</v>
      </c>
      <c r="BY15" s="124">
        <f>IF(Q15=0,"",IF(BX15=0,"",(BX15/Q15)))</f>
        <v>0.5</v>
      </c>
      <c r="BZ15" s="125">
        <v>3</v>
      </c>
      <c r="CA15" s="126">
        <f>IFERROR(BZ15/BX15,"-")</f>
        <v>0.75</v>
      </c>
      <c r="CB15" s="127">
        <v>46120</v>
      </c>
      <c r="CC15" s="128">
        <f>IFERROR(CB15/BX15,"-")</f>
        <v>11530</v>
      </c>
      <c r="CD15" s="129">
        <v>2</v>
      </c>
      <c r="CE15" s="129"/>
      <c r="CF15" s="129">
        <v>1</v>
      </c>
      <c r="CG15" s="130">
        <v>1</v>
      </c>
      <c r="CH15" s="131">
        <f>IF(Q15=0,"",IF(CG15=0,"",(CG15/Q15)))</f>
        <v>0.125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5</v>
      </c>
      <c r="CQ15" s="138">
        <v>146120</v>
      </c>
      <c r="CR15" s="138">
        <v>90000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5.67</v>
      </c>
      <c r="B16" s="184" t="s">
        <v>89</v>
      </c>
      <c r="C16" s="184" t="s">
        <v>58</v>
      </c>
      <c r="D16" s="184"/>
      <c r="E16" s="184" t="s">
        <v>75</v>
      </c>
      <c r="F16" s="184" t="s">
        <v>76</v>
      </c>
      <c r="G16" s="184" t="s">
        <v>61</v>
      </c>
      <c r="H16" s="87" t="s">
        <v>90</v>
      </c>
      <c r="I16" s="87" t="s">
        <v>91</v>
      </c>
      <c r="J16" s="87" t="s">
        <v>92</v>
      </c>
      <c r="K16" s="176">
        <v>200000</v>
      </c>
      <c r="L16" s="79">
        <v>13</v>
      </c>
      <c r="M16" s="79">
        <v>0</v>
      </c>
      <c r="N16" s="79">
        <v>73</v>
      </c>
      <c r="O16" s="88">
        <v>2</v>
      </c>
      <c r="P16" s="89">
        <v>0</v>
      </c>
      <c r="Q16" s="90">
        <f>O16+P16</f>
        <v>2</v>
      </c>
      <c r="R16" s="80">
        <f>IFERROR(Q16/N16,"-")</f>
        <v>0.027397260273973</v>
      </c>
      <c r="S16" s="79">
        <v>0</v>
      </c>
      <c r="T16" s="79">
        <v>1</v>
      </c>
      <c r="U16" s="80">
        <f>IFERROR(T16/(Q16),"-")</f>
        <v>0.5</v>
      </c>
      <c r="V16" s="81">
        <f>IFERROR(K16/SUM(Q16:Q21),"-")</f>
        <v>6666.6666666667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SUM(Y16:Y21)-SUM(K16:K21)</f>
        <v>934000</v>
      </c>
      <c r="AC16" s="83">
        <f>SUM(Y16:Y21)/SUM(K16:K21)</f>
        <v>5.67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93</v>
      </c>
      <c r="C17" s="184" t="s">
        <v>58</v>
      </c>
      <c r="D17" s="184"/>
      <c r="E17" s="184" t="s">
        <v>94</v>
      </c>
      <c r="F17" s="184" t="s">
        <v>60</v>
      </c>
      <c r="G17" s="184" t="s">
        <v>61</v>
      </c>
      <c r="H17" s="87"/>
      <c r="I17" s="87" t="s">
        <v>91</v>
      </c>
      <c r="J17" s="87"/>
      <c r="K17" s="176"/>
      <c r="L17" s="79">
        <v>4</v>
      </c>
      <c r="M17" s="79">
        <v>0</v>
      </c>
      <c r="N17" s="79">
        <v>36</v>
      </c>
      <c r="O17" s="88">
        <v>1</v>
      </c>
      <c r="P17" s="89">
        <v>0</v>
      </c>
      <c r="Q17" s="90">
        <f>O17+P17</f>
        <v>1</v>
      </c>
      <c r="R17" s="80">
        <f>IFERROR(Q17/N17,"-")</f>
        <v>0.027777777777778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96</v>
      </c>
      <c r="F18" s="184" t="s">
        <v>97</v>
      </c>
      <c r="G18" s="184" t="s">
        <v>61</v>
      </c>
      <c r="H18" s="87"/>
      <c r="I18" s="87" t="s">
        <v>91</v>
      </c>
      <c r="J18" s="87"/>
      <c r="K18" s="176"/>
      <c r="L18" s="79">
        <v>6</v>
      </c>
      <c r="M18" s="79">
        <v>0</v>
      </c>
      <c r="N18" s="79">
        <v>33</v>
      </c>
      <c r="O18" s="88">
        <v>1</v>
      </c>
      <c r="P18" s="89">
        <v>0</v>
      </c>
      <c r="Q18" s="90">
        <f>O18+P18</f>
        <v>1</v>
      </c>
      <c r="R18" s="80">
        <f>IFERROR(Q18/N18,"-")</f>
        <v>0.03030303030303</v>
      </c>
      <c r="S18" s="79">
        <v>0</v>
      </c>
      <c r="T18" s="79">
        <v>1</v>
      </c>
      <c r="U18" s="80">
        <f>IFERROR(T18/(Q18),"-")</f>
        <v>1</v>
      </c>
      <c r="V18" s="81"/>
      <c r="W18" s="82">
        <v>1</v>
      </c>
      <c r="X18" s="80">
        <f>IF(Q18=0,"-",W18/Q18)</f>
        <v>1</v>
      </c>
      <c r="Y18" s="181">
        <v>8000</v>
      </c>
      <c r="Z18" s="182">
        <f>IFERROR(Y18/Q18,"-")</f>
        <v>8000</v>
      </c>
      <c r="AA18" s="182">
        <f>IFERROR(Y18/W18,"-")</f>
        <v>8000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1</v>
      </c>
      <c r="BQ18" s="118">
        <v>1</v>
      </c>
      <c r="BR18" s="119">
        <f>IFERROR(BQ18/BO18,"-")</f>
        <v>1</v>
      </c>
      <c r="BS18" s="120">
        <v>8000</v>
      </c>
      <c r="BT18" s="121">
        <f>IFERROR(BS18/BO18,"-")</f>
        <v>8000</v>
      </c>
      <c r="BU18" s="122"/>
      <c r="BV18" s="122">
        <v>1</v>
      </c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8000</v>
      </c>
      <c r="CR18" s="138">
        <v>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99</v>
      </c>
      <c r="F19" s="184" t="s">
        <v>100</v>
      </c>
      <c r="G19" s="184" t="s">
        <v>61</v>
      </c>
      <c r="H19" s="87"/>
      <c r="I19" s="87" t="s">
        <v>91</v>
      </c>
      <c r="J19" s="87"/>
      <c r="K19" s="176"/>
      <c r="L19" s="79">
        <v>6</v>
      </c>
      <c r="M19" s="79">
        <v>0</v>
      </c>
      <c r="N19" s="79">
        <v>37</v>
      </c>
      <c r="O19" s="88">
        <v>3</v>
      </c>
      <c r="P19" s="89">
        <v>0</v>
      </c>
      <c r="Q19" s="90">
        <f>O19+P19</f>
        <v>3</v>
      </c>
      <c r="R19" s="80">
        <f>IFERROR(Q19/N19,"-")</f>
        <v>0.081081081081081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0.66666666666667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102</v>
      </c>
      <c r="F20" s="184" t="s">
        <v>103</v>
      </c>
      <c r="G20" s="184" t="s">
        <v>61</v>
      </c>
      <c r="H20" s="87"/>
      <c r="I20" s="87" t="s">
        <v>91</v>
      </c>
      <c r="J20" s="87"/>
      <c r="K20" s="176"/>
      <c r="L20" s="79">
        <v>6</v>
      </c>
      <c r="M20" s="79">
        <v>0</v>
      </c>
      <c r="N20" s="79">
        <v>34</v>
      </c>
      <c r="O20" s="88">
        <v>1</v>
      </c>
      <c r="P20" s="89">
        <v>0</v>
      </c>
      <c r="Q20" s="90">
        <f>O20+P20</f>
        <v>1</v>
      </c>
      <c r="R20" s="80">
        <f>IFERROR(Q20/N20,"-")</f>
        <v>0.029411764705882</v>
      </c>
      <c r="S20" s="79">
        <v>0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1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105</v>
      </c>
      <c r="F21" s="184" t="s">
        <v>105</v>
      </c>
      <c r="G21" s="184" t="s">
        <v>66</v>
      </c>
      <c r="H21" s="87"/>
      <c r="I21" s="87"/>
      <c r="J21" s="87"/>
      <c r="K21" s="176"/>
      <c r="L21" s="79">
        <v>190</v>
      </c>
      <c r="M21" s="79">
        <v>92</v>
      </c>
      <c r="N21" s="79">
        <v>40</v>
      </c>
      <c r="O21" s="88">
        <v>22</v>
      </c>
      <c r="P21" s="89">
        <v>0</v>
      </c>
      <c r="Q21" s="90">
        <f>O21+P21</f>
        <v>22</v>
      </c>
      <c r="R21" s="80">
        <f>IFERROR(Q21/N21,"-")</f>
        <v>0.55</v>
      </c>
      <c r="S21" s="79">
        <v>2</v>
      </c>
      <c r="T21" s="79">
        <v>6</v>
      </c>
      <c r="U21" s="80">
        <f>IFERROR(T21/(Q21),"-")</f>
        <v>0.27272727272727</v>
      </c>
      <c r="V21" s="81"/>
      <c r="W21" s="82">
        <v>7</v>
      </c>
      <c r="X21" s="80">
        <f>IF(Q21=0,"-",W21/Q21)</f>
        <v>0.31818181818182</v>
      </c>
      <c r="Y21" s="181">
        <v>1126000</v>
      </c>
      <c r="Z21" s="182">
        <f>IFERROR(Y21/Q21,"-")</f>
        <v>51181.818181818</v>
      </c>
      <c r="AA21" s="182">
        <f>IFERROR(Y21/W21,"-")</f>
        <v>160857.14285714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6</v>
      </c>
      <c r="BG21" s="110">
        <f>IF(Q21=0,"",IF(BF21=0,"",(BF21/Q21)))</f>
        <v>0.27272727272727</v>
      </c>
      <c r="BH21" s="109">
        <v>1</v>
      </c>
      <c r="BI21" s="111">
        <f>IFERROR(BH21/BF21,"-")</f>
        <v>0.16666666666667</v>
      </c>
      <c r="BJ21" s="112">
        <v>13000</v>
      </c>
      <c r="BK21" s="113">
        <f>IFERROR(BJ21/BF21,"-")</f>
        <v>2166.6666666667</v>
      </c>
      <c r="BL21" s="114"/>
      <c r="BM21" s="114"/>
      <c r="BN21" s="114">
        <v>1</v>
      </c>
      <c r="BO21" s="116">
        <v>7</v>
      </c>
      <c r="BP21" s="117">
        <f>IF(Q21=0,"",IF(BO21=0,"",(BO21/Q21)))</f>
        <v>0.31818181818182</v>
      </c>
      <c r="BQ21" s="118">
        <v>1</v>
      </c>
      <c r="BR21" s="119">
        <f>IFERROR(BQ21/BO21,"-")</f>
        <v>0.14285714285714</v>
      </c>
      <c r="BS21" s="120">
        <v>960000</v>
      </c>
      <c r="BT21" s="121">
        <f>IFERROR(BS21/BO21,"-")</f>
        <v>137142.85714286</v>
      </c>
      <c r="BU21" s="122"/>
      <c r="BV21" s="122"/>
      <c r="BW21" s="122">
        <v>1</v>
      </c>
      <c r="BX21" s="123">
        <v>9</v>
      </c>
      <c r="BY21" s="124">
        <f>IF(Q21=0,"",IF(BX21=0,"",(BX21/Q21)))</f>
        <v>0.40909090909091</v>
      </c>
      <c r="BZ21" s="125">
        <v>5</v>
      </c>
      <c r="CA21" s="126">
        <f>IFERROR(BZ21/BX21,"-")</f>
        <v>0.55555555555556</v>
      </c>
      <c r="CB21" s="127">
        <v>153000</v>
      </c>
      <c r="CC21" s="128">
        <f>IFERROR(CB21/BX21,"-")</f>
        <v>17000</v>
      </c>
      <c r="CD21" s="129">
        <v>1</v>
      </c>
      <c r="CE21" s="129">
        <v>1</v>
      </c>
      <c r="CF21" s="129">
        <v>3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7</v>
      </c>
      <c r="CQ21" s="138">
        <v>1126000</v>
      </c>
      <c r="CR21" s="138">
        <v>960000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2.56</v>
      </c>
      <c r="B22" s="184" t="s">
        <v>106</v>
      </c>
      <c r="C22" s="184" t="s">
        <v>58</v>
      </c>
      <c r="D22" s="184"/>
      <c r="E22" s="184" t="s">
        <v>107</v>
      </c>
      <c r="F22" s="184" t="s">
        <v>108</v>
      </c>
      <c r="G22" s="184" t="s">
        <v>61</v>
      </c>
      <c r="H22" s="87" t="s">
        <v>70</v>
      </c>
      <c r="I22" s="87" t="s">
        <v>109</v>
      </c>
      <c r="J22" s="87" t="s">
        <v>110</v>
      </c>
      <c r="K22" s="176">
        <v>375000</v>
      </c>
      <c r="L22" s="79">
        <v>0</v>
      </c>
      <c r="M22" s="79">
        <v>0</v>
      </c>
      <c r="N22" s="79">
        <v>14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>
        <f>IFERROR(K22/SUM(Q22:Q29),"-")</f>
        <v>12096.774193548</v>
      </c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>
        <f>SUM(Y22:Y29)-SUM(K22:K29)</f>
        <v>585000</v>
      </c>
      <c r="AC22" s="83">
        <f>SUM(Y22:Y29)/SUM(K22:K29)</f>
        <v>2.56</v>
      </c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111</v>
      </c>
      <c r="C23" s="184" t="s">
        <v>58</v>
      </c>
      <c r="D23" s="184"/>
      <c r="E23" s="184" t="s">
        <v>112</v>
      </c>
      <c r="F23" s="184" t="s">
        <v>113</v>
      </c>
      <c r="G23" s="184" t="s">
        <v>61</v>
      </c>
      <c r="H23" s="87"/>
      <c r="I23" s="87" t="s">
        <v>109</v>
      </c>
      <c r="J23" s="87" t="s">
        <v>114</v>
      </c>
      <c r="K23" s="176"/>
      <c r="L23" s="79">
        <v>8</v>
      </c>
      <c r="M23" s="79">
        <v>0</v>
      </c>
      <c r="N23" s="79">
        <v>38</v>
      </c>
      <c r="O23" s="88">
        <v>3</v>
      </c>
      <c r="P23" s="89">
        <v>0</v>
      </c>
      <c r="Q23" s="90">
        <f>O23+P23</f>
        <v>3</v>
      </c>
      <c r="R23" s="80">
        <f>IFERROR(Q23/N23,"-")</f>
        <v>0.078947368421053</v>
      </c>
      <c r="S23" s="79">
        <v>0</v>
      </c>
      <c r="T23" s="79">
        <v>1</v>
      </c>
      <c r="U23" s="80">
        <f>IFERROR(T23/(Q23),"-")</f>
        <v>0.33333333333333</v>
      </c>
      <c r="V23" s="81"/>
      <c r="W23" s="82">
        <v>1</v>
      </c>
      <c r="X23" s="80">
        <f>IF(Q23=0,"-",W23/Q23)</f>
        <v>0.33333333333333</v>
      </c>
      <c r="Y23" s="181">
        <v>10000</v>
      </c>
      <c r="Z23" s="182">
        <f>IFERROR(Y23/Q23,"-")</f>
        <v>3333.3333333333</v>
      </c>
      <c r="AA23" s="182">
        <f>IFERROR(Y23/W23,"-")</f>
        <v>10000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2</v>
      </c>
      <c r="BP23" s="117">
        <f>IF(Q23=0,"",IF(BO23=0,"",(BO23/Q23)))</f>
        <v>0.66666666666667</v>
      </c>
      <c r="BQ23" s="118">
        <v>1</v>
      </c>
      <c r="BR23" s="119">
        <f>IFERROR(BQ23/BO23,"-")</f>
        <v>0.5</v>
      </c>
      <c r="BS23" s="120">
        <v>10000</v>
      </c>
      <c r="BT23" s="121">
        <f>IFERROR(BS23/BO23,"-")</f>
        <v>5000</v>
      </c>
      <c r="BU23" s="122"/>
      <c r="BV23" s="122">
        <v>1</v>
      </c>
      <c r="BW23" s="122"/>
      <c r="BX23" s="123">
        <v>1</v>
      </c>
      <c r="BY23" s="124">
        <f>IF(Q23=0,"",IF(BX23=0,"",(BX23/Q23)))</f>
        <v>0.33333333333333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10000</v>
      </c>
      <c r="CR23" s="138">
        <v>10000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115</v>
      </c>
      <c r="C24" s="184" t="s">
        <v>58</v>
      </c>
      <c r="D24" s="184"/>
      <c r="E24" s="184" t="s">
        <v>116</v>
      </c>
      <c r="F24" s="184" t="s">
        <v>117</v>
      </c>
      <c r="G24" s="184" t="s">
        <v>61</v>
      </c>
      <c r="H24" s="87"/>
      <c r="I24" s="87" t="s">
        <v>109</v>
      </c>
      <c r="J24" s="87" t="s">
        <v>118</v>
      </c>
      <c r="K24" s="176"/>
      <c r="L24" s="79">
        <v>11</v>
      </c>
      <c r="M24" s="79">
        <v>0</v>
      </c>
      <c r="N24" s="79">
        <v>43</v>
      </c>
      <c r="O24" s="88">
        <v>3</v>
      </c>
      <c r="P24" s="89">
        <v>0</v>
      </c>
      <c r="Q24" s="90">
        <f>O24+P24</f>
        <v>3</v>
      </c>
      <c r="R24" s="80">
        <f>IFERROR(Q24/N24,"-")</f>
        <v>0.069767441860465</v>
      </c>
      <c r="S24" s="79">
        <v>0</v>
      </c>
      <c r="T24" s="79">
        <v>2</v>
      </c>
      <c r="U24" s="80">
        <f>IFERROR(T24/(Q24),"-")</f>
        <v>0.66666666666667</v>
      </c>
      <c r="V24" s="81"/>
      <c r="W24" s="82">
        <v>1</v>
      </c>
      <c r="X24" s="80">
        <f>IF(Q24=0,"-",W24/Q24)</f>
        <v>0.33333333333333</v>
      </c>
      <c r="Y24" s="181">
        <v>10000</v>
      </c>
      <c r="Z24" s="182">
        <f>IFERROR(Y24/Q24,"-")</f>
        <v>3333.3333333333</v>
      </c>
      <c r="AA24" s="182">
        <f>IFERROR(Y24/W24,"-")</f>
        <v>10000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>
        <v>1</v>
      </c>
      <c r="BI24" s="111">
        <f>IFERROR(BH24/BF24,"-")</f>
        <v>1</v>
      </c>
      <c r="BJ24" s="112">
        <v>10000</v>
      </c>
      <c r="BK24" s="113">
        <f>IFERROR(BJ24/BF24,"-")</f>
        <v>10000</v>
      </c>
      <c r="BL24" s="114">
        <v>1</v>
      </c>
      <c r="BM24" s="114"/>
      <c r="BN24" s="114"/>
      <c r="BO24" s="116">
        <v>1</v>
      </c>
      <c r="BP24" s="117">
        <f>IF(Q24=0,"",IF(BO24=0,"",(BO24/Q24)))</f>
        <v>0.33333333333333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0.33333333333333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10000</v>
      </c>
      <c r="CR24" s="138">
        <v>10000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119</v>
      </c>
      <c r="C25" s="184" t="s">
        <v>58</v>
      </c>
      <c r="D25" s="184"/>
      <c r="E25" s="184" t="s">
        <v>105</v>
      </c>
      <c r="F25" s="184" t="s">
        <v>105</v>
      </c>
      <c r="G25" s="184" t="s">
        <v>66</v>
      </c>
      <c r="H25" s="87"/>
      <c r="I25" s="87"/>
      <c r="J25" s="87"/>
      <c r="K25" s="176"/>
      <c r="L25" s="79">
        <v>110</v>
      </c>
      <c r="M25" s="79">
        <v>48</v>
      </c>
      <c r="N25" s="79">
        <v>46</v>
      </c>
      <c r="O25" s="88">
        <v>8</v>
      </c>
      <c r="P25" s="89">
        <v>0</v>
      </c>
      <c r="Q25" s="90">
        <f>O25+P25</f>
        <v>8</v>
      </c>
      <c r="R25" s="80">
        <f>IFERROR(Q25/N25,"-")</f>
        <v>0.17391304347826</v>
      </c>
      <c r="S25" s="79">
        <v>2</v>
      </c>
      <c r="T25" s="79">
        <v>3</v>
      </c>
      <c r="U25" s="80">
        <f>IFERROR(T25/(Q25),"-")</f>
        <v>0.375</v>
      </c>
      <c r="V25" s="81"/>
      <c r="W25" s="82">
        <v>3</v>
      </c>
      <c r="X25" s="80">
        <f>IF(Q25=0,"-",W25/Q25)</f>
        <v>0.375</v>
      </c>
      <c r="Y25" s="181">
        <v>178000</v>
      </c>
      <c r="Z25" s="182">
        <f>IFERROR(Y25/Q25,"-")</f>
        <v>22250</v>
      </c>
      <c r="AA25" s="182">
        <f>IFERROR(Y25/W25,"-")</f>
        <v>59333.333333333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0.125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3</v>
      </c>
      <c r="BP25" s="117">
        <f>IF(Q25=0,"",IF(BO25=0,"",(BO25/Q25)))</f>
        <v>0.375</v>
      </c>
      <c r="BQ25" s="118">
        <v>1</v>
      </c>
      <c r="BR25" s="119">
        <f>IFERROR(BQ25/BO25,"-")</f>
        <v>0.33333333333333</v>
      </c>
      <c r="BS25" s="120">
        <v>13000</v>
      </c>
      <c r="BT25" s="121">
        <f>IFERROR(BS25/BO25,"-")</f>
        <v>4333.3333333333</v>
      </c>
      <c r="BU25" s="122"/>
      <c r="BV25" s="122"/>
      <c r="BW25" s="122">
        <v>1</v>
      </c>
      <c r="BX25" s="123">
        <v>3</v>
      </c>
      <c r="BY25" s="124">
        <f>IF(Q25=0,"",IF(BX25=0,"",(BX25/Q25)))</f>
        <v>0.375</v>
      </c>
      <c r="BZ25" s="125">
        <v>2</v>
      </c>
      <c r="CA25" s="126">
        <f>IFERROR(BZ25/BX25,"-")</f>
        <v>0.66666666666667</v>
      </c>
      <c r="CB25" s="127">
        <v>165000</v>
      </c>
      <c r="CC25" s="128">
        <f>IFERROR(CB25/BX25,"-")</f>
        <v>55000</v>
      </c>
      <c r="CD25" s="129"/>
      <c r="CE25" s="129"/>
      <c r="CF25" s="129">
        <v>2</v>
      </c>
      <c r="CG25" s="130">
        <v>1</v>
      </c>
      <c r="CH25" s="131">
        <f>IF(Q25=0,"",IF(CG25=0,"",(CG25/Q25)))</f>
        <v>0.125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3</v>
      </c>
      <c r="CQ25" s="138">
        <v>178000</v>
      </c>
      <c r="CR25" s="138">
        <v>159000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/>
      <c r="B26" s="184" t="s">
        <v>120</v>
      </c>
      <c r="C26" s="184" t="s">
        <v>58</v>
      </c>
      <c r="D26" s="184"/>
      <c r="E26" s="184" t="s">
        <v>107</v>
      </c>
      <c r="F26" s="184" t="s">
        <v>108</v>
      </c>
      <c r="G26" s="184" t="s">
        <v>61</v>
      </c>
      <c r="H26" s="87" t="s">
        <v>62</v>
      </c>
      <c r="I26" s="87" t="s">
        <v>109</v>
      </c>
      <c r="J26" s="87" t="s">
        <v>110</v>
      </c>
      <c r="K26" s="176"/>
      <c r="L26" s="79">
        <v>7</v>
      </c>
      <c r="M26" s="79">
        <v>0</v>
      </c>
      <c r="N26" s="79">
        <v>46</v>
      </c>
      <c r="O26" s="88">
        <v>1</v>
      </c>
      <c r="P26" s="89">
        <v>0</v>
      </c>
      <c r="Q26" s="90">
        <f>O26+P26</f>
        <v>1</v>
      </c>
      <c r="R26" s="80">
        <f>IFERROR(Q26/N26,"-")</f>
        <v>0.021739130434783</v>
      </c>
      <c r="S26" s="79">
        <v>0</v>
      </c>
      <c r="T26" s="79">
        <v>1</v>
      </c>
      <c r="U26" s="80">
        <f>IFERROR(T26/(Q26),"-")</f>
        <v>1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1</v>
      </c>
      <c r="BY26" s="124">
        <f>IF(Q26=0,"",IF(BX26=0,"",(BX26/Q26)))</f>
        <v>1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121</v>
      </c>
      <c r="C27" s="184" t="s">
        <v>58</v>
      </c>
      <c r="D27" s="184"/>
      <c r="E27" s="184" t="s">
        <v>112</v>
      </c>
      <c r="F27" s="184" t="s">
        <v>113</v>
      </c>
      <c r="G27" s="184" t="s">
        <v>61</v>
      </c>
      <c r="H27" s="87"/>
      <c r="I27" s="87" t="s">
        <v>109</v>
      </c>
      <c r="J27" s="87" t="s">
        <v>114</v>
      </c>
      <c r="K27" s="176"/>
      <c r="L27" s="79">
        <v>15</v>
      </c>
      <c r="M27" s="79">
        <v>0</v>
      </c>
      <c r="N27" s="79">
        <v>55</v>
      </c>
      <c r="O27" s="88">
        <v>6</v>
      </c>
      <c r="P27" s="89">
        <v>0</v>
      </c>
      <c r="Q27" s="90">
        <f>O27+P27</f>
        <v>6</v>
      </c>
      <c r="R27" s="80">
        <f>IFERROR(Q27/N27,"-")</f>
        <v>0.10909090909091</v>
      </c>
      <c r="S27" s="79">
        <v>1</v>
      </c>
      <c r="T27" s="79">
        <v>2</v>
      </c>
      <c r="U27" s="80">
        <f>IFERROR(T27/(Q27),"-")</f>
        <v>0.33333333333333</v>
      </c>
      <c r="V27" s="81"/>
      <c r="W27" s="82">
        <v>1</v>
      </c>
      <c r="X27" s="80">
        <f>IF(Q27=0,"-",W27/Q27)</f>
        <v>0.16666666666667</v>
      </c>
      <c r="Y27" s="181">
        <v>5000</v>
      </c>
      <c r="Z27" s="182">
        <f>IFERROR(Y27/Q27,"-")</f>
        <v>833.33333333333</v>
      </c>
      <c r="AA27" s="182">
        <f>IFERROR(Y27/W27,"-")</f>
        <v>5000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3</v>
      </c>
      <c r="BG27" s="110">
        <f>IF(Q27=0,"",IF(BF27=0,"",(BF27/Q27)))</f>
        <v>0.5</v>
      </c>
      <c r="BH27" s="109">
        <v>1</v>
      </c>
      <c r="BI27" s="111">
        <f>IFERROR(BH27/BF27,"-")</f>
        <v>0.33333333333333</v>
      </c>
      <c r="BJ27" s="112">
        <v>5000</v>
      </c>
      <c r="BK27" s="113">
        <f>IFERROR(BJ27/BF27,"-")</f>
        <v>1666.6666666667</v>
      </c>
      <c r="BL27" s="114">
        <v>1</v>
      </c>
      <c r="BM27" s="114"/>
      <c r="BN27" s="114"/>
      <c r="BO27" s="116">
        <v>2</v>
      </c>
      <c r="BP27" s="117">
        <f>IF(Q27=0,"",IF(BO27=0,"",(BO27/Q27)))</f>
        <v>0.33333333333333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0.16666666666667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5000</v>
      </c>
      <c r="CR27" s="138">
        <v>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122</v>
      </c>
      <c r="C28" s="184" t="s">
        <v>58</v>
      </c>
      <c r="D28" s="184"/>
      <c r="E28" s="184" t="s">
        <v>116</v>
      </c>
      <c r="F28" s="184" t="s">
        <v>117</v>
      </c>
      <c r="G28" s="184" t="s">
        <v>61</v>
      </c>
      <c r="H28" s="87"/>
      <c r="I28" s="87" t="s">
        <v>109</v>
      </c>
      <c r="J28" s="87" t="s">
        <v>118</v>
      </c>
      <c r="K28" s="176"/>
      <c r="L28" s="79">
        <v>7</v>
      </c>
      <c r="M28" s="79">
        <v>0</v>
      </c>
      <c r="N28" s="79">
        <v>19</v>
      </c>
      <c r="O28" s="88">
        <v>1</v>
      </c>
      <c r="P28" s="89">
        <v>0</v>
      </c>
      <c r="Q28" s="90">
        <f>O28+P28</f>
        <v>1</v>
      </c>
      <c r="R28" s="80">
        <f>IFERROR(Q28/N28,"-")</f>
        <v>0.052631578947368</v>
      </c>
      <c r="S28" s="79">
        <v>1</v>
      </c>
      <c r="T28" s="79">
        <v>0</v>
      </c>
      <c r="U28" s="80">
        <f>IFERROR(T28/(Q28),"-")</f>
        <v>0</v>
      </c>
      <c r="V28" s="81"/>
      <c r="W28" s="82">
        <v>1</v>
      </c>
      <c r="X28" s="80">
        <f>IF(Q28=0,"-",W28/Q28)</f>
        <v>1</v>
      </c>
      <c r="Y28" s="181">
        <v>20000</v>
      </c>
      <c r="Z28" s="182">
        <f>IFERROR(Y28/Q28,"-")</f>
        <v>20000</v>
      </c>
      <c r="AA28" s="182">
        <f>IFERROR(Y28/W28,"-")</f>
        <v>20000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1</v>
      </c>
      <c r="BQ28" s="118">
        <v>1</v>
      </c>
      <c r="BR28" s="119">
        <f>IFERROR(BQ28/BO28,"-")</f>
        <v>1</v>
      </c>
      <c r="BS28" s="120">
        <v>20000</v>
      </c>
      <c r="BT28" s="121">
        <f>IFERROR(BS28/BO28,"-")</f>
        <v>20000</v>
      </c>
      <c r="BU28" s="122"/>
      <c r="BV28" s="122"/>
      <c r="BW28" s="122">
        <v>1</v>
      </c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20000</v>
      </c>
      <c r="CR28" s="138">
        <v>20000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123</v>
      </c>
      <c r="C29" s="184" t="s">
        <v>58</v>
      </c>
      <c r="D29" s="184"/>
      <c r="E29" s="184" t="s">
        <v>105</v>
      </c>
      <c r="F29" s="184" t="s">
        <v>105</v>
      </c>
      <c r="G29" s="184" t="s">
        <v>66</v>
      </c>
      <c r="H29" s="87"/>
      <c r="I29" s="87"/>
      <c r="J29" s="87"/>
      <c r="K29" s="176"/>
      <c r="L29" s="79">
        <v>77</v>
      </c>
      <c r="M29" s="79">
        <v>45</v>
      </c>
      <c r="N29" s="79">
        <v>15</v>
      </c>
      <c r="O29" s="88">
        <v>9</v>
      </c>
      <c r="P29" s="89">
        <v>0</v>
      </c>
      <c r="Q29" s="90">
        <f>O29+P29</f>
        <v>9</v>
      </c>
      <c r="R29" s="80">
        <f>IFERROR(Q29/N29,"-")</f>
        <v>0.6</v>
      </c>
      <c r="S29" s="79">
        <v>3</v>
      </c>
      <c r="T29" s="79">
        <v>1</v>
      </c>
      <c r="U29" s="80">
        <f>IFERROR(T29/(Q29),"-")</f>
        <v>0.11111111111111</v>
      </c>
      <c r="V29" s="81"/>
      <c r="W29" s="82">
        <v>3</v>
      </c>
      <c r="X29" s="80">
        <f>IF(Q29=0,"-",W29/Q29)</f>
        <v>0.33333333333333</v>
      </c>
      <c r="Y29" s="181">
        <v>737000</v>
      </c>
      <c r="Z29" s="182">
        <f>IFERROR(Y29/Q29,"-")</f>
        <v>81888.888888889</v>
      </c>
      <c r="AA29" s="182">
        <f>IFERROR(Y29/W29,"-")</f>
        <v>245666.66666667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0.22222222222222</v>
      </c>
      <c r="BQ29" s="118">
        <v>1</v>
      </c>
      <c r="BR29" s="119">
        <f>IFERROR(BQ29/BO29,"-")</f>
        <v>0.5</v>
      </c>
      <c r="BS29" s="120">
        <v>39000</v>
      </c>
      <c r="BT29" s="121">
        <f>IFERROR(BS29/BO29,"-")</f>
        <v>19500</v>
      </c>
      <c r="BU29" s="122"/>
      <c r="BV29" s="122"/>
      <c r="BW29" s="122">
        <v>1</v>
      </c>
      <c r="BX29" s="123">
        <v>1</v>
      </c>
      <c r="BY29" s="124">
        <f>IF(Q29=0,"",IF(BX29=0,"",(BX29/Q29)))</f>
        <v>0.11111111111111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>
        <v>6</v>
      </c>
      <c r="CH29" s="131">
        <f>IF(Q29=0,"",IF(CG29=0,"",(CG29/Q29)))</f>
        <v>0.66666666666667</v>
      </c>
      <c r="CI29" s="132">
        <v>2</v>
      </c>
      <c r="CJ29" s="133">
        <f>IFERROR(CI29/CG29,"-")</f>
        <v>0.33333333333333</v>
      </c>
      <c r="CK29" s="134">
        <v>698000</v>
      </c>
      <c r="CL29" s="135">
        <f>IFERROR(CK29/CG29,"-")</f>
        <v>116333.33333333</v>
      </c>
      <c r="CM29" s="136"/>
      <c r="CN29" s="136"/>
      <c r="CO29" s="136">
        <v>2</v>
      </c>
      <c r="CP29" s="137">
        <v>3</v>
      </c>
      <c r="CQ29" s="138">
        <v>737000</v>
      </c>
      <c r="CR29" s="138">
        <v>590000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0.3</v>
      </c>
      <c r="B30" s="184" t="s">
        <v>124</v>
      </c>
      <c r="C30" s="184" t="s">
        <v>58</v>
      </c>
      <c r="D30" s="184"/>
      <c r="E30" s="184" t="s">
        <v>107</v>
      </c>
      <c r="F30" s="184" t="s">
        <v>108</v>
      </c>
      <c r="G30" s="184" t="s">
        <v>61</v>
      </c>
      <c r="H30" s="87" t="s">
        <v>125</v>
      </c>
      <c r="I30" s="87" t="s">
        <v>126</v>
      </c>
      <c r="J30" s="87" t="s">
        <v>110</v>
      </c>
      <c r="K30" s="176">
        <v>200000</v>
      </c>
      <c r="L30" s="79">
        <v>3</v>
      </c>
      <c r="M30" s="79">
        <v>0</v>
      </c>
      <c r="N30" s="79">
        <v>20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>
        <f>IFERROR(K30/SUM(Q30:Q33),"-")</f>
        <v>13333.333333333</v>
      </c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>
        <f>SUM(Y30:Y33)-SUM(K30:K33)</f>
        <v>-140000</v>
      </c>
      <c r="AC30" s="83">
        <f>SUM(Y30:Y33)/SUM(K30:K33)</f>
        <v>0.3</v>
      </c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127</v>
      </c>
      <c r="C31" s="184" t="s">
        <v>58</v>
      </c>
      <c r="D31" s="184"/>
      <c r="E31" s="184" t="s">
        <v>112</v>
      </c>
      <c r="F31" s="184" t="s">
        <v>113</v>
      </c>
      <c r="G31" s="184" t="s">
        <v>61</v>
      </c>
      <c r="H31" s="87"/>
      <c r="I31" s="87" t="s">
        <v>126</v>
      </c>
      <c r="J31" s="87" t="s">
        <v>114</v>
      </c>
      <c r="K31" s="176"/>
      <c r="L31" s="79">
        <v>8</v>
      </c>
      <c r="M31" s="79">
        <v>0</v>
      </c>
      <c r="N31" s="79">
        <v>34</v>
      </c>
      <c r="O31" s="88">
        <v>5</v>
      </c>
      <c r="P31" s="89">
        <v>0</v>
      </c>
      <c r="Q31" s="90">
        <f>O31+P31</f>
        <v>5</v>
      </c>
      <c r="R31" s="80">
        <f>IFERROR(Q31/N31,"-")</f>
        <v>0.14705882352941</v>
      </c>
      <c r="S31" s="79">
        <v>0</v>
      </c>
      <c r="T31" s="79">
        <v>3</v>
      </c>
      <c r="U31" s="80">
        <f>IFERROR(T31/(Q31),"-")</f>
        <v>0.6</v>
      </c>
      <c r="V31" s="81"/>
      <c r="W31" s="82">
        <v>1</v>
      </c>
      <c r="X31" s="80">
        <f>IF(Q31=0,"-",W31/Q31)</f>
        <v>0.2</v>
      </c>
      <c r="Y31" s="181">
        <v>1000</v>
      </c>
      <c r="Z31" s="182">
        <f>IFERROR(Y31/Q31,"-")</f>
        <v>200</v>
      </c>
      <c r="AA31" s="182">
        <f>IFERROR(Y31/W31,"-")</f>
        <v>1000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0.2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2</v>
      </c>
      <c r="BG31" s="110">
        <f>IF(Q31=0,"",IF(BF31=0,"",(BF31/Q31)))</f>
        <v>0.4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0.4</v>
      </c>
      <c r="BQ31" s="118">
        <v>1</v>
      </c>
      <c r="BR31" s="119">
        <f>IFERROR(BQ31/BO31,"-")</f>
        <v>0.5</v>
      </c>
      <c r="BS31" s="120">
        <v>1000</v>
      </c>
      <c r="BT31" s="121">
        <f>IFERROR(BS31/BO31,"-")</f>
        <v>500</v>
      </c>
      <c r="BU31" s="122">
        <v>1</v>
      </c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1000</v>
      </c>
      <c r="CR31" s="138">
        <v>1000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116</v>
      </c>
      <c r="F32" s="184" t="s">
        <v>117</v>
      </c>
      <c r="G32" s="184" t="s">
        <v>61</v>
      </c>
      <c r="H32" s="87"/>
      <c r="I32" s="87" t="s">
        <v>126</v>
      </c>
      <c r="J32" s="87" t="s">
        <v>118</v>
      </c>
      <c r="K32" s="176"/>
      <c r="L32" s="79">
        <v>14</v>
      </c>
      <c r="M32" s="79">
        <v>0</v>
      </c>
      <c r="N32" s="79">
        <v>37</v>
      </c>
      <c r="O32" s="88">
        <v>6</v>
      </c>
      <c r="P32" s="89">
        <v>0</v>
      </c>
      <c r="Q32" s="90">
        <f>O32+P32</f>
        <v>6</v>
      </c>
      <c r="R32" s="80">
        <f>IFERROR(Q32/N32,"-")</f>
        <v>0.16216216216216</v>
      </c>
      <c r="S32" s="79">
        <v>1</v>
      </c>
      <c r="T32" s="79">
        <v>2</v>
      </c>
      <c r="U32" s="80">
        <f>IFERROR(T32/(Q32),"-")</f>
        <v>0.33333333333333</v>
      </c>
      <c r="V32" s="81"/>
      <c r="W32" s="82">
        <v>3</v>
      </c>
      <c r="X32" s="80">
        <f>IF(Q32=0,"-",W32/Q32)</f>
        <v>0.5</v>
      </c>
      <c r="Y32" s="181">
        <v>59000</v>
      </c>
      <c r="Z32" s="182">
        <f>IFERROR(Y32/Q32,"-")</f>
        <v>9833.3333333333</v>
      </c>
      <c r="AA32" s="182">
        <f>IFERROR(Y32/W32,"-")</f>
        <v>19666.666666667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0.16666666666667</v>
      </c>
      <c r="BH32" s="109">
        <v>1</v>
      </c>
      <c r="BI32" s="111">
        <f>IFERROR(BH32/BF32,"-")</f>
        <v>1</v>
      </c>
      <c r="BJ32" s="112">
        <v>5000</v>
      </c>
      <c r="BK32" s="113">
        <f>IFERROR(BJ32/BF32,"-")</f>
        <v>5000</v>
      </c>
      <c r="BL32" s="114"/>
      <c r="BM32" s="114">
        <v>1</v>
      </c>
      <c r="BN32" s="114"/>
      <c r="BO32" s="116">
        <v>2</v>
      </c>
      <c r="BP32" s="117">
        <f>IF(Q32=0,"",IF(BO32=0,"",(BO32/Q32)))</f>
        <v>0.33333333333333</v>
      </c>
      <c r="BQ32" s="118">
        <v>1</v>
      </c>
      <c r="BR32" s="119">
        <f>IFERROR(BQ32/BO32,"-")</f>
        <v>0.5</v>
      </c>
      <c r="BS32" s="120">
        <v>10000</v>
      </c>
      <c r="BT32" s="121">
        <f>IFERROR(BS32/BO32,"-")</f>
        <v>5000</v>
      </c>
      <c r="BU32" s="122"/>
      <c r="BV32" s="122">
        <v>1</v>
      </c>
      <c r="BW32" s="122"/>
      <c r="BX32" s="123">
        <v>2</v>
      </c>
      <c r="BY32" s="124">
        <f>IF(Q32=0,"",IF(BX32=0,"",(BX32/Q32)))</f>
        <v>0.33333333333333</v>
      </c>
      <c r="BZ32" s="125">
        <v>1</v>
      </c>
      <c r="CA32" s="126">
        <f>IFERROR(BZ32/BX32,"-")</f>
        <v>0.5</v>
      </c>
      <c r="CB32" s="127">
        <v>44000</v>
      </c>
      <c r="CC32" s="128">
        <f>IFERROR(CB32/BX32,"-")</f>
        <v>22000</v>
      </c>
      <c r="CD32" s="129"/>
      <c r="CE32" s="129"/>
      <c r="CF32" s="129">
        <v>1</v>
      </c>
      <c r="CG32" s="130">
        <v>1</v>
      </c>
      <c r="CH32" s="131">
        <f>IF(Q32=0,"",IF(CG32=0,"",(CG32/Q32)))</f>
        <v>0.16666666666667</v>
      </c>
      <c r="CI32" s="132"/>
      <c r="CJ32" s="133">
        <f>IFERROR(CI32/CG32,"-")</f>
        <v>0</v>
      </c>
      <c r="CK32" s="134"/>
      <c r="CL32" s="135">
        <f>IFERROR(CK32/CG32,"-")</f>
        <v>0</v>
      </c>
      <c r="CM32" s="136"/>
      <c r="CN32" s="136"/>
      <c r="CO32" s="136"/>
      <c r="CP32" s="137">
        <v>3</v>
      </c>
      <c r="CQ32" s="138">
        <v>59000</v>
      </c>
      <c r="CR32" s="138">
        <v>44000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129</v>
      </c>
      <c r="C33" s="184" t="s">
        <v>58</v>
      </c>
      <c r="D33" s="184"/>
      <c r="E33" s="184" t="s">
        <v>105</v>
      </c>
      <c r="F33" s="184" t="s">
        <v>105</v>
      </c>
      <c r="G33" s="184" t="s">
        <v>66</v>
      </c>
      <c r="H33" s="87"/>
      <c r="I33" s="87"/>
      <c r="J33" s="87"/>
      <c r="K33" s="176"/>
      <c r="L33" s="79">
        <v>43</v>
      </c>
      <c r="M33" s="79">
        <v>26</v>
      </c>
      <c r="N33" s="79">
        <v>19</v>
      </c>
      <c r="O33" s="88">
        <v>4</v>
      </c>
      <c r="P33" s="89">
        <v>0</v>
      </c>
      <c r="Q33" s="90">
        <f>O33+P33</f>
        <v>4</v>
      </c>
      <c r="R33" s="80">
        <f>IFERROR(Q33/N33,"-")</f>
        <v>0.21052631578947</v>
      </c>
      <c r="S33" s="79">
        <v>0</v>
      </c>
      <c r="T33" s="79">
        <v>1</v>
      </c>
      <c r="U33" s="80">
        <f>IFERROR(T33/(Q33),"-")</f>
        <v>0.25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>
        <v>1</v>
      </c>
      <c r="AF33" s="92">
        <f>IF(Q33=0,"",IF(AE33=0,"",(AE33/Q33)))</f>
        <v>0.25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0.25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2</v>
      </c>
      <c r="BY33" s="124">
        <f>IF(Q33=0,"",IF(BX33=0,"",(BX33/Q33)))</f>
        <v>0.5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2.8833333333333</v>
      </c>
      <c r="B34" s="184" t="s">
        <v>130</v>
      </c>
      <c r="C34" s="184" t="s">
        <v>58</v>
      </c>
      <c r="D34" s="184"/>
      <c r="E34" s="184" t="s">
        <v>131</v>
      </c>
      <c r="F34" s="184" t="s">
        <v>100</v>
      </c>
      <c r="G34" s="184" t="s">
        <v>61</v>
      </c>
      <c r="H34" s="87" t="s">
        <v>132</v>
      </c>
      <c r="I34" s="87" t="s">
        <v>133</v>
      </c>
      <c r="J34" s="87" t="s">
        <v>134</v>
      </c>
      <c r="K34" s="176">
        <v>300000</v>
      </c>
      <c r="L34" s="79">
        <v>9</v>
      </c>
      <c r="M34" s="79">
        <v>0</v>
      </c>
      <c r="N34" s="79">
        <v>42</v>
      </c>
      <c r="O34" s="88">
        <v>3</v>
      </c>
      <c r="P34" s="89">
        <v>0</v>
      </c>
      <c r="Q34" s="90">
        <f>O34+P34</f>
        <v>3</v>
      </c>
      <c r="R34" s="80">
        <f>IFERROR(Q34/N34,"-")</f>
        <v>0.071428571428571</v>
      </c>
      <c r="S34" s="79">
        <v>0</v>
      </c>
      <c r="T34" s="79">
        <v>2</v>
      </c>
      <c r="U34" s="80">
        <f>IFERROR(T34/(Q34),"-")</f>
        <v>0.66666666666667</v>
      </c>
      <c r="V34" s="81">
        <f>IFERROR(K34/SUM(Q34:Q47),"-")</f>
        <v>15000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SUM(Y34:Y47)-SUM(K34:K47)</f>
        <v>565000</v>
      </c>
      <c r="AC34" s="83">
        <f>SUM(Y34:Y47)/SUM(K34:K47)</f>
        <v>2.8833333333333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0.33333333333333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0.33333333333333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>
        <v>1</v>
      </c>
      <c r="CH34" s="131">
        <f>IF(Q34=0,"",IF(CG34=0,"",(CG34/Q34)))</f>
        <v>0.33333333333333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135</v>
      </c>
      <c r="C35" s="184" t="s">
        <v>58</v>
      </c>
      <c r="D35" s="184"/>
      <c r="E35" s="184" t="s">
        <v>136</v>
      </c>
      <c r="F35" s="184" t="s">
        <v>137</v>
      </c>
      <c r="G35" s="184" t="s">
        <v>61</v>
      </c>
      <c r="H35" s="87" t="s">
        <v>138</v>
      </c>
      <c r="I35" s="87" t="s">
        <v>133</v>
      </c>
      <c r="J35" s="87" t="s">
        <v>139</v>
      </c>
      <c r="K35" s="176"/>
      <c r="L35" s="79">
        <v>4</v>
      </c>
      <c r="M35" s="79">
        <v>0</v>
      </c>
      <c r="N35" s="79">
        <v>19</v>
      </c>
      <c r="O35" s="88">
        <v>0</v>
      </c>
      <c r="P35" s="89">
        <v>0</v>
      </c>
      <c r="Q35" s="90">
        <f>O35+P35</f>
        <v>0</v>
      </c>
      <c r="R35" s="80">
        <f>IFERROR(Q35/N35,"-")</f>
        <v>0</v>
      </c>
      <c r="S35" s="79">
        <v>0</v>
      </c>
      <c r="T35" s="79">
        <v>0</v>
      </c>
      <c r="U35" s="80" t="str">
        <f>IFERROR(T35/(Q35),"-")</f>
        <v>-</v>
      </c>
      <c r="V35" s="81"/>
      <c r="W35" s="82">
        <v>0</v>
      </c>
      <c r="X35" s="80" t="str">
        <f>IF(Q35=0,"-",W35/Q35)</f>
        <v>-</v>
      </c>
      <c r="Y35" s="181">
        <v>0</v>
      </c>
      <c r="Z35" s="182" t="str">
        <f>IFERROR(Y35/Q35,"-")</f>
        <v>-</v>
      </c>
      <c r="AA35" s="182" t="str">
        <f>IFERROR(Y35/W35,"-")</f>
        <v>-</v>
      </c>
      <c r="AB35" s="176"/>
      <c r="AC35" s="83"/>
      <c r="AD35" s="77"/>
      <c r="AE35" s="91"/>
      <c r="AF35" s="92" t="str">
        <f>IF(Q35=0,"",IF(AE35=0,"",(AE35/Q35)))</f>
        <v/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 t="str">
        <f>IF(Q35=0,"",IF(AN35=0,"",(AN35/Q35)))</f>
        <v/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 t="str">
        <f>IF(Q35=0,"",IF(AW35=0,"",(AW35/Q35)))</f>
        <v/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 t="str">
        <f>IF(Q35=0,"",IF(BF35=0,"",(BF35/Q35)))</f>
        <v/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 t="str">
        <f>IF(Q35=0,"",IF(BO35=0,"",(BO35/Q35)))</f>
        <v/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 t="str">
        <f>IF(Q35=0,"",IF(BX35=0,"",(BX35/Q35)))</f>
        <v/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 t="str">
        <f>IF(Q35=0,"",IF(CG35=0,"",(CG35/Q35)))</f>
        <v/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140</v>
      </c>
      <c r="C36" s="184" t="s">
        <v>58</v>
      </c>
      <c r="D36" s="184"/>
      <c r="E36" s="184" t="s">
        <v>141</v>
      </c>
      <c r="F36" s="184" t="s">
        <v>142</v>
      </c>
      <c r="G36" s="184" t="s">
        <v>61</v>
      </c>
      <c r="H36" s="87" t="s">
        <v>143</v>
      </c>
      <c r="I36" s="87" t="s">
        <v>133</v>
      </c>
      <c r="J36" s="185" t="s">
        <v>144</v>
      </c>
      <c r="K36" s="176"/>
      <c r="L36" s="79">
        <v>8</v>
      </c>
      <c r="M36" s="79">
        <v>0</v>
      </c>
      <c r="N36" s="79">
        <v>39</v>
      </c>
      <c r="O36" s="88">
        <v>1</v>
      </c>
      <c r="P36" s="89">
        <v>0</v>
      </c>
      <c r="Q36" s="90">
        <f>O36+P36</f>
        <v>1</v>
      </c>
      <c r="R36" s="80">
        <f>IFERROR(Q36/N36,"-")</f>
        <v>0.025641025641026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145</v>
      </c>
      <c r="C37" s="184" t="s">
        <v>58</v>
      </c>
      <c r="D37" s="184"/>
      <c r="E37" s="184" t="s">
        <v>146</v>
      </c>
      <c r="F37" s="184" t="s">
        <v>103</v>
      </c>
      <c r="G37" s="184" t="s">
        <v>61</v>
      </c>
      <c r="H37" s="87" t="s">
        <v>147</v>
      </c>
      <c r="I37" s="87" t="s">
        <v>133</v>
      </c>
      <c r="J37" s="186" t="s">
        <v>72</v>
      </c>
      <c r="K37" s="176"/>
      <c r="L37" s="79">
        <v>5</v>
      </c>
      <c r="M37" s="79">
        <v>0</v>
      </c>
      <c r="N37" s="79">
        <v>34</v>
      </c>
      <c r="O37" s="88">
        <v>2</v>
      </c>
      <c r="P37" s="89">
        <v>0</v>
      </c>
      <c r="Q37" s="90">
        <f>O37+P37</f>
        <v>2</v>
      </c>
      <c r="R37" s="80">
        <f>IFERROR(Q37/N37,"-")</f>
        <v>0.058823529411765</v>
      </c>
      <c r="S37" s="79">
        <v>0</v>
      </c>
      <c r="T37" s="79">
        <v>1</v>
      </c>
      <c r="U37" s="80">
        <f>IFERROR(T37/(Q37),"-")</f>
        <v>0.5</v>
      </c>
      <c r="V37" s="81"/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0.5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148</v>
      </c>
      <c r="C38" s="184" t="s">
        <v>58</v>
      </c>
      <c r="D38" s="184"/>
      <c r="E38" s="184" t="s">
        <v>131</v>
      </c>
      <c r="F38" s="184" t="s">
        <v>100</v>
      </c>
      <c r="G38" s="184" t="s">
        <v>61</v>
      </c>
      <c r="H38" s="87" t="s">
        <v>149</v>
      </c>
      <c r="I38" s="87" t="s">
        <v>133</v>
      </c>
      <c r="J38" s="87" t="s">
        <v>150</v>
      </c>
      <c r="K38" s="176"/>
      <c r="L38" s="79">
        <v>1</v>
      </c>
      <c r="M38" s="79">
        <v>0</v>
      </c>
      <c r="N38" s="79">
        <v>7</v>
      </c>
      <c r="O38" s="88">
        <v>0</v>
      </c>
      <c r="P38" s="89">
        <v>0</v>
      </c>
      <c r="Q38" s="90">
        <f>O38+P38</f>
        <v>0</v>
      </c>
      <c r="R38" s="80">
        <f>IFERROR(Q38/N38,"-")</f>
        <v>0</v>
      </c>
      <c r="S38" s="79">
        <v>0</v>
      </c>
      <c r="T38" s="79">
        <v>0</v>
      </c>
      <c r="U38" s="80" t="str">
        <f>IFERROR(T38/(Q38),"-")</f>
        <v>-</v>
      </c>
      <c r="V38" s="81"/>
      <c r="W38" s="82">
        <v>0</v>
      </c>
      <c r="X38" s="80" t="str">
        <f>IF(Q38=0,"-",W38/Q38)</f>
        <v>-</v>
      </c>
      <c r="Y38" s="181">
        <v>0</v>
      </c>
      <c r="Z38" s="182" t="str">
        <f>IFERROR(Y38/Q38,"-")</f>
        <v>-</v>
      </c>
      <c r="AA38" s="182" t="str">
        <f>IFERROR(Y38/W38,"-")</f>
        <v>-</v>
      </c>
      <c r="AB38" s="176"/>
      <c r="AC38" s="83"/>
      <c r="AD38" s="77"/>
      <c r="AE38" s="91"/>
      <c r="AF38" s="92" t="str">
        <f>IF(Q38=0,"",IF(AE38=0,"",(AE38/Q38)))</f>
        <v/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 t="str">
        <f>IF(Q38=0,"",IF(AN38=0,"",(AN38/Q38)))</f>
        <v/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 t="str">
        <f>IF(Q38=0,"",IF(AW38=0,"",(AW38/Q38)))</f>
        <v/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 t="str">
        <f>IF(Q38=0,"",IF(BF38=0,"",(BF38/Q38)))</f>
        <v/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 t="str">
        <f>IF(Q38=0,"",IF(BO38=0,"",(BO38/Q38)))</f>
        <v/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 t="str">
        <f>IF(Q38=0,"",IF(BX38=0,"",(BX38/Q38)))</f>
        <v/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 t="str">
        <f>IF(Q38=0,"",IF(CG38=0,"",(CG38/Q38)))</f>
        <v/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151</v>
      </c>
      <c r="C39" s="184" t="s">
        <v>58</v>
      </c>
      <c r="D39" s="184"/>
      <c r="E39" s="184" t="s">
        <v>136</v>
      </c>
      <c r="F39" s="184" t="s">
        <v>137</v>
      </c>
      <c r="G39" s="184" t="s">
        <v>61</v>
      </c>
      <c r="H39" s="87" t="s">
        <v>152</v>
      </c>
      <c r="I39" s="87" t="s">
        <v>133</v>
      </c>
      <c r="J39" s="87" t="s">
        <v>153</v>
      </c>
      <c r="K39" s="176"/>
      <c r="L39" s="79">
        <v>1</v>
      </c>
      <c r="M39" s="79">
        <v>0</v>
      </c>
      <c r="N39" s="79">
        <v>7</v>
      </c>
      <c r="O39" s="88">
        <v>1</v>
      </c>
      <c r="P39" s="89">
        <v>0</v>
      </c>
      <c r="Q39" s="90">
        <f>O39+P39</f>
        <v>1</v>
      </c>
      <c r="R39" s="80">
        <f>IFERROR(Q39/N39,"-")</f>
        <v>0.14285714285714</v>
      </c>
      <c r="S39" s="79">
        <v>0</v>
      </c>
      <c r="T39" s="79">
        <v>0</v>
      </c>
      <c r="U39" s="80">
        <f>IFERROR(T39/(Q39),"-")</f>
        <v>0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>
        <v>1</v>
      </c>
      <c r="BY39" s="124">
        <f>IF(Q39=0,"",IF(BX39=0,"",(BX39/Q39)))</f>
        <v>1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154</v>
      </c>
      <c r="C40" s="184" t="s">
        <v>58</v>
      </c>
      <c r="D40" s="184"/>
      <c r="E40" s="184" t="s">
        <v>141</v>
      </c>
      <c r="F40" s="184" t="s">
        <v>142</v>
      </c>
      <c r="G40" s="184" t="s">
        <v>61</v>
      </c>
      <c r="H40" s="87" t="s">
        <v>155</v>
      </c>
      <c r="I40" s="87" t="s">
        <v>133</v>
      </c>
      <c r="J40" s="185" t="s">
        <v>77</v>
      </c>
      <c r="K40" s="176"/>
      <c r="L40" s="79">
        <v>1</v>
      </c>
      <c r="M40" s="79">
        <v>0</v>
      </c>
      <c r="N40" s="79">
        <v>13</v>
      </c>
      <c r="O40" s="88">
        <v>1</v>
      </c>
      <c r="P40" s="89">
        <v>0</v>
      </c>
      <c r="Q40" s="90">
        <f>O40+P40</f>
        <v>1</v>
      </c>
      <c r="R40" s="80">
        <f>IFERROR(Q40/N40,"-")</f>
        <v>0.076923076923077</v>
      </c>
      <c r="S40" s="79">
        <v>0</v>
      </c>
      <c r="T40" s="79">
        <v>1</v>
      </c>
      <c r="U40" s="80">
        <f>IFERROR(T40/(Q40),"-")</f>
        <v>1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1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156</v>
      </c>
      <c r="C41" s="184" t="s">
        <v>58</v>
      </c>
      <c r="D41" s="184"/>
      <c r="E41" s="184" t="s">
        <v>146</v>
      </c>
      <c r="F41" s="184" t="s">
        <v>103</v>
      </c>
      <c r="G41" s="184" t="s">
        <v>61</v>
      </c>
      <c r="H41" s="87" t="s">
        <v>157</v>
      </c>
      <c r="I41" s="87" t="s">
        <v>133</v>
      </c>
      <c r="J41" s="186" t="s">
        <v>158</v>
      </c>
      <c r="K41" s="176"/>
      <c r="L41" s="79">
        <v>0</v>
      </c>
      <c r="M41" s="79">
        <v>0</v>
      </c>
      <c r="N41" s="79">
        <v>22</v>
      </c>
      <c r="O41" s="88">
        <v>0</v>
      </c>
      <c r="P41" s="89">
        <v>0</v>
      </c>
      <c r="Q41" s="90">
        <f>O41+P41</f>
        <v>0</v>
      </c>
      <c r="R41" s="80">
        <f>IFERROR(Q41/N41,"-")</f>
        <v>0</v>
      </c>
      <c r="S41" s="79">
        <v>0</v>
      </c>
      <c r="T41" s="79">
        <v>0</v>
      </c>
      <c r="U41" s="80" t="str">
        <f>IFERROR(T41/(Q41),"-")</f>
        <v>-</v>
      </c>
      <c r="V41" s="81"/>
      <c r="W41" s="82">
        <v>0</v>
      </c>
      <c r="X41" s="80" t="str">
        <f>IF(Q41=0,"-",W41/Q41)</f>
        <v>-</v>
      </c>
      <c r="Y41" s="181">
        <v>0</v>
      </c>
      <c r="Z41" s="182" t="str">
        <f>IFERROR(Y41/Q41,"-")</f>
        <v>-</v>
      </c>
      <c r="AA41" s="182" t="str">
        <f>IFERROR(Y41/W41,"-")</f>
        <v>-</v>
      </c>
      <c r="AB41" s="176"/>
      <c r="AC41" s="83"/>
      <c r="AD41" s="77"/>
      <c r="AE41" s="91"/>
      <c r="AF41" s="92" t="str">
        <f>IF(Q41=0,"",IF(AE41=0,"",(AE41/Q41)))</f>
        <v/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 t="str">
        <f>IF(Q41=0,"",IF(AN41=0,"",(AN41/Q41)))</f>
        <v/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 t="str">
        <f>IF(Q41=0,"",IF(AW41=0,"",(AW41/Q41)))</f>
        <v/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 t="str">
        <f>IF(Q41=0,"",IF(BF41=0,"",(BF41/Q41)))</f>
        <v/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 t="str">
        <f>IF(Q41=0,"",IF(BO41=0,"",(BO41/Q41)))</f>
        <v/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 t="str">
        <f>IF(Q41=0,"",IF(BX41=0,"",(BX41/Q41)))</f>
        <v/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 t="str">
        <f>IF(Q41=0,"",IF(CG41=0,"",(CG41/Q41)))</f>
        <v/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159</v>
      </c>
      <c r="C42" s="184" t="s">
        <v>58</v>
      </c>
      <c r="D42" s="184"/>
      <c r="E42" s="184" t="s">
        <v>131</v>
      </c>
      <c r="F42" s="184" t="s">
        <v>100</v>
      </c>
      <c r="G42" s="184" t="s">
        <v>61</v>
      </c>
      <c r="H42" s="87" t="s">
        <v>160</v>
      </c>
      <c r="I42" s="87" t="s">
        <v>133</v>
      </c>
      <c r="J42" s="87"/>
      <c r="K42" s="176"/>
      <c r="L42" s="79">
        <v>1</v>
      </c>
      <c r="M42" s="79">
        <v>0</v>
      </c>
      <c r="N42" s="79">
        <v>13</v>
      </c>
      <c r="O42" s="88">
        <v>1</v>
      </c>
      <c r="P42" s="89">
        <v>0</v>
      </c>
      <c r="Q42" s="90">
        <f>O42+P42</f>
        <v>1</v>
      </c>
      <c r="R42" s="80">
        <f>IFERROR(Q42/N42,"-")</f>
        <v>0.076923076923077</v>
      </c>
      <c r="S42" s="79">
        <v>0</v>
      </c>
      <c r="T42" s="79">
        <v>0</v>
      </c>
      <c r="U42" s="80">
        <f>IFERROR(T42/(Q42),"-")</f>
        <v>0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1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161</v>
      </c>
      <c r="C43" s="184" t="s">
        <v>58</v>
      </c>
      <c r="D43" s="184"/>
      <c r="E43" s="184" t="s">
        <v>136</v>
      </c>
      <c r="F43" s="184" t="s">
        <v>137</v>
      </c>
      <c r="G43" s="184" t="s">
        <v>61</v>
      </c>
      <c r="H43" s="87" t="s">
        <v>162</v>
      </c>
      <c r="I43" s="87" t="s">
        <v>133</v>
      </c>
      <c r="J43" s="87"/>
      <c r="K43" s="176"/>
      <c r="L43" s="79">
        <v>1</v>
      </c>
      <c r="M43" s="79">
        <v>0</v>
      </c>
      <c r="N43" s="79">
        <v>8</v>
      </c>
      <c r="O43" s="88">
        <v>0</v>
      </c>
      <c r="P43" s="89">
        <v>0</v>
      </c>
      <c r="Q43" s="90">
        <f>O43+P43</f>
        <v>0</v>
      </c>
      <c r="R43" s="80">
        <f>IFERROR(Q43/N43,"-")</f>
        <v>0</v>
      </c>
      <c r="S43" s="79">
        <v>0</v>
      </c>
      <c r="T43" s="79">
        <v>0</v>
      </c>
      <c r="U43" s="80" t="str">
        <f>IFERROR(T43/(Q43),"-")</f>
        <v>-</v>
      </c>
      <c r="V43" s="81"/>
      <c r="W43" s="82">
        <v>0</v>
      </c>
      <c r="X43" s="80" t="str">
        <f>IF(Q43=0,"-",W43/Q43)</f>
        <v>-</v>
      </c>
      <c r="Y43" s="181">
        <v>0</v>
      </c>
      <c r="Z43" s="182" t="str">
        <f>IFERROR(Y43/Q43,"-")</f>
        <v>-</v>
      </c>
      <c r="AA43" s="182" t="str">
        <f>IFERROR(Y43/W43,"-")</f>
        <v>-</v>
      </c>
      <c r="AB43" s="176"/>
      <c r="AC43" s="83"/>
      <c r="AD43" s="77"/>
      <c r="AE43" s="91"/>
      <c r="AF43" s="92" t="str">
        <f>IF(Q43=0,"",IF(AE43=0,"",(AE43/Q43)))</f>
        <v/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 t="str">
        <f>IF(Q43=0,"",IF(AN43=0,"",(AN43/Q43)))</f>
        <v/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 t="str">
        <f>IF(Q43=0,"",IF(AW43=0,"",(AW43/Q43)))</f>
        <v/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 t="str">
        <f>IF(Q43=0,"",IF(BF43=0,"",(BF43/Q43)))</f>
        <v/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/>
      <c r="BP43" s="117" t="str">
        <f>IF(Q43=0,"",IF(BO43=0,"",(BO43/Q43)))</f>
        <v/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 t="str">
        <f>IF(Q43=0,"",IF(BX43=0,"",(BX43/Q43)))</f>
        <v/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 t="str">
        <f>IF(Q43=0,"",IF(CG43=0,"",(CG43/Q43)))</f>
        <v/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163</v>
      </c>
      <c r="C44" s="184" t="s">
        <v>58</v>
      </c>
      <c r="D44" s="184"/>
      <c r="E44" s="184" t="s">
        <v>141</v>
      </c>
      <c r="F44" s="184" t="s">
        <v>142</v>
      </c>
      <c r="G44" s="184" t="s">
        <v>61</v>
      </c>
      <c r="H44" s="87" t="s">
        <v>164</v>
      </c>
      <c r="I44" s="87" t="s">
        <v>133</v>
      </c>
      <c r="J44" s="87"/>
      <c r="K44" s="176"/>
      <c r="L44" s="79">
        <v>5</v>
      </c>
      <c r="M44" s="79">
        <v>0</v>
      </c>
      <c r="N44" s="79">
        <v>21</v>
      </c>
      <c r="O44" s="88">
        <v>2</v>
      </c>
      <c r="P44" s="89">
        <v>0</v>
      </c>
      <c r="Q44" s="90">
        <f>O44+P44</f>
        <v>2</v>
      </c>
      <c r="R44" s="80">
        <f>IFERROR(Q44/N44,"-")</f>
        <v>0.095238095238095</v>
      </c>
      <c r="S44" s="79">
        <v>0</v>
      </c>
      <c r="T44" s="79">
        <v>0</v>
      </c>
      <c r="U44" s="80">
        <f>IFERROR(T44/(Q44),"-")</f>
        <v>0</v>
      </c>
      <c r="V44" s="81"/>
      <c r="W44" s="82">
        <v>1</v>
      </c>
      <c r="X44" s="80">
        <f>IF(Q44=0,"-",W44/Q44)</f>
        <v>0.5</v>
      </c>
      <c r="Y44" s="181">
        <v>2000</v>
      </c>
      <c r="Z44" s="182">
        <f>IFERROR(Y44/Q44,"-")</f>
        <v>1000</v>
      </c>
      <c r="AA44" s="182">
        <f>IFERROR(Y44/W44,"-")</f>
        <v>2000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0.5</v>
      </c>
      <c r="BH44" s="109">
        <v>1</v>
      </c>
      <c r="BI44" s="111">
        <f>IFERROR(BH44/BF44,"-")</f>
        <v>1</v>
      </c>
      <c r="BJ44" s="112">
        <v>2000</v>
      </c>
      <c r="BK44" s="113">
        <f>IFERROR(BJ44/BF44,"-")</f>
        <v>2000</v>
      </c>
      <c r="BL44" s="114">
        <v>1</v>
      </c>
      <c r="BM44" s="114"/>
      <c r="BN44" s="114"/>
      <c r="BO44" s="116">
        <v>1</v>
      </c>
      <c r="BP44" s="117">
        <f>IF(Q44=0,"",IF(BO44=0,"",(BO44/Q44)))</f>
        <v>0.5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2000</v>
      </c>
      <c r="CR44" s="138">
        <v>2000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165</v>
      </c>
      <c r="C45" s="184" t="s">
        <v>58</v>
      </c>
      <c r="D45" s="184"/>
      <c r="E45" s="184" t="s">
        <v>146</v>
      </c>
      <c r="F45" s="184" t="s">
        <v>103</v>
      </c>
      <c r="G45" s="184" t="s">
        <v>61</v>
      </c>
      <c r="H45" s="87" t="s">
        <v>166</v>
      </c>
      <c r="I45" s="87" t="s">
        <v>133</v>
      </c>
      <c r="J45" s="87"/>
      <c r="K45" s="176"/>
      <c r="L45" s="79">
        <v>1</v>
      </c>
      <c r="M45" s="79">
        <v>0</v>
      </c>
      <c r="N45" s="79">
        <v>14</v>
      </c>
      <c r="O45" s="88">
        <v>1</v>
      </c>
      <c r="P45" s="89">
        <v>0</v>
      </c>
      <c r="Q45" s="90">
        <f>O45+P45</f>
        <v>1</v>
      </c>
      <c r="R45" s="80">
        <f>IFERROR(Q45/N45,"-")</f>
        <v>0.071428571428571</v>
      </c>
      <c r="S45" s="79">
        <v>1</v>
      </c>
      <c r="T45" s="79">
        <v>0</v>
      </c>
      <c r="U45" s="80">
        <f>IFERROR(T45/(Q45),"-")</f>
        <v>0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1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167</v>
      </c>
      <c r="C46" s="184" t="s">
        <v>58</v>
      </c>
      <c r="D46" s="184"/>
      <c r="E46" s="184" t="s">
        <v>131</v>
      </c>
      <c r="F46" s="184" t="s">
        <v>100</v>
      </c>
      <c r="G46" s="184" t="s">
        <v>61</v>
      </c>
      <c r="H46" s="87" t="s">
        <v>168</v>
      </c>
      <c r="I46" s="87" t="s">
        <v>133</v>
      </c>
      <c r="J46" s="87"/>
      <c r="K46" s="176"/>
      <c r="L46" s="79">
        <v>3</v>
      </c>
      <c r="M46" s="79">
        <v>0</v>
      </c>
      <c r="N46" s="79">
        <v>10</v>
      </c>
      <c r="O46" s="88">
        <v>0</v>
      </c>
      <c r="P46" s="89">
        <v>0</v>
      </c>
      <c r="Q46" s="90">
        <f>O46+P46</f>
        <v>0</v>
      </c>
      <c r="R46" s="80">
        <f>IFERROR(Q46/N46,"-")</f>
        <v>0</v>
      </c>
      <c r="S46" s="79">
        <v>0</v>
      </c>
      <c r="T46" s="79">
        <v>0</v>
      </c>
      <c r="U46" s="80" t="str">
        <f>IFERROR(T46/(Q46),"-")</f>
        <v>-</v>
      </c>
      <c r="V46" s="81"/>
      <c r="W46" s="82">
        <v>0</v>
      </c>
      <c r="X46" s="80" t="str">
        <f>IF(Q46=0,"-",W46/Q46)</f>
        <v>-</v>
      </c>
      <c r="Y46" s="181">
        <v>0</v>
      </c>
      <c r="Z46" s="182" t="str">
        <f>IFERROR(Y46/Q46,"-")</f>
        <v>-</v>
      </c>
      <c r="AA46" s="182" t="str">
        <f>IFERROR(Y46/W46,"-")</f>
        <v>-</v>
      </c>
      <c r="AB46" s="176"/>
      <c r="AC46" s="83"/>
      <c r="AD46" s="77"/>
      <c r="AE46" s="91"/>
      <c r="AF46" s="92" t="str">
        <f>IF(Q46=0,"",IF(AE46=0,"",(AE46/Q46)))</f>
        <v/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 t="str">
        <f>IF(Q46=0,"",IF(AN46=0,"",(AN46/Q46)))</f>
        <v/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 t="str">
        <f>IF(Q46=0,"",IF(AW46=0,"",(AW46/Q46)))</f>
        <v/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 t="str">
        <f>IF(Q46=0,"",IF(BF46=0,"",(BF46/Q46)))</f>
        <v/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 t="str">
        <f>IF(Q46=0,"",IF(BO46=0,"",(BO46/Q46)))</f>
        <v/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 t="str">
        <f>IF(Q46=0,"",IF(BX46=0,"",(BX46/Q46)))</f>
        <v/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 t="str">
        <f>IF(Q46=0,"",IF(CG46=0,"",(CG46/Q46)))</f>
        <v/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169</v>
      </c>
      <c r="C47" s="184" t="s">
        <v>58</v>
      </c>
      <c r="D47" s="184"/>
      <c r="E47" s="184" t="s">
        <v>105</v>
      </c>
      <c r="F47" s="184" t="s">
        <v>105</v>
      </c>
      <c r="G47" s="184" t="s">
        <v>66</v>
      </c>
      <c r="H47" s="87" t="s">
        <v>170</v>
      </c>
      <c r="I47" s="87"/>
      <c r="J47" s="87"/>
      <c r="K47" s="176"/>
      <c r="L47" s="79">
        <v>97</v>
      </c>
      <c r="M47" s="79">
        <v>44</v>
      </c>
      <c r="N47" s="79">
        <v>15</v>
      </c>
      <c r="O47" s="88">
        <v>8</v>
      </c>
      <c r="P47" s="89">
        <v>0</v>
      </c>
      <c r="Q47" s="90">
        <f>O47+P47</f>
        <v>8</v>
      </c>
      <c r="R47" s="80">
        <f>IFERROR(Q47/N47,"-")</f>
        <v>0.53333333333333</v>
      </c>
      <c r="S47" s="79">
        <v>1</v>
      </c>
      <c r="T47" s="79">
        <v>4</v>
      </c>
      <c r="U47" s="80">
        <f>IFERROR(T47/(Q47),"-")</f>
        <v>0.5</v>
      </c>
      <c r="V47" s="81"/>
      <c r="W47" s="82">
        <v>2</v>
      </c>
      <c r="X47" s="80">
        <f>IF(Q47=0,"-",W47/Q47)</f>
        <v>0.25</v>
      </c>
      <c r="Y47" s="181">
        <v>863000</v>
      </c>
      <c r="Z47" s="182">
        <f>IFERROR(Y47/Q47,"-")</f>
        <v>107875</v>
      </c>
      <c r="AA47" s="182">
        <f>IFERROR(Y47/W47,"-")</f>
        <v>431500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>
        <v>1</v>
      </c>
      <c r="AO47" s="98">
        <f>IF(Q47=0,"",IF(AN47=0,"",(AN47/Q47)))</f>
        <v>0.125</v>
      </c>
      <c r="AP47" s="97"/>
      <c r="AQ47" s="99">
        <f>IFERROR(AP47/AN47,"-")</f>
        <v>0</v>
      </c>
      <c r="AR47" s="100"/>
      <c r="AS47" s="101">
        <f>IFERROR(AR47/AN47,"-")</f>
        <v>0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1</v>
      </c>
      <c r="BP47" s="117">
        <f>IF(Q47=0,"",IF(BO47=0,"",(BO47/Q47)))</f>
        <v>0.125</v>
      </c>
      <c r="BQ47" s="118">
        <v>1</v>
      </c>
      <c r="BR47" s="119">
        <f>IFERROR(BQ47/BO47,"-")</f>
        <v>1</v>
      </c>
      <c r="BS47" s="120">
        <v>3000</v>
      </c>
      <c r="BT47" s="121">
        <f>IFERROR(BS47/BO47,"-")</f>
        <v>3000</v>
      </c>
      <c r="BU47" s="122">
        <v>1</v>
      </c>
      <c r="BV47" s="122"/>
      <c r="BW47" s="122"/>
      <c r="BX47" s="123">
        <v>5</v>
      </c>
      <c r="BY47" s="124">
        <f>IF(Q47=0,"",IF(BX47=0,"",(BX47/Q47)))</f>
        <v>0.625</v>
      </c>
      <c r="BZ47" s="125">
        <v>2</v>
      </c>
      <c r="CA47" s="126">
        <f>IFERROR(BZ47/BX47,"-")</f>
        <v>0.4</v>
      </c>
      <c r="CB47" s="127">
        <v>865000</v>
      </c>
      <c r="CC47" s="128">
        <f>IFERROR(CB47/BX47,"-")</f>
        <v>173000</v>
      </c>
      <c r="CD47" s="129">
        <v>1</v>
      </c>
      <c r="CE47" s="129"/>
      <c r="CF47" s="129">
        <v>1</v>
      </c>
      <c r="CG47" s="130">
        <v>1</v>
      </c>
      <c r="CH47" s="131">
        <f>IF(Q47=0,"",IF(CG47=0,"",(CG47/Q47)))</f>
        <v>0.125</v>
      </c>
      <c r="CI47" s="132"/>
      <c r="CJ47" s="133">
        <f>IFERROR(CI47/CG47,"-")</f>
        <v>0</v>
      </c>
      <c r="CK47" s="134"/>
      <c r="CL47" s="135">
        <f>IFERROR(CK47/CG47,"-")</f>
        <v>0</v>
      </c>
      <c r="CM47" s="136"/>
      <c r="CN47" s="136"/>
      <c r="CO47" s="136"/>
      <c r="CP47" s="137">
        <v>2</v>
      </c>
      <c r="CQ47" s="138">
        <v>863000</v>
      </c>
      <c r="CR47" s="138">
        <v>860000</v>
      </c>
      <c r="CS47" s="138"/>
      <c r="CT47" s="139" t="str">
        <f>IF(AND(CR47=0,CS47=0),"",IF(AND(CR47&lt;=100000,CS47&lt;=100000),"",IF(CR47/CQ47&gt;0.7,"男高",IF(CS47/CQ47&gt;0.7,"女高",""))))</f>
        <v>男高</v>
      </c>
    </row>
    <row r="48" spans="1:99">
      <c r="A48" s="78">
        <f>AC48</f>
        <v>1.0416666666667</v>
      </c>
      <c r="B48" s="184" t="s">
        <v>171</v>
      </c>
      <c r="C48" s="184" t="s">
        <v>58</v>
      </c>
      <c r="D48" s="184"/>
      <c r="E48" s="184" t="s">
        <v>94</v>
      </c>
      <c r="F48" s="184" t="s">
        <v>60</v>
      </c>
      <c r="G48" s="184" t="s">
        <v>61</v>
      </c>
      <c r="H48" s="87" t="s">
        <v>172</v>
      </c>
      <c r="I48" s="87" t="s">
        <v>71</v>
      </c>
      <c r="J48" s="87" t="s">
        <v>153</v>
      </c>
      <c r="K48" s="176">
        <v>120000</v>
      </c>
      <c r="L48" s="79">
        <v>4</v>
      </c>
      <c r="M48" s="79">
        <v>0</v>
      </c>
      <c r="N48" s="79">
        <v>33</v>
      </c>
      <c r="O48" s="88">
        <v>1</v>
      </c>
      <c r="P48" s="89">
        <v>0</v>
      </c>
      <c r="Q48" s="90">
        <f>O48+P48</f>
        <v>1</v>
      </c>
      <c r="R48" s="80">
        <f>IFERROR(Q48/N48,"-")</f>
        <v>0.03030303030303</v>
      </c>
      <c r="S48" s="79">
        <v>0</v>
      </c>
      <c r="T48" s="79">
        <v>0</v>
      </c>
      <c r="U48" s="80">
        <f>IFERROR(T48/(Q48),"-")</f>
        <v>0</v>
      </c>
      <c r="V48" s="81">
        <f>IFERROR(K48/SUM(Q48:Q49),"-")</f>
        <v>20000</v>
      </c>
      <c r="W48" s="82">
        <v>1</v>
      </c>
      <c r="X48" s="80">
        <f>IF(Q48=0,"-",W48/Q48)</f>
        <v>1</v>
      </c>
      <c r="Y48" s="181">
        <v>2000</v>
      </c>
      <c r="Z48" s="182">
        <f>IFERROR(Y48/Q48,"-")</f>
        <v>2000</v>
      </c>
      <c r="AA48" s="182">
        <f>IFERROR(Y48/W48,"-")</f>
        <v>2000</v>
      </c>
      <c r="AB48" s="176">
        <f>SUM(Y48:Y49)-SUM(K48:K49)</f>
        <v>5000</v>
      </c>
      <c r="AC48" s="83">
        <f>SUM(Y48:Y49)/SUM(K48:K49)</f>
        <v>1.0416666666667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>
        <v>1</v>
      </c>
      <c r="BY48" s="124">
        <f>IF(Q48=0,"",IF(BX48=0,"",(BX48/Q48)))</f>
        <v>1</v>
      </c>
      <c r="BZ48" s="125">
        <v>1</v>
      </c>
      <c r="CA48" s="126">
        <f>IFERROR(BZ48/BX48,"-")</f>
        <v>1</v>
      </c>
      <c r="CB48" s="127">
        <v>2000</v>
      </c>
      <c r="CC48" s="128">
        <f>IFERROR(CB48/BX48,"-")</f>
        <v>2000</v>
      </c>
      <c r="CD48" s="129">
        <v>1</v>
      </c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2000</v>
      </c>
      <c r="CR48" s="138">
        <v>2000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173</v>
      </c>
      <c r="C49" s="184" t="s">
        <v>58</v>
      </c>
      <c r="D49" s="184"/>
      <c r="E49" s="184" t="s">
        <v>94</v>
      </c>
      <c r="F49" s="184" t="s">
        <v>60</v>
      </c>
      <c r="G49" s="184" t="s">
        <v>66</v>
      </c>
      <c r="H49" s="87"/>
      <c r="I49" s="87"/>
      <c r="J49" s="87"/>
      <c r="K49" s="176"/>
      <c r="L49" s="79">
        <v>23</v>
      </c>
      <c r="M49" s="79">
        <v>22</v>
      </c>
      <c r="N49" s="79">
        <v>6</v>
      </c>
      <c r="O49" s="88">
        <v>5</v>
      </c>
      <c r="P49" s="89">
        <v>0</v>
      </c>
      <c r="Q49" s="90">
        <f>O49+P49</f>
        <v>5</v>
      </c>
      <c r="R49" s="80">
        <f>IFERROR(Q49/N49,"-")</f>
        <v>0.83333333333333</v>
      </c>
      <c r="S49" s="79">
        <v>0</v>
      </c>
      <c r="T49" s="79">
        <v>3</v>
      </c>
      <c r="U49" s="80">
        <f>IFERROR(T49/(Q49),"-")</f>
        <v>0.6</v>
      </c>
      <c r="V49" s="81"/>
      <c r="W49" s="82">
        <v>1</v>
      </c>
      <c r="X49" s="80">
        <f>IF(Q49=0,"-",W49/Q49)</f>
        <v>0.2</v>
      </c>
      <c r="Y49" s="181">
        <v>123000</v>
      </c>
      <c r="Z49" s="182">
        <f>IFERROR(Y49/Q49,"-")</f>
        <v>24600</v>
      </c>
      <c r="AA49" s="182">
        <f>IFERROR(Y49/W49,"-")</f>
        <v>123000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0.2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1</v>
      </c>
      <c r="BP49" s="117">
        <f>IF(Q49=0,"",IF(BO49=0,"",(BO49/Q49)))</f>
        <v>0.2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2</v>
      </c>
      <c r="BY49" s="124">
        <f>IF(Q49=0,"",IF(BX49=0,"",(BX49/Q49)))</f>
        <v>0.4</v>
      </c>
      <c r="BZ49" s="125">
        <v>1</v>
      </c>
      <c r="CA49" s="126">
        <f>IFERROR(BZ49/BX49,"-")</f>
        <v>0.5</v>
      </c>
      <c r="CB49" s="127">
        <v>123000</v>
      </c>
      <c r="CC49" s="128">
        <f>IFERROR(CB49/BX49,"-")</f>
        <v>61500</v>
      </c>
      <c r="CD49" s="129"/>
      <c r="CE49" s="129"/>
      <c r="CF49" s="129">
        <v>1</v>
      </c>
      <c r="CG49" s="130">
        <v>1</v>
      </c>
      <c r="CH49" s="131">
        <f>IF(Q49=0,"",IF(CG49=0,"",(CG49/Q49)))</f>
        <v>0.2</v>
      </c>
      <c r="CI49" s="132"/>
      <c r="CJ49" s="133">
        <f>IFERROR(CI49/CG49,"-")</f>
        <v>0</v>
      </c>
      <c r="CK49" s="134"/>
      <c r="CL49" s="135">
        <f>IFERROR(CK49/CG49,"-")</f>
        <v>0</v>
      </c>
      <c r="CM49" s="136"/>
      <c r="CN49" s="136"/>
      <c r="CO49" s="136"/>
      <c r="CP49" s="137">
        <v>1</v>
      </c>
      <c r="CQ49" s="138">
        <v>123000</v>
      </c>
      <c r="CR49" s="138">
        <v>123000</v>
      </c>
      <c r="CS49" s="138"/>
      <c r="CT49" s="139" t="str">
        <f>IF(AND(CR49=0,CS49=0),"",IF(AND(CR49&lt;=100000,CS49&lt;=100000),"",IF(CR49/CQ49&gt;0.7,"男高",IF(CS49/CQ49&gt;0.7,"女高",""))))</f>
        <v>男高</v>
      </c>
    </row>
    <row r="50" spans="1:99">
      <c r="A50" s="78">
        <f>AC50</f>
        <v>2.175</v>
      </c>
      <c r="B50" s="184" t="s">
        <v>174</v>
      </c>
      <c r="C50" s="184" t="s">
        <v>58</v>
      </c>
      <c r="D50" s="184"/>
      <c r="E50" s="184" t="s">
        <v>175</v>
      </c>
      <c r="F50" s="184" t="s">
        <v>176</v>
      </c>
      <c r="G50" s="184" t="s">
        <v>61</v>
      </c>
      <c r="H50" s="87" t="s">
        <v>172</v>
      </c>
      <c r="I50" s="87" t="s">
        <v>71</v>
      </c>
      <c r="J50" s="186" t="s">
        <v>177</v>
      </c>
      <c r="K50" s="176">
        <v>120000</v>
      </c>
      <c r="L50" s="79">
        <v>19</v>
      </c>
      <c r="M50" s="79">
        <v>0</v>
      </c>
      <c r="N50" s="79">
        <v>83</v>
      </c>
      <c r="O50" s="88">
        <v>8</v>
      </c>
      <c r="P50" s="89">
        <v>0</v>
      </c>
      <c r="Q50" s="90">
        <f>O50+P50</f>
        <v>8</v>
      </c>
      <c r="R50" s="80">
        <f>IFERROR(Q50/N50,"-")</f>
        <v>0.096385542168675</v>
      </c>
      <c r="S50" s="79">
        <v>1</v>
      </c>
      <c r="T50" s="79">
        <v>4</v>
      </c>
      <c r="U50" s="80">
        <f>IFERROR(T50/(Q50),"-")</f>
        <v>0.5</v>
      </c>
      <c r="V50" s="81">
        <f>IFERROR(K50/SUM(Q50:Q51),"-")</f>
        <v>6315.7894736842</v>
      </c>
      <c r="W50" s="82">
        <v>2</v>
      </c>
      <c r="X50" s="80">
        <f>IF(Q50=0,"-",W50/Q50)</f>
        <v>0.25</v>
      </c>
      <c r="Y50" s="181">
        <v>31000</v>
      </c>
      <c r="Z50" s="182">
        <f>IFERROR(Y50/Q50,"-")</f>
        <v>3875</v>
      </c>
      <c r="AA50" s="182">
        <f>IFERROR(Y50/W50,"-")</f>
        <v>15500</v>
      </c>
      <c r="AB50" s="176">
        <f>SUM(Y50:Y51)-SUM(K50:K51)</f>
        <v>141000</v>
      </c>
      <c r="AC50" s="83">
        <f>SUM(Y50:Y51)/SUM(K50:K51)</f>
        <v>2.175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2</v>
      </c>
      <c r="BG50" s="110">
        <f>IF(Q50=0,"",IF(BF50=0,"",(BF50/Q50)))</f>
        <v>0.25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3</v>
      </c>
      <c r="BP50" s="117">
        <f>IF(Q50=0,"",IF(BO50=0,"",(BO50/Q50)))</f>
        <v>0.375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2</v>
      </c>
      <c r="BY50" s="124">
        <f>IF(Q50=0,"",IF(BX50=0,"",(BX50/Q50)))</f>
        <v>0.25</v>
      </c>
      <c r="BZ50" s="125">
        <v>1</v>
      </c>
      <c r="CA50" s="126">
        <f>IFERROR(BZ50/BX50,"-")</f>
        <v>0.5</v>
      </c>
      <c r="CB50" s="127">
        <v>29000</v>
      </c>
      <c r="CC50" s="128">
        <f>IFERROR(CB50/BX50,"-")</f>
        <v>14500</v>
      </c>
      <c r="CD50" s="129"/>
      <c r="CE50" s="129"/>
      <c r="CF50" s="129">
        <v>1</v>
      </c>
      <c r="CG50" s="130">
        <v>1</v>
      </c>
      <c r="CH50" s="131">
        <f>IF(Q50=0,"",IF(CG50=0,"",(CG50/Q50)))</f>
        <v>0.125</v>
      </c>
      <c r="CI50" s="132">
        <v>1</v>
      </c>
      <c r="CJ50" s="133">
        <f>IFERROR(CI50/CG50,"-")</f>
        <v>1</v>
      </c>
      <c r="CK50" s="134">
        <v>2000</v>
      </c>
      <c r="CL50" s="135">
        <f>IFERROR(CK50/CG50,"-")</f>
        <v>2000</v>
      </c>
      <c r="CM50" s="136">
        <v>1</v>
      </c>
      <c r="CN50" s="136"/>
      <c r="CO50" s="136"/>
      <c r="CP50" s="137">
        <v>2</v>
      </c>
      <c r="CQ50" s="138">
        <v>31000</v>
      </c>
      <c r="CR50" s="138">
        <v>29000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178</v>
      </c>
      <c r="C51" s="184" t="s">
        <v>58</v>
      </c>
      <c r="D51" s="184"/>
      <c r="E51" s="184" t="s">
        <v>175</v>
      </c>
      <c r="F51" s="184" t="s">
        <v>176</v>
      </c>
      <c r="G51" s="184" t="s">
        <v>66</v>
      </c>
      <c r="H51" s="87"/>
      <c r="I51" s="87"/>
      <c r="J51" s="87"/>
      <c r="K51" s="176"/>
      <c r="L51" s="79">
        <v>33</v>
      </c>
      <c r="M51" s="79">
        <v>29</v>
      </c>
      <c r="N51" s="79">
        <v>21</v>
      </c>
      <c r="O51" s="88">
        <v>11</v>
      </c>
      <c r="P51" s="89">
        <v>0</v>
      </c>
      <c r="Q51" s="90">
        <f>O51+P51</f>
        <v>11</v>
      </c>
      <c r="R51" s="80">
        <f>IFERROR(Q51/N51,"-")</f>
        <v>0.52380952380952</v>
      </c>
      <c r="S51" s="79">
        <v>3</v>
      </c>
      <c r="T51" s="79">
        <v>5</v>
      </c>
      <c r="U51" s="80">
        <f>IFERROR(T51/(Q51),"-")</f>
        <v>0.45454545454545</v>
      </c>
      <c r="V51" s="81"/>
      <c r="W51" s="82">
        <v>4</v>
      </c>
      <c r="X51" s="80">
        <f>IF(Q51=0,"-",W51/Q51)</f>
        <v>0.36363636363636</v>
      </c>
      <c r="Y51" s="181">
        <v>230000</v>
      </c>
      <c r="Z51" s="182">
        <f>IFERROR(Y51/Q51,"-")</f>
        <v>20909.090909091</v>
      </c>
      <c r="AA51" s="182">
        <f>IFERROR(Y51/W51,"-")</f>
        <v>57500</v>
      </c>
      <c r="AB51" s="176"/>
      <c r="AC51" s="83"/>
      <c r="AD51" s="77"/>
      <c r="AE51" s="91">
        <v>1</v>
      </c>
      <c r="AF51" s="92">
        <f>IF(Q51=0,"",IF(AE51=0,"",(AE51/Q51)))</f>
        <v>0.090909090909091</v>
      </c>
      <c r="AG51" s="91"/>
      <c r="AH51" s="93">
        <f>IFERROR(AG51/AE51,"-")</f>
        <v>0</v>
      </c>
      <c r="AI51" s="94"/>
      <c r="AJ51" s="95">
        <f>IFERROR(AI51/AE51,"-")</f>
        <v>0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4</v>
      </c>
      <c r="BP51" s="117">
        <f>IF(Q51=0,"",IF(BO51=0,"",(BO51/Q51)))</f>
        <v>0.36363636363636</v>
      </c>
      <c r="BQ51" s="118">
        <v>2</v>
      </c>
      <c r="BR51" s="119">
        <f>IFERROR(BQ51/BO51,"-")</f>
        <v>0.5</v>
      </c>
      <c r="BS51" s="120">
        <v>15000</v>
      </c>
      <c r="BT51" s="121">
        <f>IFERROR(BS51/BO51,"-")</f>
        <v>3750</v>
      </c>
      <c r="BU51" s="122">
        <v>1</v>
      </c>
      <c r="BV51" s="122"/>
      <c r="BW51" s="122">
        <v>1</v>
      </c>
      <c r="BX51" s="123">
        <v>4</v>
      </c>
      <c r="BY51" s="124">
        <f>IF(Q51=0,"",IF(BX51=0,"",(BX51/Q51)))</f>
        <v>0.36363636363636</v>
      </c>
      <c r="BZ51" s="125">
        <v>2</v>
      </c>
      <c r="CA51" s="126">
        <f>IFERROR(BZ51/BX51,"-")</f>
        <v>0.5</v>
      </c>
      <c r="CB51" s="127">
        <v>191000</v>
      </c>
      <c r="CC51" s="128">
        <f>IFERROR(CB51/BX51,"-")</f>
        <v>47750</v>
      </c>
      <c r="CD51" s="129"/>
      <c r="CE51" s="129">
        <v>1</v>
      </c>
      <c r="CF51" s="129">
        <v>1</v>
      </c>
      <c r="CG51" s="130">
        <v>2</v>
      </c>
      <c r="CH51" s="131">
        <f>IF(Q51=0,"",IF(CG51=0,"",(CG51/Q51)))</f>
        <v>0.18181818181818</v>
      </c>
      <c r="CI51" s="132">
        <v>1</v>
      </c>
      <c r="CJ51" s="133">
        <f>IFERROR(CI51/CG51,"-")</f>
        <v>0.5</v>
      </c>
      <c r="CK51" s="134">
        <v>24000</v>
      </c>
      <c r="CL51" s="135">
        <f>IFERROR(CK51/CG51,"-")</f>
        <v>12000</v>
      </c>
      <c r="CM51" s="136"/>
      <c r="CN51" s="136"/>
      <c r="CO51" s="136">
        <v>1</v>
      </c>
      <c r="CP51" s="137">
        <v>4</v>
      </c>
      <c r="CQ51" s="138">
        <v>230000</v>
      </c>
      <c r="CR51" s="138">
        <v>183000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>
        <f>AC52</f>
        <v>2.7133333333333</v>
      </c>
      <c r="B52" s="184" t="s">
        <v>179</v>
      </c>
      <c r="C52" s="184" t="s">
        <v>58</v>
      </c>
      <c r="D52" s="184"/>
      <c r="E52" s="184" t="s">
        <v>175</v>
      </c>
      <c r="F52" s="184" t="s">
        <v>176</v>
      </c>
      <c r="G52" s="184" t="s">
        <v>61</v>
      </c>
      <c r="H52" s="87" t="s">
        <v>180</v>
      </c>
      <c r="I52" s="87" t="s">
        <v>71</v>
      </c>
      <c r="J52" s="186" t="s">
        <v>181</v>
      </c>
      <c r="K52" s="176">
        <v>150000</v>
      </c>
      <c r="L52" s="79">
        <v>12</v>
      </c>
      <c r="M52" s="79">
        <v>0</v>
      </c>
      <c r="N52" s="79">
        <v>49</v>
      </c>
      <c r="O52" s="88">
        <v>2</v>
      </c>
      <c r="P52" s="89">
        <v>0</v>
      </c>
      <c r="Q52" s="90">
        <f>O52+P52</f>
        <v>2</v>
      </c>
      <c r="R52" s="80">
        <f>IFERROR(Q52/N52,"-")</f>
        <v>0.040816326530612</v>
      </c>
      <c r="S52" s="79">
        <v>0</v>
      </c>
      <c r="T52" s="79">
        <v>1</v>
      </c>
      <c r="U52" s="80">
        <f>IFERROR(T52/(Q52),"-")</f>
        <v>0.5</v>
      </c>
      <c r="V52" s="81">
        <f>IFERROR(K52/SUM(Q52:Q53),"-")</f>
        <v>15000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257000</v>
      </c>
      <c r="AC52" s="83">
        <f>SUM(Y52:Y53)/SUM(K52:K53)</f>
        <v>2.7133333333333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0.5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1</v>
      </c>
      <c r="BP52" s="117">
        <f>IF(Q52=0,"",IF(BO52=0,"",(BO52/Q52)))</f>
        <v>0.5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182</v>
      </c>
      <c r="C53" s="184" t="s">
        <v>58</v>
      </c>
      <c r="D53" s="184"/>
      <c r="E53" s="184" t="s">
        <v>175</v>
      </c>
      <c r="F53" s="184" t="s">
        <v>176</v>
      </c>
      <c r="G53" s="184" t="s">
        <v>66</v>
      </c>
      <c r="H53" s="87"/>
      <c r="I53" s="87"/>
      <c r="J53" s="87"/>
      <c r="K53" s="176"/>
      <c r="L53" s="79">
        <v>35</v>
      </c>
      <c r="M53" s="79">
        <v>30</v>
      </c>
      <c r="N53" s="79">
        <v>9</v>
      </c>
      <c r="O53" s="88">
        <v>8</v>
      </c>
      <c r="P53" s="89">
        <v>0</v>
      </c>
      <c r="Q53" s="90">
        <f>O53+P53</f>
        <v>8</v>
      </c>
      <c r="R53" s="80">
        <f>IFERROR(Q53/N53,"-")</f>
        <v>0.88888888888889</v>
      </c>
      <c r="S53" s="79">
        <v>0</v>
      </c>
      <c r="T53" s="79">
        <v>4</v>
      </c>
      <c r="U53" s="80">
        <f>IFERROR(T53/(Q53),"-")</f>
        <v>0.5</v>
      </c>
      <c r="V53" s="81"/>
      <c r="W53" s="82">
        <v>4</v>
      </c>
      <c r="X53" s="80">
        <f>IF(Q53=0,"-",W53/Q53)</f>
        <v>0.5</v>
      </c>
      <c r="Y53" s="181">
        <v>407000</v>
      </c>
      <c r="Z53" s="182">
        <f>IFERROR(Y53/Q53,"-")</f>
        <v>50875</v>
      </c>
      <c r="AA53" s="182">
        <f>IFERROR(Y53/W53,"-")</f>
        <v>101750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0.125</v>
      </c>
      <c r="AY53" s="103"/>
      <c r="AZ53" s="105">
        <f>IFERROR(AY53/AW53,"-")</f>
        <v>0</v>
      </c>
      <c r="BA53" s="106"/>
      <c r="BB53" s="107">
        <f>IFERROR(BA53/AW53,"-")</f>
        <v>0</v>
      </c>
      <c r="BC53" s="108"/>
      <c r="BD53" s="108"/>
      <c r="BE53" s="108"/>
      <c r="BF53" s="109">
        <v>1</v>
      </c>
      <c r="BG53" s="110">
        <f>IF(Q53=0,"",IF(BF53=0,"",(BF53/Q53)))</f>
        <v>0.125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3</v>
      </c>
      <c r="BP53" s="117">
        <f>IF(Q53=0,"",IF(BO53=0,"",(BO53/Q53)))</f>
        <v>0.375</v>
      </c>
      <c r="BQ53" s="118">
        <v>2</v>
      </c>
      <c r="BR53" s="119">
        <f>IFERROR(BQ53/BO53,"-")</f>
        <v>0.66666666666667</v>
      </c>
      <c r="BS53" s="120">
        <v>138000</v>
      </c>
      <c r="BT53" s="121">
        <f>IFERROR(BS53/BO53,"-")</f>
        <v>46000</v>
      </c>
      <c r="BU53" s="122"/>
      <c r="BV53" s="122">
        <v>1</v>
      </c>
      <c r="BW53" s="122">
        <v>1</v>
      </c>
      <c r="BX53" s="123">
        <v>1</v>
      </c>
      <c r="BY53" s="124">
        <f>IF(Q53=0,"",IF(BX53=0,"",(BX53/Q53)))</f>
        <v>0.125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>
        <v>2</v>
      </c>
      <c r="CH53" s="131">
        <f>IF(Q53=0,"",IF(CG53=0,"",(CG53/Q53)))</f>
        <v>0.25</v>
      </c>
      <c r="CI53" s="132">
        <v>2</v>
      </c>
      <c r="CJ53" s="133">
        <f>IFERROR(CI53/CG53,"-")</f>
        <v>1</v>
      </c>
      <c r="CK53" s="134">
        <v>269000</v>
      </c>
      <c r="CL53" s="135">
        <f>IFERROR(CK53/CG53,"-")</f>
        <v>134500</v>
      </c>
      <c r="CM53" s="136">
        <v>1</v>
      </c>
      <c r="CN53" s="136"/>
      <c r="CO53" s="136">
        <v>1</v>
      </c>
      <c r="CP53" s="137">
        <v>4</v>
      </c>
      <c r="CQ53" s="138">
        <v>407000</v>
      </c>
      <c r="CR53" s="138">
        <v>268000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0.026666666666667</v>
      </c>
      <c r="B54" s="184" t="s">
        <v>183</v>
      </c>
      <c r="C54" s="184" t="s">
        <v>58</v>
      </c>
      <c r="D54" s="184"/>
      <c r="E54" s="184" t="s">
        <v>68</v>
      </c>
      <c r="F54" s="184" t="s">
        <v>69</v>
      </c>
      <c r="G54" s="184" t="s">
        <v>61</v>
      </c>
      <c r="H54" s="87" t="s">
        <v>180</v>
      </c>
      <c r="I54" s="87" t="s">
        <v>71</v>
      </c>
      <c r="J54" s="87" t="s">
        <v>153</v>
      </c>
      <c r="K54" s="176">
        <v>150000</v>
      </c>
      <c r="L54" s="79">
        <v>8</v>
      </c>
      <c r="M54" s="79">
        <v>0</v>
      </c>
      <c r="N54" s="79">
        <v>32</v>
      </c>
      <c r="O54" s="88">
        <v>2</v>
      </c>
      <c r="P54" s="89">
        <v>0</v>
      </c>
      <c r="Q54" s="90">
        <f>O54+P54</f>
        <v>2</v>
      </c>
      <c r="R54" s="80">
        <f>IFERROR(Q54/N54,"-")</f>
        <v>0.0625</v>
      </c>
      <c r="S54" s="79">
        <v>0</v>
      </c>
      <c r="T54" s="79">
        <v>2</v>
      </c>
      <c r="U54" s="80">
        <f>IFERROR(T54/(Q54),"-")</f>
        <v>1</v>
      </c>
      <c r="V54" s="81">
        <f>IFERROR(K54/SUM(Q54:Q55),"-")</f>
        <v>30000</v>
      </c>
      <c r="W54" s="82">
        <v>2</v>
      </c>
      <c r="X54" s="80">
        <f>IF(Q54=0,"-",W54/Q54)</f>
        <v>1</v>
      </c>
      <c r="Y54" s="181">
        <v>4000</v>
      </c>
      <c r="Z54" s="182">
        <f>IFERROR(Y54/Q54,"-")</f>
        <v>2000</v>
      </c>
      <c r="AA54" s="182">
        <f>IFERROR(Y54/W54,"-")</f>
        <v>2000</v>
      </c>
      <c r="AB54" s="176">
        <f>SUM(Y54:Y55)-SUM(K54:K55)</f>
        <v>-146000</v>
      </c>
      <c r="AC54" s="83">
        <f>SUM(Y54:Y55)/SUM(K54:K55)</f>
        <v>0.026666666666667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>
        <v>2</v>
      </c>
      <c r="BY54" s="124">
        <f>IF(Q54=0,"",IF(BX54=0,"",(BX54/Q54)))</f>
        <v>1</v>
      </c>
      <c r="BZ54" s="125">
        <v>2</v>
      </c>
      <c r="CA54" s="126">
        <f>IFERROR(BZ54/BX54,"-")</f>
        <v>1</v>
      </c>
      <c r="CB54" s="127">
        <v>4000</v>
      </c>
      <c r="CC54" s="128">
        <f>IFERROR(CB54/BX54,"-")</f>
        <v>2000</v>
      </c>
      <c r="CD54" s="129">
        <v>2</v>
      </c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2</v>
      </c>
      <c r="CQ54" s="138">
        <v>4000</v>
      </c>
      <c r="CR54" s="138">
        <v>3000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184</v>
      </c>
      <c r="C55" s="184" t="s">
        <v>58</v>
      </c>
      <c r="D55" s="184"/>
      <c r="E55" s="184" t="s">
        <v>68</v>
      </c>
      <c r="F55" s="184" t="s">
        <v>69</v>
      </c>
      <c r="G55" s="184" t="s">
        <v>66</v>
      </c>
      <c r="H55" s="87"/>
      <c r="I55" s="87"/>
      <c r="J55" s="87"/>
      <c r="K55" s="176"/>
      <c r="L55" s="79">
        <v>19</v>
      </c>
      <c r="M55" s="79">
        <v>15</v>
      </c>
      <c r="N55" s="79">
        <v>4</v>
      </c>
      <c r="O55" s="88">
        <v>3</v>
      </c>
      <c r="P55" s="89">
        <v>0</v>
      </c>
      <c r="Q55" s="90">
        <f>O55+P55</f>
        <v>3</v>
      </c>
      <c r="R55" s="80">
        <f>IFERROR(Q55/N55,"-")</f>
        <v>0.75</v>
      </c>
      <c r="S55" s="79">
        <v>0</v>
      </c>
      <c r="T55" s="79">
        <v>1</v>
      </c>
      <c r="U55" s="80">
        <f>IFERROR(T55/(Q55),"-")</f>
        <v>0.33333333333333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0.33333333333333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>
        <v>1</v>
      </c>
      <c r="BY55" s="124">
        <f>IF(Q55=0,"",IF(BX55=0,"",(BX55/Q55)))</f>
        <v>0.33333333333333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>
        <v>1</v>
      </c>
      <c r="CH55" s="131">
        <f>IF(Q55=0,"",IF(CG55=0,"",(CG55/Q55)))</f>
        <v>0.33333333333333</v>
      </c>
      <c r="CI55" s="132"/>
      <c r="CJ55" s="133">
        <f>IFERROR(CI55/CG55,"-")</f>
        <v>0</v>
      </c>
      <c r="CK55" s="134"/>
      <c r="CL55" s="135">
        <f>IFERROR(CK55/CG55,"-")</f>
        <v>0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0.038461538461538</v>
      </c>
      <c r="B56" s="184" t="s">
        <v>185</v>
      </c>
      <c r="C56" s="184" t="s">
        <v>58</v>
      </c>
      <c r="D56" s="184"/>
      <c r="E56" s="184" t="s">
        <v>186</v>
      </c>
      <c r="F56" s="184" t="s">
        <v>60</v>
      </c>
      <c r="G56" s="184" t="s">
        <v>61</v>
      </c>
      <c r="H56" s="87" t="s">
        <v>62</v>
      </c>
      <c r="I56" s="87" t="s">
        <v>71</v>
      </c>
      <c r="J56" s="186" t="s">
        <v>72</v>
      </c>
      <c r="K56" s="176">
        <v>130000</v>
      </c>
      <c r="L56" s="79">
        <v>5</v>
      </c>
      <c r="M56" s="79">
        <v>0</v>
      </c>
      <c r="N56" s="79">
        <v>39</v>
      </c>
      <c r="O56" s="88">
        <v>2</v>
      </c>
      <c r="P56" s="89">
        <v>0</v>
      </c>
      <c r="Q56" s="90">
        <f>O56+P56</f>
        <v>2</v>
      </c>
      <c r="R56" s="80">
        <f>IFERROR(Q56/N56,"-")</f>
        <v>0.051282051282051</v>
      </c>
      <c r="S56" s="79">
        <v>0</v>
      </c>
      <c r="T56" s="79">
        <v>0</v>
      </c>
      <c r="U56" s="80">
        <f>IFERROR(T56/(Q56),"-")</f>
        <v>0</v>
      </c>
      <c r="V56" s="81">
        <f>IFERROR(K56/SUM(Q56:Q57),"-")</f>
        <v>11818.181818182</v>
      </c>
      <c r="W56" s="82">
        <v>1</v>
      </c>
      <c r="X56" s="80">
        <f>IF(Q56=0,"-",W56/Q56)</f>
        <v>0.5</v>
      </c>
      <c r="Y56" s="181">
        <v>1000</v>
      </c>
      <c r="Z56" s="182">
        <f>IFERROR(Y56/Q56,"-")</f>
        <v>500</v>
      </c>
      <c r="AA56" s="182">
        <f>IFERROR(Y56/W56,"-")</f>
        <v>1000</v>
      </c>
      <c r="AB56" s="176">
        <f>SUM(Y56:Y57)-SUM(K56:K57)</f>
        <v>-125000</v>
      </c>
      <c r="AC56" s="83">
        <f>SUM(Y56:Y57)/SUM(K56:K57)</f>
        <v>0.038461538461538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0.5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1</v>
      </c>
      <c r="BP56" s="117">
        <f>IF(Q56=0,"",IF(BO56=0,"",(BO56/Q56)))</f>
        <v>0.5</v>
      </c>
      <c r="BQ56" s="118">
        <v>1</v>
      </c>
      <c r="BR56" s="119">
        <f>IFERROR(BQ56/BO56,"-")</f>
        <v>1</v>
      </c>
      <c r="BS56" s="120">
        <v>1000</v>
      </c>
      <c r="BT56" s="121">
        <f>IFERROR(BS56/BO56,"-")</f>
        <v>1000</v>
      </c>
      <c r="BU56" s="122">
        <v>1</v>
      </c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1000</v>
      </c>
      <c r="CR56" s="138">
        <v>1000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187</v>
      </c>
      <c r="C57" s="184" t="s">
        <v>58</v>
      </c>
      <c r="D57" s="184"/>
      <c r="E57" s="184" t="s">
        <v>186</v>
      </c>
      <c r="F57" s="184" t="s">
        <v>60</v>
      </c>
      <c r="G57" s="184" t="s">
        <v>66</v>
      </c>
      <c r="H57" s="87"/>
      <c r="I57" s="87"/>
      <c r="J57" s="87"/>
      <c r="K57" s="176"/>
      <c r="L57" s="79">
        <v>37</v>
      </c>
      <c r="M57" s="79">
        <v>30</v>
      </c>
      <c r="N57" s="79">
        <v>18</v>
      </c>
      <c r="O57" s="88">
        <v>9</v>
      </c>
      <c r="P57" s="89">
        <v>0</v>
      </c>
      <c r="Q57" s="90">
        <f>O57+P57</f>
        <v>9</v>
      </c>
      <c r="R57" s="80">
        <f>IFERROR(Q57/N57,"-")</f>
        <v>0.5</v>
      </c>
      <c r="S57" s="79">
        <v>1</v>
      </c>
      <c r="T57" s="79">
        <v>0</v>
      </c>
      <c r="U57" s="80">
        <f>IFERROR(T57/(Q57),"-")</f>
        <v>0</v>
      </c>
      <c r="V57" s="81"/>
      <c r="W57" s="82">
        <v>2</v>
      </c>
      <c r="X57" s="80">
        <f>IF(Q57=0,"-",W57/Q57)</f>
        <v>0.22222222222222</v>
      </c>
      <c r="Y57" s="181">
        <v>4000</v>
      </c>
      <c r="Z57" s="182">
        <f>IFERROR(Y57/Q57,"-")</f>
        <v>444.44444444444</v>
      </c>
      <c r="AA57" s="182">
        <f>IFERROR(Y57/W57,"-")</f>
        <v>2000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>
        <v>1</v>
      </c>
      <c r="AX57" s="104">
        <f>IF(Q57=0,"",IF(AW57=0,"",(AW57/Q57)))</f>
        <v>0.11111111111111</v>
      </c>
      <c r="AY57" s="103"/>
      <c r="AZ57" s="105">
        <f>IFERROR(AY57/AW57,"-")</f>
        <v>0</v>
      </c>
      <c r="BA57" s="106"/>
      <c r="BB57" s="107">
        <f>IFERROR(BA57/AW57,"-")</f>
        <v>0</v>
      </c>
      <c r="BC57" s="108"/>
      <c r="BD57" s="108"/>
      <c r="BE57" s="108"/>
      <c r="BF57" s="109">
        <v>1</v>
      </c>
      <c r="BG57" s="110">
        <f>IF(Q57=0,"",IF(BF57=0,"",(BF57/Q57)))</f>
        <v>0.11111111111111</v>
      </c>
      <c r="BH57" s="109">
        <v>1</v>
      </c>
      <c r="BI57" s="111">
        <f>IFERROR(BH57/BF57,"-")</f>
        <v>1</v>
      </c>
      <c r="BJ57" s="112">
        <v>3000</v>
      </c>
      <c r="BK57" s="113">
        <f>IFERROR(BJ57/BF57,"-")</f>
        <v>3000</v>
      </c>
      <c r="BL57" s="114">
        <v>1</v>
      </c>
      <c r="BM57" s="114"/>
      <c r="BN57" s="114"/>
      <c r="BO57" s="116">
        <v>2</v>
      </c>
      <c r="BP57" s="117">
        <f>IF(Q57=0,"",IF(BO57=0,"",(BO57/Q57)))</f>
        <v>0.22222222222222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3</v>
      </c>
      <c r="BY57" s="124">
        <f>IF(Q57=0,"",IF(BX57=0,"",(BX57/Q57)))</f>
        <v>0.33333333333333</v>
      </c>
      <c r="BZ57" s="125">
        <v>1</v>
      </c>
      <c r="CA57" s="126">
        <f>IFERROR(BZ57/BX57,"-")</f>
        <v>0.33333333333333</v>
      </c>
      <c r="CB57" s="127">
        <v>1000</v>
      </c>
      <c r="CC57" s="128">
        <f>IFERROR(CB57/BX57,"-")</f>
        <v>333.33333333333</v>
      </c>
      <c r="CD57" s="129">
        <v>1</v>
      </c>
      <c r="CE57" s="129"/>
      <c r="CF57" s="129"/>
      <c r="CG57" s="130">
        <v>2</v>
      </c>
      <c r="CH57" s="131">
        <f>IF(Q57=0,"",IF(CG57=0,"",(CG57/Q57)))</f>
        <v>0.22222222222222</v>
      </c>
      <c r="CI57" s="132"/>
      <c r="CJ57" s="133">
        <f>IFERROR(CI57/CG57,"-")</f>
        <v>0</v>
      </c>
      <c r="CK57" s="134"/>
      <c r="CL57" s="135">
        <f>IFERROR(CK57/CG57,"-")</f>
        <v>0</v>
      </c>
      <c r="CM57" s="136"/>
      <c r="CN57" s="136"/>
      <c r="CO57" s="136"/>
      <c r="CP57" s="137">
        <v>2</v>
      </c>
      <c r="CQ57" s="138">
        <v>4000</v>
      </c>
      <c r="CR57" s="138">
        <v>3000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188</v>
      </c>
      <c r="C58" s="184" t="s">
        <v>58</v>
      </c>
      <c r="D58" s="184"/>
      <c r="E58" s="184" t="s">
        <v>189</v>
      </c>
      <c r="F58" s="184" t="s">
        <v>190</v>
      </c>
      <c r="G58" s="184" t="s">
        <v>61</v>
      </c>
      <c r="H58" s="87" t="s">
        <v>90</v>
      </c>
      <c r="I58" s="87" t="s">
        <v>63</v>
      </c>
      <c r="J58" s="87" t="s">
        <v>191</v>
      </c>
      <c r="K58" s="176">
        <v>120000</v>
      </c>
      <c r="L58" s="79">
        <v>9</v>
      </c>
      <c r="M58" s="79">
        <v>0</v>
      </c>
      <c r="N58" s="79">
        <v>60</v>
      </c>
      <c r="O58" s="88">
        <v>1</v>
      </c>
      <c r="P58" s="89">
        <v>0</v>
      </c>
      <c r="Q58" s="90">
        <f>O58+P58</f>
        <v>1</v>
      </c>
      <c r="R58" s="80">
        <f>IFERROR(Q58/N58,"-")</f>
        <v>0.016666666666667</v>
      </c>
      <c r="S58" s="79">
        <v>0</v>
      </c>
      <c r="T58" s="79">
        <v>0</v>
      </c>
      <c r="U58" s="80">
        <f>IFERROR(T58/(Q58),"-")</f>
        <v>0</v>
      </c>
      <c r="V58" s="81">
        <f>IFERROR(K58/SUM(Q58:Q59),"-")</f>
        <v>40000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-120000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1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192</v>
      </c>
      <c r="C59" s="184" t="s">
        <v>58</v>
      </c>
      <c r="D59" s="184"/>
      <c r="E59" s="184" t="s">
        <v>189</v>
      </c>
      <c r="F59" s="184" t="s">
        <v>190</v>
      </c>
      <c r="G59" s="184" t="s">
        <v>66</v>
      </c>
      <c r="H59" s="87"/>
      <c r="I59" s="87"/>
      <c r="J59" s="87"/>
      <c r="K59" s="176"/>
      <c r="L59" s="79">
        <v>38</v>
      </c>
      <c r="M59" s="79">
        <v>22</v>
      </c>
      <c r="N59" s="79">
        <v>8</v>
      </c>
      <c r="O59" s="88">
        <v>2</v>
      </c>
      <c r="P59" s="89">
        <v>0</v>
      </c>
      <c r="Q59" s="90">
        <f>O59+P59</f>
        <v>2</v>
      </c>
      <c r="R59" s="80">
        <f>IFERROR(Q59/N59,"-")</f>
        <v>0.25</v>
      </c>
      <c r="S59" s="79">
        <v>0</v>
      </c>
      <c r="T59" s="79">
        <v>1</v>
      </c>
      <c r="U59" s="80">
        <f>IFERROR(T59/(Q59),"-")</f>
        <v>0.5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>
        <v>1</v>
      </c>
      <c r="AX59" s="104">
        <f>IF(Q59=0,"",IF(AW59=0,"",(AW59/Q59)))</f>
        <v>0.5</v>
      </c>
      <c r="AY59" s="103"/>
      <c r="AZ59" s="105">
        <f>IFERROR(AY59/AW59,"-")</f>
        <v>0</v>
      </c>
      <c r="BA59" s="106"/>
      <c r="BB59" s="107">
        <f>IFERROR(BA59/AW59,"-")</f>
        <v>0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>
        <f>IF(Q59=0,"",IF(BO59=0,"",(BO59/Q59)))</f>
        <v>0</v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>
        <v>1</v>
      </c>
      <c r="BY59" s="124">
        <f>IF(Q59=0,"",IF(BX59=0,"",(BX59/Q59)))</f>
        <v>0.5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0.50666666666667</v>
      </c>
      <c r="B60" s="184" t="s">
        <v>193</v>
      </c>
      <c r="C60" s="184" t="s">
        <v>58</v>
      </c>
      <c r="D60" s="184"/>
      <c r="E60" s="184" t="s">
        <v>99</v>
      </c>
      <c r="F60" s="184" t="s">
        <v>100</v>
      </c>
      <c r="G60" s="184" t="s">
        <v>61</v>
      </c>
      <c r="H60" s="87" t="s">
        <v>194</v>
      </c>
      <c r="I60" s="87" t="s">
        <v>71</v>
      </c>
      <c r="J60" s="186" t="s">
        <v>181</v>
      </c>
      <c r="K60" s="176">
        <v>150000</v>
      </c>
      <c r="L60" s="79">
        <v>12</v>
      </c>
      <c r="M60" s="79">
        <v>0</v>
      </c>
      <c r="N60" s="79">
        <v>58</v>
      </c>
      <c r="O60" s="88">
        <v>3</v>
      </c>
      <c r="P60" s="89">
        <v>0</v>
      </c>
      <c r="Q60" s="90">
        <f>O60+P60</f>
        <v>3</v>
      </c>
      <c r="R60" s="80">
        <f>IFERROR(Q60/N60,"-")</f>
        <v>0.051724137931034</v>
      </c>
      <c r="S60" s="79">
        <v>1</v>
      </c>
      <c r="T60" s="79">
        <v>1</v>
      </c>
      <c r="U60" s="80">
        <f>IFERROR(T60/(Q60),"-")</f>
        <v>0.33333333333333</v>
      </c>
      <c r="V60" s="81">
        <f>IFERROR(K60/SUM(Q60:Q61),"-")</f>
        <v>37500</v>
      </c>
      <c r="W60" s="82">
        <v>3</v>
      </c>
      <c r="X60" s="80">
        <f>IF(Q60=0,"-",W60/Q60)</f>
        <v>1</v>
      </c>
      <c r="Y60" s="181">
        <v>76000</v>
      </c>
      <c r="Z60" s="182">
        <f>IFERROR(Y60/Q60,"-")</f>
        <v>25333.333333333</v>
      </c>
      <c r="AA60" s="182">
        <f>IFERROR(Y60/W60,"-")</f>
        <v>25333.333333333</v>
      </c>
      <c r="AB60" s="176">
        <f>SUM(Y60:Y61)-SUM(K60:K61)</f>
        <v>-74000</v>
      </c>
      <c r="AC60" s="83">
        <f>SUM(Y60:Y61)/SUM(K60:K61)</f>
        <v>0.50666666666667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0.33333333333333</v>
      </c>
      <c r="BH60" s="109">
        <v>1</v>
      </c>
      <c r="BI60" s="111">
        <f>IFERROR(BH60/BF60,"-")</f>
        <v>1</v>
      </c>
      <c r="BJ60" s="112">
        <v>6000</v>
      </c>
      <c r="BK60" s="113">
        <f>IFERROR(BJ60/BF60,"-")</f>
        <v>6000</v>
      </c>
      <c r="BL60" s="114"/>
      <c r="BM60" s="114">
        <v>1</v>
      </c>
      <c r="BN60" s="114"/>
      <c r="BO60" s="116">
        <v>2</v>
      </c>
      <c r="BP60" s="117">
        <f>IF(Q60=0,"",IF(BO60=0,"",(BO60/Q60)))</f>
        <v>0.66666666666667</v>
      </c>
      <c r="BQ60" s="118">
        <v>2</v>
      </c>
      <c r="BR60" s="119">
        <f>IFERROR(BQ60/BO60,"-")</f>
        <v>1</v>
      </c>
      <c r="BS60" s="120">
        <v>70000</v>
      </c>
      <c r="BT60" s="121">
        <f>IFERROR(BS60/BO60,"-")</f>
        <v>35000</v>
      </c>
      <c r="BU60" s="122">
        <v>1</v>
      </c>
      <c r="BV60" s="122"/>
      <c r="BW60" s="122">
        <v>1</v>
      </c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3</v>
      </c>
      <c r="CQ60" s="138">
        <v>76000</v>
      </c>
      <c r="CR60" s="138">
        <v>69000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195</v>
      </c>
      <c r="C61" s="184" t="s">
        <v>58</v>
      </c>
      <c r="D61" s="184"/>
      <c r="E61" s="184" t="s">
        <v>99</v>
      </c>
      <c r="F61" s="184" t="s">
        <v>100</v>
      </c>
      <c r="G61" s="184" t="s">
        <v>66</v>
      </c>
      <c r="H61" s="87"/>
      <c r="I61" s="87"/>
      <c r="J61" s="87"/>
      <c r="K61" s="176"/>
      <c r="L61" s="79">
        <v>17</v>
      </c>
      <c r="M61" s="79">
        <v>16</v>
      </c>
      <c r="N61" s="79">
        <v>9</v>
      </c>
      <c r="O61" s="88">
        <v>1</v>
      </c>
      <c r="P61" s="89">
        <v>0</v>
      </c>
      <c r="Q61" s="90">
        <f>O61+P61</f>
        <v>1</v>
      </c>
      <c r="R61" s="80">
        <f>IFERROR(Q61/N61,"-")</f>
        <v>0.11111111111111</v>
      </c>
      <c r="S61" s="79">
        <v>0</v>
      </c>
      <c r="T61" s="79">
        <v>1</v>
      </c>
      <c r="U61" s="80">
        <f>IFERROR(T61/(Q61),"-")</f>
        <v>1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1</v>
      </c>
      <c r="BP61" s="117">
        <f>IF(Q61=0,"",IF(BO61=0,"",(BO61/Q61)))</f>
        <v>1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0.71333333333333</v>
      </c>
      <c r="B62" s="184" t="s">
        <v>196</v>
      </c>
      <c r="C62" s="184" t="s">
        <v>58</v>
      </c>
      <c r="D62" s="184"/>
      <c r="E62" s="184" t="s">
        <v>175</v>
      </c>
      <c r="F62" s="184" t="s">
        <v>176</v>
      </c>
      <c r="G62" s="184" t="s">
        <v>61</v>
      </c>
      <c r="H62" s="87" t="s">
        <v>194</v>
      </c>
      <c r="I62" s="87" t="s">
        <v>71</v>
      </c>
      <c r="J62" s="87" t="s">
        <v>84</v>
      </c>
      <c r="K62" s="176">
        <v>150000</v>
      </c>
      <c r="L62" s="79">
        <v>4</v>
      </c>
      <c r="M62" s="79">
        <v>0</v>
      </c>
      <c r="N62" s="79">
        <v>23</v>
      </c>
      <c r="O62" s="88">
        <v>2</v>
      </c>
      <c r="P62" s="89">
        <v>0</v>
      </c>
      <c r="Q62" s="90">
        <f>O62+P62</f>
        <v>2</v>
      </c>
      <c r="R62" s="80">
        <f>IFERROR(Q62/N62,"-")</f>
        <v>0.08695652173913</v>
      </c>
      <c r="S62" s="79">
        <v>0</v>
      </c>
      <c r="T62" s="79">
        <v>1</v>
      </c>
      <c r="U62" s="80">
        <f>IFERROR(T62/(Q62),"-")</f>
        <v>0.5</v>
      </c>
      <c r="V62" s="81">
        <f>IFERROR(K62/SUM(Q62:Q63),"-")</f>
        <v>30000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-43000</v>
      </c>
      <c r="AC62" s="83">
        <f>SUM(Y62:Y63)/SUM(K62:K63)</f>
        <v>0.71333333333333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>
        <v>1</v>
      </c>
      <c r="AO62" s="98">
        <f>IF(Q62=0,"",IF(AN62=0,"",(AN62/Q62)))</f>
        <v>0.5</v>
      </c>
      <c r="AP62" s="97"/>
      <c r="AQ62" s="99">
        <f>IFERROR(AP62/AN62,"-")</f>
        <v>0</v>
      </c>
      <c r="AR62" s="100"/>
      <c r="AS62" s="101">
        <f>IFERROR(AR62/AN62,"-")</f>
        <v>0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0.5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197</v>
      </c>
      <c r="C63" s="184" t="s">
        <v>58</v>
      </c>
      <c r="D63" s="184"/>
      <c r="E63" s="184" t="s">
        <v>175</v>
      </c>
      <c r="F63" s="184" t="s">
        <v>176</v>
      </c>
      <c r="G63" s="184" t="s">
        <v>66</v>
      </c>
      <c r="H63" s="87"/>
      <c r="I63" s="87"/>
      <c r="J63" s="87"/>
      <c r="K63" s="176"/>
      <c r="L63" s="79">
        <v>26</v>
      </c>
      <c r="M63" s="79">
        <v>22</v>
      </c>
      <c r="N63" s="79">
        <v>2</v>
      </c>
      <c r="O63" s="88">
        <v>3</v>
      </c>
      <c r="P63" s="89">
        <v>0</v>
      </c>
      <c r="Q63" s="90">
        <f>O63+P63</f>
        <v>3</v>
      </c>
      <c r="R63" s="80">
        <f>IFERROR(Q63/N63,"-")</f>
        <v>1.5</v>
      </c>
      <c r="S63" s="79">
        <v>1</v>
      </c>
      <c r="T63" s="79">
        <v>1</v>
      </c>
      <c r="U63" s="80">
        <f>IFERROR(T63/(Q63),"-")</f>
        <v>0.33333333333333</v>
      </c>
      <c r="V63" s="81"/>
      <c r="W63" s="82">
        <v>0</v>
      </c>
      <c r="X63" s="80">
        <f>IF(Q63=0,"-",W63/Q63)</f>
        <v>0</v>
      </c>
      <c r="Y63" s="181">
        <v>107000</v>
      </c>
      <c r="Z63" s="182">
        <f>IFERROR(Y63/Q63,"-")</f>
        <v>35666.666666667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>
        <v>1</v>
      </c>
      <c r="AX63" s="104">
        <f>IF(Q63=0,"",IF(AW63=0,"",(AW63/Q63)))</f>
        <v>0.33333333333333</v>
      </c>
      <c r="AY63" s="103"/>
      <c r="AZ63" s="105">
        <f>IFERROR(AY63/AW63,"-")</f>
        <v>0</v>
      </c>
      <c r="BA63" s="106"/>
      <c r="BB63" s="107">
        <f>IFERROR(BA63/AW63,"-")</f>
        <v>0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1</v>
      </c>
      <c r="BP63" s="117">
        <f>IF(Q63=0,"",IF(BO63=0,"",(BO63/Q63)))</f>
        <v>0.33333333333333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>
        <v>1</v>
      </c>
      <c r="CH63" s="131">
        <f>IF(Q63=0,"",IF(CG63=0,"",(CG63/Q63)))</f>
        <v>0.33333333333333</v>
      </c>
      <c r="CI63" s="132">
        <v>1</v>
      </c>
      <c r="CJ63" s="133">
        <f>IFERROR(CI63/CG63,"-")</f>
        <v>1</v>
      </c>
      <c r="CK63" s="134">
        <v>1147000</v>
      </c>
      <c r="CL63" s="135">
        <f>IFERROR(CK63/CG63,"-")</f>
        <v>1147000</v>
      </c>
      <c r="CM63" s="136"/>
      <c r="CN63" s="136"/>
      <c r="CO63" s="136">
        <v>1</v>
      </c>
      <c r="CP63" s="137">
        <v>0</v>
      </c>
      <c r="CQ63" s="138">
        <v>107000</v>
      </c>
      <c r="CR63" s="138">
        <v>1147000</v>
      </c>
      <c r="CS63" s="138"/>
      <c r="CT63" s="139" t="str">
        <f>IF(AND(CR63=0,CS63=0),"",IF(AND(CR63&lt;=100000,CS63&lt;=100000),"",IF(CR63/CQ63&gt;0.7,"男高",IF(CS63/CQ63&gt;0.7,"女高",""))))</f>
        <v>男高</v>
      </c>
    </row>
    <row r="64" spans="1:99">
      <c r="A64" s="78">
        <f>AC64</f>
        <v>1.2578947368421</v>
      </c>
      <c r="B64" s="184" t="s">
        <v>198</v>
      </c>
      <c r="C64" s="184" t="s">
        <v>58</v>
      </c>
      <c r="D64" s="184"/>
      <c r="E64" s="184" t="s">
        <v>80</v>
      </c>
      <c r="F64" s="184" t="s">
        <v>176</v>
      </c>
      <c r="G64" s="184" t="s">
        <v>61</v>
      </c>
      <c r="H64" s="87" t="s">
        <v>87</v>
      </c>
      <c r="I64" s="87" t="s">
        <v>63</v>
      </c>
      <c r="J64" s="186" t="s">
        <v>158</v>
      </c>
      <c r="K64" s="176">
        <v>190000</v>
      </c>
      <c r="L64" s="79">
        <v>7</v>
      </c>
      <c r="M64" s="79">
        <v>0</v>
      </c>
      <c r="N64" s="79">
        <v>28</v>
      </c>
      <c r="O64" s="88">
        <v>3</v>
      </c>
      <c r="P64" s="89">
        <v>0</v>
      </c>
      <c r="Q64" s="90">
        <f>O64+P64</f>
        <v>3</v>
      </c>
      <c r="R64" s="80">
        <f>IFERROR(Q64/N64,"-")</f>
        <v>0.10714285714286</v>
      </c>
      <c r="S64" s="79">
        <v>1</v>
      </c>
      <c r="T64" s="79">
        <v>0</v>
      </c>
      <c r="U64" s="80">
        <f>IFERROR(T64/(Q64),"-")</f>
        <v>0</v>
      </c>
      <c r="V64" s="81">
        <f>IFERROR(K64/SUM(Q64:Q65),"-")</f>
        <v>17272.727272727</v>
      </c>
      <c r="W64" s="82">
        <v>1</v>
      </c>
      <c r="X64" s="80">
        <f>IF(Q64=0,"-",W64/Q64)</f>
        <v>0.33333333333333</v>
      </c>
      <c r="Y64" s="181">
        <v>14000</v>
      </c>
      <c r="Z64" s="182">
        <f>IFERROR(Y64/Q64,"-")</f>
        <v>4666.6666666667</v>
      </c>
      <c r="AA64" s="182">
        <f>IFERROR(Y64/W64,"-")</f>
        <v>14000</v>
      </c>
      <c r="AB64" s="176">
        <f>SUM(Y64:Y65)-SUM(K64:K65)</f>
        <v>49000</v>
      </c>
      <c r="AC64" s="83">
        <f>SUM(Y64:Y65)/SUM(K64:K65)</f>
        <v>1.2578947368421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>
        <v>1</v>
      </c>
      <c r="AO64" s="98">
        <f>IF(Q64=0,"",IF(AN64=0,"",(AN64/Q64)))</f>
        <v>0.33333333333333</v>
      </c>
      <c r="AP64" s="97"/>
      <c r="AQ64" s="99">
        <f>IFERROR(AP64/AN64,"-")</f>
        <v>0</v>
      </c>
      <c r="AR64" s="100"/>
      <c r="AS64" s="101">
        <f>IFERROR(AR64/AN64,"-")</f>
        <v>0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2</v>
      </c>
      <c r="BP64" s="117">
        <f>IF(Q64=0,"",IF(BO64=0,"",(BO64/Q64)))</f>
        <v>0.66666666666667</v>
      </c>
      <c r="BQ64" s="118">
        <v>1</v>
      </c>
      <c r="BR64" s="119">
        <f>IFERROR(BQ64/BO64,"-")</f>
        <v>0.5</v>
      </c>
      <c r="BS64" s="120">
        <v>14000</v>
      </c>
      <c r="BT64" s="121">
        <f>IFERROR(BS64/BO64,"-")</f>
        <v>7000</v>
      </c>
      <c r="BU64" s="122"/>
      <c r="BV64" s="122"/>
      <c r="BW64" s="122">
        <v>1</v>
      </c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1</v>
      </c>
      <c r="CQ64" s="138">
        <v>14000</v>
      </c>
      <c r="CR64" s="138">
        <v>14000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199</v>
      </c>
      <c r="C65" s="184" t="s">
        <v>58</v>
      </c>
      <c r="D65" s="184"/>
      <c r="E65" s="184" t="s">
        <v>80</v>
      </c>
      <c r="F65" s="184" t="s">
        <v>176</v>
      </c>
      <c r="G65" s="184" t="s">
        <v>66</v>
      </c>
      <c r="H65" s="87"/>
      <c r="I65" s="87"/>
      <c r="J65" s="87"/>
      <c r="K65" s="176"/>
      <c r="L65" s="79">
        <v>30</v>
      </c>
      <c r="M65" s="79">
        <v>22</v>
      </c>
      <c r="N65" s="79">
        <v>10</v>
      </c>
      <c r="O65" s="88">
        <v>8</v>
      </c>
      <c r="P65" s="89">
        <v>0</v>
      </c>
      <c r="Q65" s="90">
        <f>O65+P65</f>
        <v>8</v>
      </c>
      <c r="R65" s="80">
        <f>IFERROR(Q65/N65,"-")</f>
        <v>0.8</v>
      </c>
      <c r="S65" s="79">
        <v>1</v>
      </c>
      <c r="T65" s="79">
        <v>1</v>
      </c>
      <c r="U65" s="80">
        <f>IFERROR(T65/(Q65),"-")</f>
        <v>0.125</v>
      </c>
      <c r="V65" s="81"/>
      <c r="W65" s="82">
        <v>2</v>
      </c>
      <c r="X65" s="80">
        <f>IF(Q65=0,"-",W65/Q65)</f>
        <v>0.25</v>
      </c>
      <c r="Y65" s="181">
        <v>225000</v>
      </c>
      <c r="Z65" s="182">
        <f>IFERROR(Y65/Q65,"-")</f>
        <v>28125</v>
      </c>
      <c r="AA65" s="182">
        <f>IFERROR(Y65/W65,"-")</f>
        <v>112500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0.125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5</v>
      </c>
      <c r="BP65" s="117">
        <f>IF(Q65=0,"",IF(BO65=0,"",(BO65/Q65)))</f>
        <v>0.625</v>
      </c>
      <c r="BQ65" s="118">
        <v>1</v>
      </c>
      <c r="BR65" s="119">
        <f>IFERROR(BQ65/BO65,"-")</f>
        <v>0.2</v>
      </c>
      <c r="BS65" s="120">
        <v>215000</v>
      </c>
      <c r="BT65" s="121">
        <f>IFERROR(BS65/BO65,"-")</f>
        <v>43000</v>
      </c>
      <c r="BU65" s="122"/>
      <c r="BV65" s="122"/>
      <c r="BW65" s="122">
        <v>1</v>
      </c>
      <c r="BX65" s="123">
        <v>2</v>
      </c>
      <c r="BY65" s="124">
        <f>IF(Q65=0,"",IF(BX65=0,"",(BX65/Q65)))</f>
        <v>0.25</v>
      </c>
      <c r="BZ65" s="125">
        <v>1</v>
      </c>
      <c r="CA65" s="126">
        <f>IFERROR(BZ65/BX65,"-")</f>
        <v>0.5</v>
      </c>
      <c r="CB65" s="127">
        <v>10000</v>
      </c>
      <c r="CC65" s="128">
        <f>IFERROR(CB65/BX65,"-")</f>
        <v>5000</v>
      </c>
      <c r="CD65" s="129">
        <v>1</v>
      </c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2</v>
      </c>
      <c r="CQ65" s="138">
        <v>225000</v>
      </c>
      <c r="CR65" s="138">
        <v>215000</v>
      </c>
      <c r="CS65" s="138"/>
      <c r="CT65" s="139" t="str">
        <f>IF(AND(CR65=0,CS65=0),"",IF(AND(CR65&lt;=100000,CS65&lt;=100000),"",IF(CR65/CQ65&gt;0.7,"男高",IF(CS65/CQ65&gt;0.7,"女高",""))))</f>
        <v>男高</v>
      </c>
    </row>
    <row r="66" spans="1:99">
      <c r="A66" s="78">
        <f>AC66</f>
        <v>0.28</v>
      </c>
      <c r="B66" s="184" t="s">
        <v>200</v>
      </c>
      <c r="C66" s="184" t="s">
        <v>58</v>
      </c>
      <c r="D66" s="184"/>
      <c r="E66" s="184" t="s">
        <v>99</v>
      </c>
      <c r="F66" s="184" t="s">
        <v>100</v>
      </c>
      <c r="G66" s="184" t="s">
        <v>61</v>
      </c>
      <c r="H66" s="87" t="s">
        <v>201</v>
      </c>
      <c r="I66" s="87" t="s">
        <v>63</v>
      </c>
      <c r="J66" s="87" t="s">
        <v>153</v>
      </c>
      <c r="K66" s="176">
        <v>150000</v>
      </c>
      <c r="L66" s="79">
        <v>17</v>
      </c>
      <c r="M66" s="79">
        <v>0</v>
      </c>
      <c r="N66" s="79">
        <v>50</v>
      </c>
      <c r="O66" s="88">
        <v>4</v>
      </c>
      <c r="P66" s="89">
        <v>0</v>
      </c>
      <c r="Q66" s="90">
        <f>O66+P66</f>
        <v>4</v>
      </c>
      <c r="R66" s="80">
        <f>IFERROR(Q66/N66,"-")</f>
        <v>0.08</v>
      </c>
      <c r="S66" s="79">
        <v>0</v>
      </c>
      <c r="T66" s="79">
        <v>1</v>
      </c>
      <c r="U66" s="80">
        <f>IFERROR(T66/(Q66),"-")</f>
        <v>0.25</v>
      </c>
      <c r="V66" s="81">
        <f>IFERROR(K66/SUM(Q66:Q67),"-")</f>
        <v>13636.363636364</v>
      </c>
      <c r="W66" s="82">
        <v>1</v>
      </c>
      <c r="X66" s="80">
        <f>IF(Q66=0,"-",W66/Q66)</f>
        <v>0.25</v>
      </c>
      <c r="Y66" s="181">
        <v>31000</v>
      </c>
      <c r="Z66" s="182">
        <f>IFERROR(Y66/Q66,"-")</f>
        <v>7750</v>
      </c>
      <c r="AA66" s="182">
        <f>IFERROR(Y66/W66,"-")</f>
        <v>31000</v>
      </c>
      <c r="AB66" s="176">
        <f>SUM(Y66:Y67)-SUM(K66:K67)</f>
        <v>-108000</v>
      </c>
      <c r="AC66" s="83">
        <f>SUM(Y66:Y67)/SUM(K66:K67)</f>
        <v>0.28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>
        <v>2</v>
      </c>
      <c r="AO66" s="98">
        <f>IF(Q66=0,"",IF(AN66=0,"",(AN66/Q66)))</f>
        <v>0.5</v>
      </c>
      <c r="AP66" s="97"/>
      <c r="AQ66" s="99">
        <f>IFERROR(AP66/AN66,"-")</f>
        <v>0</v>
      </c>
      <c r="AR66" s="100"/>
      <c r="AS66" s="101">
        <f>IFERROR(AR66/AN66,"-")</f>
        <v>0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0.25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>
        <v>1</v>
      </c>
      <c r="BP66" s="117">
        <f>IF(Q66=0,"",IF(BO66=0,"",(BO66/Q66)))</f>
        <v>0.25</v>
      </c>
      <c r="BQ66" s="118">
        <v>1</v>
      </c>
      <c r="BR66" s="119">
        <f>IFERROR(BQ66/BO66,"-")</f>
        <v>1</v>
      </c>
      <c r="BS66" s="120">
        <v>31000</v>
      </c>
      <c r="BT66" s="121">
        <f>IFERROR(BS66/BO66,"-")</f>
        <v>31000</v>
      </c>
      <c r="BU66" s="122"/>
      <c r="BV66" s="122"/>
      <c r="BW66" s="122">
        <v>1</v>
      </c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1</v>
      </c>
      <c r="CQ66" s="138">
        <v>31000</v>
      </c>
      <c r="CR66" s="138">
        <v>31000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202</v>
      </c>
      <c r="C67" s="184" t="s">
        <v>58</v>
      </c>
      <c r="D67" s="184"/>
      <c r="E67" s="184" t="s">
        <v>99</v>
      </c>
      <c r="F67" s="184" t="s">
        <v>100</v>
      </c>
      <c r="G67" s="184" t="s">
        <v>66</v>
      </c>
      <c r="H67" s="87"/>
      <c r="I67" s="87"/>
      <c r="J67" s="87"/>
      <c r="K67" s="176"/>
      <c r="L67" s="79">
        <v>16</v>
      </c>
      <c r="M67" s="79">
        <v>16</v>
      </c>
      <c r="N67" s="79">
        <v>6</v>
      </c>
      <c r="O67" s="88">
        <v>7</v>
      </c>
      <c r="P67" s="89">
        <v>0</v>
      </c>
      <c r="Q67" s="90">
        <f>O67+P67</f>
        <v>7</v>
      </c>
      <c r="R67" s="80">
        <f>IFERROR(Q67/N67,"-")</f>
        <v>1.1666666666667</v>
      </c>
      <c r="S67" s="79">
        <v>1</v>
      </c>
      <c r="T67" s="79">
        <v>3</v>
      </c>
      <c r="U67" s="80">
        <f>IFERROR(T67/(Q67),"-")</f>
        <v>0.42857142857143</v>
      </c>
      <c r="V67" s="81"/>
      <c r="W67" s="82">
        <v>1</v>
      </c>
      <c r="X67" s="80">
        <f>IF(Q67=0,"-",W67/Q67)</f>
        <v>0.14285714285714</v>
      </c>
      <c r="Y67" s="181">
        <v>11000</v>
      </c>
      <c r="Z67" s="182">
        <f>IFERROR(Y67/Q67,"-")</f>
        <v>1571.4285714286</v>
      </c>
      <c r="AA67" s="182">
        <f>IFERROR(Y67/W67,"-")</f>
        <v>11000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3</v>
      </c>
      <c r="BG67" s="110">
        <f>IF(Q67=0,"",IF(BF67=0,"",(BF67/Q67)))</f>
        <v>0.42857142857143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>
        <v>3</v>
      </c>
      <c r="BP67" s="117">
        <f>IF(Q67=0,"",IF(BO67=0,"",(BO67/Q67)))</f>
        <v>0.42857142857143</v>
      </c>
      <c r="BQ67" s="118">
        <v>2</v>
      </c>
      <c r="BR67" s="119">
        <f>IFERROR(BQ67/BO67,"-")</f>
        <v>0.66666666666667</v>
      </c>
      <c r="BS67" s="120">
        <v>12000</v>
      </c>
      <c r="BT67" s="121">
        <f>IFERROR(BS67/BO67,"-")</f>
        <v>4000</v>
      </c>
      <c r="BU67" s="122">
        <v>1</v>
      </c>
      <c r="BV67" s="122"/>
      <c r="BW67" s="122">
        <v>1</v>
      </c>
      <c r="BX67" s="123">
        <v>1</v>
      </c>
      <c r="BY67" s="124">
        <f>IF(Q67=0,"",IF(BX67=0,"",(BX67/Q67)))</f>
        <v>0.14285714285714</v>
      </c>
      <c r="BZ67" s="125"/>
      <c r="CA67" s="126">
        <f>IFERROR(BZ67/BX67,"-")</f>
        <v>0</v>
      </c>
      <c r="CB67" s="127"/>
      <c r="CC67" s="128">
        <f>IFERROR(CB67/BX67,"-")</f>
        <v>0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11000</v>
      </c>
      <c r="CR67" s="138">
        <v>11000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0.73333333333333</v>
      </c>
      <c r="B68" s="184" t="s">
        <v>203</v>
      </c>
      <c r="C68" s="184" t="s">
        <v>58</v>
      </c>
      <c r="D68" s="184"/>
      <c r="E68" s="184" t="s">
        <v>175</v>
      </c>
      <c r="F68" s="184" t="s">
        <v>176</v>
      </c>
      <c r="G68" s="184" t="s">
        <v>61</v>
      </c>
      <c r="H68" s="87" t="s">
        <v>201</v>
      </c>
      <c r="I68" s="87" t="s">
        <v>71</v>
      </c>
      <c r="J68" s="185" t="s">
        <v>144</v>
      </c>
      <c r="K68" s="176">
        <v>90000</v>
      </c>
      <c r="L68" s="79">
        <v>8</v>
      </c>
      <c r="M68" s="79">
        <v>0</v>
      </c>
      <c r="N68" s="79">
        <v>35</v>
      </c>
      <c r="O68" s="88">
        <v>4</v>
      </c>
      <c r="P68" s="89">
        <v>0</v>
      </c>
      <c r="Q68" s="90">
        <f>O68+P68</f>
        <v>4</v>
      </c>
      <c r="R68" s="80">
        <f>IFERROR(Q68/N68,"-")</f>
        <v>0.11428571428571</v>
      </c>
      <c r="S68" s="79">
        <v>0</v>
      </c>
      <c r="T68" s="79">
        <v>3</v>
      </c>
      <c r="U68" s="80">
        <f>IFERROR(T68/(Q68),"-")</f>
        <v>0.75</v>
      </c>
      <c r="V68" s="81">
        <f>IFERROR(K68/SUM(Q68:Q69),"-")</f>
        <v>11250</v>
      </c>
      <c r="W68" s="82">
        <v>1</v>
      </c>
      <c r="X68" s="80">
        <f>IF(Q68=0,"-",W68/Q68)</f>
        <v>0.25</v>
      </c>
      <c r="Y68" s="181">
        <v>6000</v>
      </c>
      <c r="Z68" s="182">
        <f>IFERROR(Y68/Q68,"-")</f>
        <v>1500</v>
      </c>
      <c r="AA68" s="182">
        <f>IFERROR(Y68/W68,"-")</f>
        <v>6000</v>
      </c>
      <c r="AB68" s="176">
        <f>SUM(Y68:Y69)-SUM(K68:K69)</f>
        <v>-24000</v>
      </c>
      <c r="AC68" s="83">
        <f>SUM(Y68:Y69)/SUM(K68:K69)</f>
        <v>0.73333333333333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>
        <v>1</v>
      </c>
      <c r="AO68" s="98">
        <f>IF(Q68=0,"",IF(AN68=0,"",(AN68/Q68)))</f>
        <v>0.25</v>
      </c>
      <c r="AP68" s="97"/>
      <c r="AQ68" s="99">
        <f>IFERROR(AP68/AN68,"-")</f>
        <v>0</v>
      </c>
      <c r="AR68" s="100"/>
      <c r="AS68" s="101">
        <f>IFERROR(AR68/AN68,"-")</f>
        <v>0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3</v>
      </c>
      <c r="BP68" s="117">
        <f>IF(Q68=0,"",IF(BO68=0,"",(BO68/Q68)))</f>
        <v>0.75</v>
      </c>
      <c r="BQ68" s="118">
        <v>1</v>
      </c>
      <c r="BR68" s="119">
        <f>IFERROR(BQ68/BO68,"-")</f>
        <v>0.33333333333333</v>
      </c>
      <c r="BS68" s="120">
        <v>6000</v>
      </c>
      <c r="BT68" s="121">
        <f>IFERROR(BS68/BO68,"-")</f>
        <v>2000</v>
      </c>
      <c r="BU68" s="122"/>
      <c r="BV68" s="122">
        <v>1</v>
      </c>
      <c r="BW68" s="122"/>
      <c r="BX68" s="123"/>
      <c r="BY68" s="124">
        <f>IF(Q68=0,"",IF(BX68=0,"",(BX68/Q68)))</f>
        <v>0</v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1</v>
      </c>
      <c r="CQ68" s="138">
        <v>6000</v>
      </c>
      <c r="CR68" s="138">
        <v>6000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204</v>
      </c>
      <c r="C69" s="184" t="s">
        <v>58</v>
      </c>
      <c r="D69" s="184"/>
      <c r="E69" s="184" t="s">
        <v>175</v>
      </c>
      <c r="F69" s="184" t="s">
        <v>176</v>
      </c>
      <c r="G69" s="184" t="s">
        <v>66</v>
      </c>
      <c r="H69" s="87"/>
      <c r="I69" s="87"/>
      <c r="J69" s="87"/>
      <c r="K69" s="176"/>
      <c r="L69" s="79">
        <v>10</v>
      </c>
      <c r="M69" s="79">
        <v>10</v>
      </c>
      <c r="N69" s="79">
        <v>8</v>
      </c>
      <c r="O69" s="88">
        <v>4</v>
      </c>
      <c r="P69" s="89">
        <v>0</v>
      </c>
      <c r="Q69" s="90">
        <f>O69+P69</f>
        <v>4</v>
      </c>
      <c r="R69" s="80">
        <f>IFERROR(Q69/N69,"-")</f>
        <v>0.5</v>
      </c>
      <c r="S69" s="79">
        <v>0</v>
      </c>
      <c r="T69" s="79">
        <v>2</v>
      </c>
      <c r="U69" s="80">
        <f>IFERROR(T69/(Q69),"-")</f>
        <v>0.5</v>
      </c>
      <c r="V69" s="81"/>
      <c r="W69" s="82">
        <v>1</v>
      </c>
      <c r="X69" s="80">
        <f>IF(Q69=0,"-",W69/Q69)</f>
        <v>0.25</v>
      </c>
      <c r="Y69" s="181">
        <v>60000</v>
      </c>
      <c r="Z69" s="182">
        <f>IFERROR(Y69/Q69,"-")</f>
        <v>15000</v>
      </c>
      <c r="AA69" s="182">
        <f>IFERROR(Y69/W69,"-")</f>
        <v>60000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>
        <v>1</v>
      </c>
      <c r="AX69" s="104">
        <f>IF(Q69=0,"",IF(AW69=0,"",(AW69/Q69)))</f>
        <v>0.25</v>
      </c>
      <c r="AY69" s="103"/>
      <c r="AZ69" s="105">
        <f>IFERROR(AY69/AW69,"-")</f>
        <v>0</v>
      </c>
      <c r="BA69" s="106"/>
      <c r="BB69" s="107">
        <f>IFERROR(BA69/AW69,"-")</f>
        <v>0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>
        <v>2</v>
      </c>
      <c r="BP69" s="117">
        <f>IF(Q69=0,"",IF(BO69=0,"",(BO69/Q69)))</f>
        <v>0.5</v>
      </c>
      <c r="BQ69" s="118">
        <v>1</v>
      </c>
      <c r="BR69" s="119">
        <f>IFERROR(BQ69/BO69,"-")</f>
        <v>0.5</v>
      </c>
      <c r="BS69" s="120">
        <v>230000</v>
      </c>
      <c r="BT69" s="121">
        <f>IFERROR(BS69/BO69,"-")</f>
        <v>115000</v>
      </c>
      <c r="BU69" s="122"/>
      <c r="BV69" s="122"/>
      <c r="BW69" s="122">
        <v>1</v>
      </c>
      <c r="BX69" s="123">
        <v>1</v>
      </c>
      <c r="BY69" s="124">
        <f>IF(Q69=0,"",IF(BX69=0,"",(BX69/Q69)))</f>
        <v>0.25</v>
      </c>
      <c r="BZ69" s="125">
        <v>1</v>
      </c>
      <c r="CA69" s="126">
        <f>IFERROR(BZ69/BX69,"-")</f>
        <v>1</v>
      </c>
      <c r="CB69" s="127">
        <v>57000</v>
      </c>
      <c r="CC69" s="128">
        <f>IFERROR(CB69/BX69,"-")</f>
        <v>57000</v>
      </c>
      <c r="CD69" s="129"/>
      <c r="CE69" s="129"/>
      <c r="CF69" s="129">
        <v>1</v>
      </c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1</v>
      </c>
      <c r="CQ69" s="138">
        <v>60000</v>
      </c>
      <c r="CR69" s="138">
        <v>230000</v>
      </c>
      <c r="CS69" s="138"/>
      <c r="CT69" s="139" t="str">
        <f>IF(AND(CR69=0,CS69=0),"",IF(AND(CR69&lt;=100000,CS69&lt;=100000),"",IF(CR69/CQ69&gt;0.7,"男高",IF(CS69/CQ69&gt;0.7,"女高",""))))</f>
        <v>男高</v>
      </c>
    </row>
    <row r="70" spans="1:99">
      <c r="A70" s="78">
        <f>AC70</f>
        <v>18.858823529412</v>
      </c>
      <c r="B70" s="184" t="s">
        <v>205</v>
      </c>
      <c r="C70" s="184" t="s">
        <v>58</v>
      </c>
      <c r="D70" s="184"/>
      <c r="E70" s="184" t="s">
        <v>131</v>
      </c>
      <c r="F70" s="184" t="s">
        <v>60</v>
      </c>
      <c r="G70" s="184" t="s">
        <v>61</v>
      </c>
      <c r="H70" s="87" t="s">
        <v>172</v>
      </c>
      <c r="I70" s="87" t="s">
        <v>206</v>
      </c>
      <c r="J70" s="185" t="s">
        <v>64</v>
      </c>
      <c r="K70" s="176">
        <v>85000</v>
      </c>
      <c r="L70" s="79">
        <v>10</v>
      </c>
      <c r="M70" s="79">
        <v>0</v>
      </c>
      <c r="N70" s="79">
        <v>33</v>
      </c>
      <c r="O70" s="88">
        <v>1</v>
      </c>
      <c r="P70" s="89">
        <v>0</v>
      </c>
      <c r="Q70" s="90">
        <f>O70+P70</f>
        <v>1</v>
      </c>
      <c r="R70" s="80">
        <f>IFERROR(Q70/N70,"-")</f>
        <v>0.03030303030303</v>
      </c>
      <c r="S70" s="79">
        <v>0</v>
      </c>
      <c r="T70" s="79">
        <v>0</v>
      </c>
      <c r="U70" s="80">
        <f>IFERROR(T70/(Q70),"-")</f>
        <v>0</v>
      </c>
      <c r="V70" s="81">
        <f>IFERROR(K70/SUM(Q70:Q71),"-")</f>
        <v>28333.333333333</v>
      </c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>
        <f>SUM(Y70:Y71)-SUM(K70:K71)</f>
        <v>1518000</v>
      </c>
      <c r="AC70" s="83">
        <f>SUM(Y70:Y71)/SUM(K70:K71)</f>
        <v>18.858823529412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>
        <v>1</v>
      </c>
      <c r="BY70" s="124">
        <f>IF(Q70=0,"",IF(BX70=0,"",(BX70/Q70)))</f>
        <v>1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207</v>
      </c>
      <c r="C71" s="184" t="s">
        <v>58</v>
      </c>
      <c r="D71" s="184"/>
      <c r="E71" s="184" t="s">
        <v>131</v>
      </c>
      <c r="F71" s="184" t="s">
        <v>60</v>
      </c>
      <c r="G71" s="184" t="s">
        <v>66</v>
      </c>
      <c r="H71" s="87"/>
      <c r="I71" s="87"/>
      <c r="J71" s="87"/>
      <c r="K71" s="176"/>
      <c r="L71" s="79">
        <v>19</v>
      </c>
      <c r="M71" s="79">
        <v>17</v>
      </c>
      <c r="N71" s="79">
        <v>5</v>
      </c>
      <c r="O71" s="88">
        <v>2</v>
      </c>
      <c r="P71" s="89">
        <v>0</v>
      </c>
      <c r="Q71" s="90">
        <f>O71+P71</f>
        <v>2</v>
      </c>
      <c r="R71" s="80">
        <f>IFERROR(Q71/N71,"-")</f>
        <v>0.4</v>
      </c>
      <c r="S71" s="79">
        <v>1</v>
      </c>
      <c r="T71" s="79">
        <v>1</v>
      </c>
      <c r="U71" s="80">
        <f>IFERROR(T71/(Q71),"-")</f>
        <v>0.5</v>
      </c>
      <c r="V71" s="81"/>
      <c r="W71" s="82">
        <v>2</v>
      </c>
      <c r="X71" s="80">
        <f>IF(Q71=0,"-",W71/Q71)</f>
        <v>1</v>
      </c>
      <c r="Y71" s="181">
        <v>1603000</v>
      </c>
      <c r="Z71" s="182">
        <f>IFERROR(Y71/Q71,"-")</f>
        <v>801500</v>
      </c>
      <c r="AA71" s="182">
        <f>IFERROR(Y71/W71,"-")</f>
        <v>801500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1</v>
      </c>
      <c r="BP71" s="117">
        <f>IF(Q71=0,"",IF(BO71=0,"",(BO71/Q71)))</f>
        <v>0.5</v>
      </c>
      <c r="BQ71" s="118">
        <v>1</v>
      </c>
      <c r="BR71" s="119">
        <f>IFERROR(BQ71/BO71,"-")</f>
        <v>1</v>
      </c>
      <c r="BS71" s="120">
        <v>3000</v>
      </c>
      <c r="BT71" s="121">
        <f>IFERROR(BS71/BO71,"-")</f>
        <v>3000</v>
      </c>
      <c r="BU71" s="122">
        <v>1</v>
      </c>
      <c r="BV71" s="122"/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>
        <v>1</v>
      </c>
      <c r="CH71" s="131">
        <f>IF(Q71=0,"",IF(CG71=0,"",(CG71/Q71)))</f>
        <v>0.5</v>
      </c>
      <c r="CI71" s="132">
        <v>1</v>
      </c>
      <c r="CJ71" s="133">
        <f>IFERROR(CI71/CG71,"-")</f>
        <v>1</v>
      </c>
      <c r="CK71" s="134">
        <v>1600000</v>
      </c>
      <c r="CL71" s="135">
        <f>IFERROR(CK71/CG71,"-")</f>
        <v>1600000</v>
      </c>
      <c r="CM71" s="136"/>
      <c r="CN71" s="136"/>
      <c r="CO71" s="136">
        <v>1</v>
      </c>
      <c r="CP71" s="137">
        <v>2</v>
      </c>
      <c r="CQ71" s="138">
        <v>1603000</v>
      </c>
      <c r="CR71" s="138">
        <v>1600000</v>
      </c>
      <c r="CS71" s="138"/>
      <c r="CT71" s="139" t="str">
        <f>IF(AND(CR71=0,CS71=0),"",IF(AND(CR71&lt;=100000,CS71&lt;=100000),"",IF(CR71/CQ71&gt;0.7,"男高",IF(CS71/CQ71&gt;0.7,"女高",""))))</f>
        <v>男高</v>
      </c>
    </row>
    <row r="72" spans="1:99">
      <c r="A72" s="78">
        <f>AC72</f>
        <v>0</v>
      </c>
      <c r="B72" s="184" t="s">
        <v>208</v>
      </c>
      <c r="C72" s="184" t="s">
        <v>58</v>
      </c>
      <c r="D72" s="184"/>
      <c r="E72" s="184" t="s">
        <v>131</v>
      </c>
      <c r="F72" s="184" t="s">
        <v>76</v>
      </c>
      <c r="G72" s="184" t="s">
        <v>61</v>
      </c>
      <c r="H72" s="87" t="s">
        <v>180</v>
      </c>
      <c r="I72" s="87" t="s">
        <v>206</v>
      </c>
      <c r="J72" s="185" t="s">
        <v>77</v>
      </c>
      <c r="K72" s="176">
        <v>85000</v>
      </c>
      <c r="L72" s="79">
        <v>2</v>
      </c>
      <c r="M72" s="79">
        <v>0</v>
      </c>
      <c r="N72" s="79">
        <v>13</v>
      </c>
      <c r="O72" s="88">
        <v>1</v>
      </c>
      <c r="P72" s="89">
        <v>0</v>
      </c>
      <c r="Q72" s="90">
        <f>O72+P72</f>
        <v>1</v>
      </c>
      <c r="R72" s="80">
        <f>IFERROR(Q72/N72,"-")</f>
        <v>0.076923076923077</v>
      </c>
      <c r="S72" s="79">
        <v>0</v>
      </c>
      <c r="T72" s="79">
        <v>0</v>
      </c>
      <c r="U72" s="80">
        <f>IFERROR(T72/(Q72),"-")</f>
        <v>0</v>
      </c>
      <c r="V72" s="81">
        <f>IFERROR(K72/SUM(Q72:Q73),"-")</f>
        <v>42500</v>
      </c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>
        <f>SUM(Y72:Y73)-SUM(K72:K73)</f>
        <v>-85000</v>
      </c>
      <c r="AC72" s="83">
        <f>SUM(Y72:Y73)/SUM(K72:K73)</f>
        <v>0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1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209</v>
      </c>
      <c r="C73" s="184" t="s">
        <v>58</v>
      </c>
      <c r="D73" s="184"/>
      <c r="E73" s="184" t="s">
        <v>131</v>
      </c>
      <c r="F73" s="184" t="s">
        <v>76</v>
      </c>
      <c r="G73" s="184" t="s">
        <v>66</v>
      </c>
      <c r="H73" s="87"/>
      <c r="I73" s="87"/>
      <c r="J73" s="87"/>
      <c r="K73" s="176"/>
      <c r="L73" s="79">
        <v>13</v>
      </c>
      <c r="M73" s="79">
        <v>11</v>
      </c>
      <c r="N73" s="79">
        <v>3</v>
      </c>
      <c r="O73" s="88">
        <v>1</v>
      </c>
      <c r="P73" s="89">
        <v>0</v>
      </c>
      <c r="Q73" s="90">
        <f>O73+P73</f>
        <v>1</v>
      </c>
      <c r="R73" s="80">
        <f>IFERROR(Q73/N73,"-")</f>
        <v>0.33333333333333</v>
      </c>
      <c r="S73" s="79">
        <v>0</v>
      </c>
      <c r="T73" s="79">
        <v>1</v>
      </c>
      <c r="U73" s="80">
        <f>IFERROR(T73/(Q73),"-")</f>
        <v>1</v>
      </c>
      <c r="V73" s="81"/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1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4.0153846153846</v>
      </c>
      <c r="B74" s="184" t="s">
        <v>210</v>
      </c>
      <c r="C74" s="184" t="s">
        <v>58</v>
      </c>
      <c r="D74" s="184"/>
      <c r="E74" s="184" t="s">
        <v>211</v>
      </c>
      <c r="F74" s="184" t="s">
        <v>76</v>
      </c>
      <c r="G74" s="184" t="s">
        <v>61</v>
      </c>
      <c r="H74" s="87" t="s">
        <v>82</v>
      </c>
      <c r="I74" s="87" t="s">
        <v>206</v>
      </c>
      <c r="J74" s="186" t="s">
        <v>158</v>
      </c>
      <c r="K74" s="176">
        <v>65000</v>
      </c>
      <c r="L74" s="79">
        <v>4</v>
      </c>
      <c r="M74" s="79">
        <v>0</v>
      </c>
      <c r="N74" s="79">
        <v>20</v>
      </c>
      <c r="O74" s="88">
        <v>1</v>
      </c>
      <c r="P74" s="89">
        <v>0</v>
      </c>
      <c r="Q74" s="90">
        <f>O74+P74</f>
        <v>1</v>
      </c>
      <c r="R74" s="80">
        <f>IFERROR(Q74/N74,"-")</f>
        <v>0.05</v>
      </c>
      <c r="S74" s="79">
        <v>0</v>
      </c>
      <c r="T74" s="79">
        <v>0</v>
      </c>
      <c r="U74" s="80">
        <f>IFERROR(T74/(Q74),"-")</f>
        <v>0</v>
      </c>
      <c r="V74" s="81">
        <f>IFERROR(K74/SUM(Q74:Q75),"-")</f>
        <v>16250</v>
      </c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>
        <f>SUM(Y74:Y75)-SUM(K74:K75)</f>
        <v>196000</v>
      </c>
      <c r="AC74" s="83">
        <f>SUM(Y74:Y75)/SUM(K74:K75)</f>
        <v>4.0153846153846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1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212</v>
      </c>
      <c r="C75" s="184" t="s">
        <v>58</v>
      </c>
      <c r="D75" s="184"/>
      <c r="E75" s="184" t="s">
        <v>211</v>
      </c>
      <c r="F75" s="184" t="s">
        <v>76</v>
      </c>
      <c r="G75" s="184" t="s">
        <v>66</v>
      </c>
      <c r="H75" s="87"/>
      <c r="I75" s="87"/>
      <c r="J75" s="87"/>
      <c r="K75" s="176"/>
      <c r="L75" s="79">
        <v>17</v>
      </c>
      <c r="M75" s="79">
        <v>12</v>
      </c>
      <c r="N75" s="79">
        <v>4</v>
      </c>
      <c r="O75" s="88">
        <v>3</v>
      </c>
      <c r="P75" s="89">
        <v>0</v>
      </c>
      <c r="Q75" s="90">
        <f>O75+P75</f>
        <v>3</v>
      </c>
      <c r="R75" s="80">
        <f>IFERROR(Q75/N75,"-")</f>
        <v>0.75</v>
      </c>
      <c r="S75" s="79">
        <v>0</v>
      </c>
      <c r="T75" s="79">
        <v>2</v>
      </c>
      <c r="U75" s="80">
        <f>IFERROR(T75/(Q75),"-")</f>
        <v>0.66666666666667</v>
      </c>
      <c r="V75" s="81"/>
      <c r="W75" s="82">
        <v>2</v>
      </c>
      <c r="X75" s="80">
        <f>IF(Q75=0,"-",W75/Q75)</f>
        <v>0.66666666666667</v>
      </c>
      <c r="Y75" s="181">
        <v>261000</v>
      </c>
      <c r="Z75" s="182">
        <f>IFERROR(Y75/Q75,"-")</f>
        <v>87000</v>
      </c>
      <c r="AA75" s="182">
        <f>IFERROR(Y75/W75,"-")</f>
        <v>130500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1</v>
      </c>
      <c r="BP75" s="117">
        <f>IF(Q75=0,"",IF(BO75=0,"",(BO75/Q75)))</f>
        <v>0.33333333333333</v>
      </c>
      <c r="BQ75" s="118">
        <v>1</v>
      </c>
      <c r="BR75" s="119">
        <f>IFERROR(BQ75/BO75,"-")</f>
        <v>1</v>
      </c>
      <c r="BS75" s="120">
        <v>217000</v>
      </c>
      <c r="BT75" s="121">
        <f>IFERROR(BS75/BO75,"-")</f>
        <v>217000</v>
      </c>
      <c r="BU75" s="122"/>
      <c r="BV75" s="122"/>
      <c r="BW75" s="122">
        <v>1</v>
      </c>
      <c r="BX75" s="123">
        <v>1</v>
      </c>
      <c r="BY75" s="124">
        <f>IF(Q75=0,"",IF(BX75=0,"",(BX75/Q75)))</f>
        <v>0.33333333333333</v>
      </c>
      <c r="BZ75" s="125">
        <v>1</v>
      </c>
      <c r="CA75" s="126">
        <f>IFERROR(BZ75/BX75,"-")</f>
        <v>1</v>
      </c>
      <c r="CB75" s="127">
        <v>44000</v>
      </c>
      <c r="CC75" s="128">
        <f>IFERROR(CB75/BX75,"-")</f>
        <v>44000</v>
      </c>
      <c r="CD75" s="129"/>
      <c r="CE75" s="129"/>
      <c r="CF75" s="129">
        <v>1</v>
      </c>
      <c r="CG75" s="130">
        <v>1</v>
      </c>
      <c r="CH75" s="131">
        <f>IF(Q75=0,"",IF(CG75=0,"",(CG75/Q75)))</f>
        <v>0.33333333333333</v>
      </c>
      <c r="CI75" s="132"/>
      <c r="CJ75" s="133">
        <f>IFERROR(CI75/CG75,"-")</f>
        <v>0</v>
      </c>
      <c r="CK75" s="134"/>
      <c r="CL75" s="135">
        <f>IFERROR(CK75/CG75,"-")</f>
        <v>0</v>
      </c>
      <c r="CM75" s="136"/>
      <c r="CN75" s="136"/>
      <c r="CO75" s="136"/>
      <c r="CP75" s="137">
        <v>2</v>
      </c>
      <c r="CQ75" s="138">
        <v>261000</v>
      </c>
      <c r="CR75" s="138">
        <v>217000</v>
      </c>
      <c r="CS75" s="138"/>
      <c r="CT75" s="139" t="str">
        <f>IF(AND(CR75=0,CS75=0),"",IF(AND(CR75&lt;=100000,CS75&lt;=100000),"",IF(CR75/CQ75&gt;0.7,"男高",IF(CS75/CQ75&gt;0.7,"女高",""))))</f>
        <v>男高</v>
      </c>
    </row>
    <row r="76" spans="1:99">
      <c r="A76" s="78">
        <f>AC76</f>
        <v>1.3</v>
      </c>
      <c r="B76" s="184" t="s">
        <v>213</v>
      </c>
      <c r="C76" s="184" t="s">
        <v>58</v>
      </c>
      <c r="D76" s="184"/>
      <c r="E76" s="184" t="s">
        <v>131</v>
      </c>
      <c r="F76" s="184" t="s">
        <v>100</v>
      </c>
      <c r="G76" s="184" t="s">
        <v>61</v>
      </c>
      <c r="H76" s="87" t="s">
        <v>194</v>
      </c>
      <c r="I76" s="87" t="s">
        <v>133</v>
      </c>
      <c r="J76" s="87" t="s">
        <v>214</v>
      </c>
      <c r="K76" s="176">
        <v>50000</v>
      </c>
      <c r="L76" s="79">
        <v>6</v>
      </c>
      <c r="M76" s="79">
        <v>0</v>
      </c>
      <c r="N76" s="79">
        <v>24</v>
      </c>
      <c r="O76" s="88">
        <v>4</v>
      </c>
      <c r="P76" s="89">
        <v>0</v>
      </c>
      <c r="Q76" s="90">
        <f>O76+P76</f>
        <v>4</v>
      </c>
      <c r="R76" s="80">
        <f>IFERROR(Q76/N76,"-")</f>
        <v>0.16666666666667</v>
      </c>
      <c r="S76" s="79">
        <v>0</v>
      </c>
      <c r="T76" s="79">
        <v>3</v>
      </c>
      <c r="U76" s="80">
        <f>IFERROR(T76/(Q76),"-")</f>
        <v>0.75</v>
      </c>
      <c r="V76" s="81">
        <f>IFERROR(K76/SUM(Q76:Q77),"-")</f>
        <v>7142.8571428571</v>
      </c>
      <c r="W76" s="82">
        <v>1</v>
      </c>
      <c r="X76" s="80">
        <f>IF(Q76=0,"-",W76/Q76)</f>
        <v>0.25</v>
      </c>
      <c r="Y76" s="181">
        <v>61000</v>
      </c>
      <c r="Z76" s="182">
        <f>IFERROR(Y76/Q76,"-")</f>
        <v>15250</v>
      </c>
      <c r="AA76" s="182">
        <f>IFERROR(Y76/W76,"-")</f>
        <v>61000</v>
      </c>
      <c r="AB76" s="176">
        <f>SUM(Y76:Y77)-SUM(K76:K77)</f>
        <v>15000</v>
      </c>
      <c r="AC76" s="83">
        <f>SUM(Y76:Y77)/SUM(K76:K77)</f>
        <v>1.3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>
        <v>1</v>
      </c>
      <c r="AO76" s="98">
        <f>IF(Q76=0,"",IF(AN76=0,"",(AN76/Q76)))</f>
        <v>0.25</v>
      </c>
      <c r="AP76" s="97"/>
      <c r="AQ76" s="99">
        <f>IFERROR(AP76/AN76,"-")</f>
        <v>0</v>
      </c>
      <c r="AR76" s="100"/>
      <c r="AS76" s="101">
        <f>IFERROR(AR76/AN76,"-")</f>
        <v>0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>
        <v>1</v>
      </c>
      <c r="BG76" s="110">
        <f>IF(Q76=0,"",IF(BF76=0,"",(BF76/Q76)))</f>
        <v>0.25</v>
      </c>
      <c r="BH76" s="109"/>
      <c r="BI76" s="111">
        <f>IFERROR(BH76/BF76,"-")</f>
        <v>0</v>
      </c>
      <c r="BJ76" s="112"/>
      <c r="BK76" s="113">
        <f>IFERROR(BJ76/BF76,"-")</f>
        <v>0</v>
      </c>
      <c r="BL76" s="114"/>
      <c r="BM76" s="114"/>
      <c r="BN76" s="114"/>
      <c r="BO76" s="116">
        <v>2</v>
      </c>
      <c r="BP76" s="117">
        <f>IF(Q76=0,"",IF(BO76=0,"",(BO76/Q76)))</f>
        <v>0.5</v>
      </c>
      <c r="BQ76" s="118">
        <v>1</v>
      </c>
      <c r="BR76" s="119">
        <f>IFERROR(BQ76/BO76,"-")</f>
        <v>0.5</v>
      </c>
      <c r="BS76" s="120">
        <v>61000</v>
      </c>
      <c r="BT76" s="121">
        <f>IFERROR(BS76/BO76,"-")</f>
        <v>30500</v>
      </c>
      <c r="BU76" s="122"/>
      <c r="BV76" s="122"/>
      <c r="BW76" s="122">
        <v>1</v>
      </c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1</v>
      </c>
      <c r="CQ76" s="138">
        <v>61000</v>
      </c>
      <c r="CR76" s="138">
        <v>61000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215</v>
      </c>
      <c r="C77" s="184" t="s">
        <v>58</v>
      </c>
      <c r="D77" s="184"/>
      <c r="E77" s="184" t="s">
        <v>131</v>
      </c>
      <c r="F77" s="184" t="s">
        <v>100</v>
      </c>
      <c r="G77" s="184" t="s">
        <v>66</v>
      </c>
      <c r="H77" s="87"/>
      <c r="I77" s="87"/>
      <c r="J77" s="87"/>
      <c r="K77" s="176"/>
      <c r="L77" s="79">
        <v>9</v>
      </c>
      <c r="M77" s="79">
        <v>9</v>
      </c>
      <c r="N77" s="79">
        <v>3</v>
      </c>
      <c r="O77" s="88">
        <v>3</v>
      </c>
      <c r="P77" s="89">
        <v>0</v>
      </c>
      <c r="Q77" s="90">
        <f>O77+P77</f>
        <v>3</v>
      </c>
      <c r="R77" s="80">
        <f>IFERROR(Q77/N77,"-")</f>
        <v>1</v>
      </c>
      <c r="S77" s="79">
        <v>1</v>
      </c>
      <c r="T77" s="79">
        <v>0</v>
      </c>
      <c r="U77" s="80">
        <f>IFERROR(T77/(Q77),"-")</f>
        <v>0</v>
      </c>
      <c r="V77" s="81"/>
      <c r="W77" s="82">
        <v>1</v>
      </c>
      <c r="X77" s="80">
        <f>IF(Q77=0,"-",W77/Q77)</f>
        <v>0.33333333333333</v>
      </c>
      <c r="Y77" s="181">
        <v>4000</v>
      </c>
      <c r="Z77" s="182">
        <f>IFERROR(Y77/Q77,"-")</f>
        <v>1333.3333333333</v>
      </c>
      <c r="AA77" s="182">
        <f>IFERROR(Y77/W77,"-")</f>
        <v>4000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1</v>
      </c>
      <c r="BG77" s="110">
        <f>IF(Q77=0,"",IF(BF77=0,"",(BF77/Q77)))</f>
        <v>0.33333333333333</v>
      </c>
      <c r="BH77" s="109"/>
      <c r="BI77" s="111">
        <f>IFERROR(BH77/BF77,"-")</f>
        <v>0</v>
      </c>
      <c r="BJ77" s="112"/>
      <c r="BK77" s="113">
        <f>IFERROR(BJ77/BF77,"-")</f>
        <v>0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>
        <v>1</v>
      </c>
      <c r="BY77" s="124">
        <f>IF(Q77=0,"",IF(BX77=0,"",(BX77/Q77)))</f>
        <v>0.33333333333333</v>
      </c>
      <c r="BZ77" s="125">
        <v>1</v>
      </c>
      <c r="CA77" s="126">
        <f>IFERROR(BZ77/BX77,"-")</f>
        <v>1</v>
      </c>
      <c r="CB77" s="127">
        <v>4000</v>
      </c>
      <c r="CC77" s="128">
        <f>IFERROR(CB77/BX77,"-")</f>
        <v>4000</v>
      </c>
      <c r="CD77" s="129"/>
      <c r="CE77" s="129">
        <v>1</v>
      </c>
      <c r="CF77" s="129"/>
      <c r="CG77" s="130">
        <v>1</v>
      </c>
      <c r="CH77" s="131">
        <f>IF(Q77=0,"",IF(CG77=0,"",(CG77/Q77)))</f>
        <v>0.33333333333333</v>
      </c>
      <c r="CI77" s="132"/>
      <c r="CJ77" s="133">
        <f>IFERROR(CI77/CG77,"-")</f>
        <v>0</v>
      </c>
      <c r="CK77" s="134"/>
      <c r="CL77" s="135">
        <f>IFERROR(CK77/CG77,"-")</f>
        <v>0</v>
      </c>
      <c r="CM77" s="136"/>
      <c r="CN77" s="136"/>
      <c r="CO77" s="136"/>
      <c r="CP77" s="137">
        <v>1</v>
      </c>
      <c r="CQ77" s="138">
        <v>4000</v>
      </c>
      <c r="CR77" s="138">
        <v>4000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>
        <f>AC78</f>
        <v>0.1</v>
      </c>
      <c r="B78" s="184" t="s">
        <v>216</v>
      </c>
      <c r="C78" s="184" t="s">
        <v>58</v>
      </c>
      <c r="D78" s="184"/>
      <c r="E78" s="184" t="s">
        <v>146</v>
      </c>
      <c r="F78" s="184" t="s">
        <v>103</v>
      </c>
      <c r="G78" s="184" t="s">
        <v>61</v>
      </c>
      <c r="H78" s="87" t="s">
        <v>194</v>
      </c>
      <c r="I78" s="87" t="s">
        <v>133</v>
      </c>
      <c r="J78" s="87" t="s">
        <v>134</v>
      </c>
      <c r="K78" s="176">
        <v>50000</v>
      </c>
      <c r="L78" s="79">
        <v>12</v>
      </c>
      <c r="M78" s="79">
        <v>0</v>
      </c>
      <c r="N78" s="79">
        <v>80</v>
      </c>
      <c r="O78" s="88">
        <v>5</v>
      </c>
      <c r="P78" s="89">
        <v>0</v>
      </c>
      <c r="Q78" s="90">
        <f>O78+P78</f>
        <v>5</v>
      </c>
      <c r="R78" s="80">
        <f>IFERROR(Q78/N78,"-")</f>
        <v>0.0625</v>
      </c>
      <c r="S78" s="79">
        <v>0</v>
      </c>
      <c r="T78" s="79">
        <v>2</v>
      </c>
      <c r="U78" s="80">
        <f>IFERROR(T78/(Q78),"-")</f>
        <v>0.4</v>
      </c>
      <c r="V78" s="81">
        <f>IFERROR(K78/SUM(Q78:Q79),"-")</f>
        <v>6250</v>
      </c>
      <c r="W78" s="82">
        <v>1</v>
      </c>
      <c r="X78" s="80">
        <f>IF(Q78=0,"-",W78/Q78)</f>
        <v>0.2</v>
      </c>
      <c r="Y78" s="181">
        <v>5000</v>
      </c>
      <c r="Z78" s="182">
        <f>IFERROR(Y78/Q78,"-")</f>
        <v>1000</v>
      </c>
      <c r="AA78" s="182">
        <f>IFERROR(Y78/W78,"-")</f>
        <v>5000</v>
      </c>
      <c r="AB78" s="176">
        <f>SUM(Y78:Y79)-SUM(K78:K79)</f>
        <v>-45000</v>
      </c>
      <c r="AC78" s="83">
        <f>SUM(Y78:Y79)/SUM(K78:K79)</f>
        <v>0.1</v>
      </c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2</v>
      </c>
      <c r="BG78" s="110">
        <f>IF(Q78=0,"",IF(BF78=0,"",(BF78/Q78)))</f>
        <v>0.4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>
        <v>3</v>
      </c>
      <c r="BP78" s="117">
        <f>IF(Q78=0,"",IF(BO78=0,"",(BO78/Q78)))</f>
        <v>0.6</v>
      </c>
      <c r="BQ78" s="118">
        <v>1</v>
      </c>
      <c r="BR78" s="119">
        <f>IFERROR(BQ78/BO78,"-")</f>
        <v>0.33333333333333</v>
      </c>
      <c r="BS78" s="120">
        <v>5000</v>
      </c>
      <c r="BT78" s="121">
        <f>IFERROR(BS78/BO78,"-")</f>
        <v>1666.6666666667</v>
      </c>
      <c r="BU78" s="122">
        <v>1</v>
      </c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1</v>
      </c>
      <c r="CQ78" s="138">
        <v>5000</v>
      </c>
      <c r="CR78" s="138">
        <v>5000</v>
      </c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217</v>
      </c>
      <c r="C79" s="184" t="s">
        <v>58</v>
      </c>
      <c r="D79" s="184"/>
      <c r="E79" s="184" t="s">
        <v>146</v>
      </c>
      <c r="F79" s="184" t="s">
        <v>103</v>
      </c>
      <c r="G79" s="184" t="s">
        <v>66</v>
      </c>
      <c r="H79" s="87"/>
      <c r="I79" s="87"/>
      <c r="J79" s="87"/>
      <c r="K79" s="176"/>
      <c r="L79" s="79">
        <v>16</v>
      </c>
      <c r="M79" s="79">
        <v>14</v>
      </c>
      <c r="N79" s="79">
        <v>5</v>
      </c>
      <c r="O79" s="88">
        <v>3</v>
      </c>
      <c r="P79" s="89">
        <v>0</v>
      </c>
      <c r="Q79" s="90">
        <f>O79+P79</f>
        <v>3</v>
      </c>
      <c r="R79" s="80">
        <f>IFERROR(Q79/N79,"-")</f>
        <v>0.6</v>
      </c>
      <c r="S79" s="79">
        <v>0</v>
      </c>
      <c r="T79" s="79">
        <v>0</v>
      </c>
      <c r="U79" s="80">
        <f>IFERROR(T79/(Q79),"-")</f>
        <v>0</v>
      </c>
      <c r="V79" s="81"/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2</v>
      </c>
      <c r="BP79" s="117">
        <f>IF(Q79=0,"",IF(BO79=0,"",(BO79/Q79)))</f>
        <v>0.66666666666667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>
        <v>1</v>
      </c>
      <c r="CH79" s="131">
        <f>IF(Q79=0,"",IF(CG79=0,"",(CG79/Q79)))</f>
        <v>0.33333333333333</v>
      </c>
      <c r="CI79" s="132"/>
      <c r="CJ79" s="133">
        <f>IFERROR(CI79/CG79,"-")</f>
        <v>0</v>
      </c>
      <c r="CK79" s="134"/>
      <c r="CL79" s="135">
        <f>IFERROR(CK79/CG79,"-")</f>
        <v>0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30"/>
      <c r="B80" s="84"/>
      <c r="C80" s="84"/>
      <c r="D80" s="85"/>
      <c r="E80" s="85"/>
      <c r="F80" s="85"/>
      <c r="G80" s="86"/>
      <c r="H80" s="87"/>
      <c r="I80" s="87"/>
      <c r="J80" s="87"/>
      <c r="K80" s="177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3"/>
      <c r="Z80" s="183"/>
      <c r="AA80" s="183"/>
      <c r="AB80" s="183"/>
      <c r="AC80" s="33"/>
      <c r="AD80" s="57"/>
      <c r="AE80" s="61"/>
      <c r="AF80" s="62"/>
      <c r="AG80" s="61"/>
      <c r="AH80" s="65"/>
      <c r="AI80" s="66"/>
      <c r="AJ80" s="67"/>
      <c r="AK80" s="68"/>
      <c r="AL80" s="68"/>
      <c r="AM80" s="68"/>
      <c r="AN80" s="61"/>
      <c r="AO80" s="62"/>
      <c r="AP80" s="61"/>
      <c r="AQ80" s="65"/>
      <c r="AR80" s="66"/>
      <c r="AS80" s="67"/>
      <c r="AT80" s="68"/>
      <c r="AU80" s="68"/>
      <c r="AV80" s="68"/>
      <c r="AW80" s="61"/>
      <c r="AX80" s="62"/>
      <c r="AY80" s="61"/>
      <c r="AZ80" s="65"/>
      <c r="BA80" s="66"/>
      <c r="BB80" s="67"/>
      <c r="BC80" s="68"/>
      <c r="BD80" s="68"/>
      <c r="BE80" s="68"/>
      <c r="BF80" s="61"/>
      <c r="BG80" s="62"/>
      <c r="BH80" s="61"/>
      <c r="BI80" s="65"/>
      <c r="BJ80" s="66"/>
      <c r="BK80" s="67"/>
      <c r="BL80" s="68"/>
      <c r="BM80" s="68"/>
      <c r="BN80" s="68"/>
      <c r="BO80" s="63"/>
      <c r="BP80" s="64"/>
      <c r="BQ80" s="61"/>
      <c r="BR80" s="65"/>
      <c r="BS80" s="66"/>
      <c r="BT80" s="67"/>
      <c r="BU80" s="68"/>
      <c r="BV80" s="68"/>
      <c r="BW80" s="68"/>
      <c r="BX80" s="63"/>
      <c r="BY80" s="64"/>
      <c r="BZ80" s="61"/>
      <c r="CA80" s="65"/>
      <c r="CB80" s="66"/>
      <c r="CC80" s="67"/>
      <c r="CD80" s="68"/>
      <c r="CE80" s="68"/>
      <c r="CF80" s="68"/>
      <c r="CG80" s="63"/>
      <c r="CH80" s="64"/>
      <c r="CI80" s="61"/>
      <c r="CJ80" s="65"/>
      <c r="CK80" s="66"/>
      <c r="CL80" s="67"/>
      <c r="CM80" s="68"/>
      <c r="CN80" s="68"/>
      <c r="CO80" s="68"/>
      <c r="CP80" s="69"/>
      <c r="CQ80" s="66"/>
      <c r="CR80" s="66"/>
      <c r="CS80" s="66"/>
      <c r="CT80" s="70"/>
    </row>
    <row r="81" spans="1:99">
      <c r="A81" s="30"/>
      <c r="B81" s="37"/>
      <c r="C81" s="37"/>
      <c r="D81" s="21"/>
      <c r="E81" s="21"/>
      <c r="F81" s="21"/>
      <c r="G81" s="22"/>
      <c r="H81" s="36"/>
      <c r="I81" s="36"/>
      <c r="J81" s="73"/>
      <c r="K81" s="178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3"/>
      <c r="Z81" s="183"/>
      <c r="AA81" s="183"/>
      <c r="AB81" s="183"/>
      <c r="AC81" s="33"/>
      <c r="AD81" s="59"/>
      <c r="AE81" s="61"/>
      <c r="AF81" s="62"/>
      <c r="AG81" s="61"/>
      <c r="AH81" s="65"/>
      <c r="AI81" s="66"/>
      <c r="AJ81" s="67"/>
      <c r="AK81" s="68"/>
      <c r="AL81" s="68"/>
      <c r="AM81" s="68"/>
      <c r="AN81" s="61"/>
      <c r="AO81" s="62"/>
      <c r="AP81" s="61"/>
      <c r="AQ81" s="65"/>
      <c r="AR81" s="66"/>
      <c r="AS81" s="67"/>
      <c r="AT81" s="68"/>
      <c r="AU81" s="68"/>
      <c r="AV81" s="68"/>
      <c r="AW81" s="61"/>
      <c r="AX81" s="62"/>
      <c r="AY81" s="61"/>
      <c r="AZ81" s="65"/>
      <c r="BA81" s="66"/>
      <c r="BB81" s="67"/>
      <c r="BC81" s="68"/>
      <c r="BD81" s="68"/>
      <c r="BE81" s="68"/>
      <c r="BF81" s="61"/>
      <c r="BG81" s="62"/>
      <c r="BH81" s="61"/>
      <c r="BI81" s="65"/>
      <c r="BJ81" s="66"/>
      <c r="BK81" s="67"/>
      <c r="BL81" s="68"/>
      <c r="BM81" s="68"/>
      <c r="BN81" s="68"/>
      <c r="BO81" s="63"/>
      <c r="BP81" s="64"/>
      <c r="BQ81" s="61"/>
      <c r="BR81" s="65"/>
      <c r="BS81" s="66"/>
      <c r="BT81" s="67"/>
      <c r="BU81" s="68"/>
      <c r="BV81" s="68"/>
      <c r="BW81" s="68"/>
      <c r="BX81" s="63"/>
      <c r="BY81" s="64"/>
      <c r="BZ81" s="61"/>
      <c r="CA81" s="65"/>
      <c r="CB81" s="66"/>
      <c r="CC81" s="67"/>
      <c r="CD81" s="68"/>
      <c r="CE81" s="68"/>
      <c r="CF81" s="68"/>
      <c r="CG81" s="63"/>
      <c r="CH81" s="64"/>
      <c r="CI81" s="61"/>
      <c r="CJ81" s="65"/>
      <c r="CK81" s="66"/>
      <c r="CL81" s="67"/>
      <c r="CM81" s="68"/>
      <c r="CN81" s="68"/>
      <c r="CO81" s="68"/>
      <c r="CP81" s="69"/>
      <c r="CQ81" s="66"/>
      <c r="CR81" s="66"/>
      <c r="CS81" s="66"/>
      <c r="CT81" s="70"/>
    </row>
    <row r="82" spans="1:99">
      <c r="A82" s="19">
        <f>AC82</f>
        <v>1.5939903381643</v>
      </c>
      <c r="B82" s="39"/>
      <c r="C82" s="39"/>
      <c r="D82" s="39"/>
      <c r="E82" s="39"/>
      <c r="F82" s="39"/>
      <c r="G82" s="39"/>
      <c r="H82" s="40" t="s">
        <v>218</v>
      </c>
      <c r="I82" s="40"/>
      <c r="J82" s="40"/>
      <c r="K82" s="179">
        <f>SUM(K6:K81)</f>
        <v>4140000</v>
      </c>
      <c r="L82" s="41">
        <f>SUM(L6:L81)</f>
        <v>1450</v>
      </c>
      <c r="M82" s="41">
        <f>SUM(M6:M81)</f>
        <v>700</v>
      </c>
      <c r="N82" s="41">
        <f>SUM(N6:N81)</f>
        <v>2182</v>
      </c>
      <c r="O82" s="41">
        <f>SUM(O6:O81)</f>
        <v>274</v>
      </c>
      <c r="P82" s="41">
        <f>SUM(P6:P81)</f>
        <v>0</v>
      </c>
      <c r="Q82" s="41">
        <f>SUM(Q6:Q81)</f>
        <v>274</v>
      </c>
      <c r="R82" s="42">
        <f>IFERROR(Q82/N82,"-")</f>
        <v>0.12557286892759</v>
      </c>
      <c r="S82" s="76">
        <f>SUM(S6:S81)</f>
        <v>29</v>
      </c>
      <c r="T82" s="76">
        <f>SUM(T6:T81)</f>
        <v>101</v>
      </c>
      <c r="U82" s="42">
        <f>IFERROR(S82/Q82,"-")</f>
        <v>0.10583941605839</v>
      </c>
      <c r="V82" s="43">
        <f>IFERROR(K82/Q82,"-")</f>
        <v>15109.489051095</v>
      </c>
      <c r="W82" s="44">
        <f>SUM(W6:W81)</f>
        <v>74</v>
      </c>
      <c r="X82" s="42">
        <f>IFERROR(W82/Q82,"-")</f>
        <v>0.27007299270073</v>
      </c>
      <c r="Y82" s="179">
        <f>SUM(Y6:Y81)</f>
        <v>6599120</v>
      </c>
      <c r="Z82" s="179">
        <f>IFERROR(Y82/Q82,"-")</f>
        <v>24084.379562044</v>
      </c>
      <c r="AA82" s="179">
        <f>IFERROR(Y82/W82,"-")</f>
        <v>89177.297297297</v>
      </c>
      <c r="AB82" s="179">
        <f>Y82-K82</f>
        <v>2459120</v>
      </c>
      <c r="AC82" s="45">
        <f>Y82/K82</f>
        <v>1.5939903381643</v>
      </c>
      <c r="AD82" s="58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21"/>
    <mergeCell ref="K16:K21"/>
    <mergeCell ref="V16:V21"/>
    <mergeCell ref="AB16:AB21"/>
    <mergeCell ref="AC16:AC21"/>
    <mergeCell ref="A22:A29"/>
    <mergeCell ref="K22:K29"/>
    <mergeCell ref="V22:V29"/>
    <mergeCell ref="AB22:AB29"/>
    <mergeCell ref="AC22:AC29"/>
    <mergeCell ref="A30:A33"/>
    <mergeCell ref="K30:K33"/>
    <mergeCell ref="V30:V33"/>
    <mergeCell ref="AB30:AB33"/>
    <mergeCell ref="AC30:AC33"/>
    <mergeCell ref="A34:A47"/>
    <mergeCell ref="K34:K47"/>
    <mergeCell ref="V34:V47"/>
    <mergeCell ref="AB34:AB47"/>
    <mergeCell ref="AC34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