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<sst xmlns="http://schemas.openxmlformats.org/spreadsheetml/2006/main" uniqueCount="151">
  <si>
    <t>11月</t>
  </si>
  <si>
    <t>わくドキ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</si>
  <si>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</si>
  <si>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</si>
  <si>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</si>
  <si>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</si>
  <si>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</si>
  <si>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</si>
  <si>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</si>
  <si>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</si>
  <si>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</si>
  <si>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</si>
  <si>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</si>
  <si>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</si>
  <si>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</si>
  <si>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</si>
  <si>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</si>
  <si>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</si>
  <si>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</si>
  <si>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</si>
  <si>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</si>
  <si>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</si>
  <si>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</si>
  <si>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</si>
  <si>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</si>
  <si>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</si>
  <si>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</si>
  <si>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</si>
  <si>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</si>
  <si>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</si>
  <si>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</si>
  <si>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</si>
  <si>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</si>
  <si>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</si>
  <si>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</si>
  <si>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</si>
  <si>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</si>
  <si>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</si>
  <si>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</si>
  <si>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</si>
  <si>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</si>
  <si>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</si>
  <si>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</si>
  <si>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</si>
  <si>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</si>
  <si>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</si>
  <si>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</si>
  <si>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</si>
  <si>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</si>
  <si>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</si>
  <si>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</si>
  <si>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</si>
  <si>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</si>
  <si>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</si>
  <si>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</si>
  <si>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</si>
  <si>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</si>
  <si>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np2782</t>
  </si>
  <si>
    <t>インターカラー</t>
  </si>
  <si>
    <t>高麗人参版</t>
  </si>
  <si>
    <t>出会い求人</t>
  </si>
  <si>
    <t>lp03_l</t>
  </si>
  <si>
    <t>ニッカン関西</t>
  </si>
  <si>
    <t>4C全面</t>
  </si>
  <si>
    <t>11月15日(日)</t>
  </si>
  <si>
    <t>np2783</t>
  </si>
  <si>
    <t>空電</t>
  </si>
  <si>
    <t>np2784</t>
  </si>
  <si>
    <t>誤発注版</t>
  </si>
  <si>
    <t>助けてください</t>
  </si>
  <si>
    <t>lp03_a</t>
  </si>
  <si>
    <t>スポーツ報知関東</t>
  </si>
  <si>
    <t>全5段つかみ4回</t>
  </si>
  <si>
    <t>11月03日(火)</t>
  </si>
  <si>
    <t>np2785</t>
  </si>
  <si>
    <t>焼肉飯</t>
  </si>
  <si>
    <t>五つ星の出会い今までにない出会いがココに</t>
  </si>
  <si>
    <t>11月14日(土)</t>
  </si>
  <si>
    <t>np2786</t>
  </si>
  <si>
    <t>女性が好きな私にとって神サイトです</t>
  </si>
  <si>
    <t>11月21日(土)</t>
  </si>
  <si>
    <t>np2787</t>
  </si>
  <si>
    <t>デリヘル版</t>
  </si>
  <si>
    <t>11月23日(月)</t>
  </si>
  <si>
    <t>np2788</t>
  </si>
  <si>
    <t>(空電共通)</t>
  </si>
  <si>
    <t>空電 (共通)</t>
  </si>
  <si>
    <t>np2789</t>
  </si>
  <si>
    <t>①求人風</t>
  </si>
  <si>
    <t>143「行列のできる恋愛結婚情報サイト」</t>
  </si>
  <si>
    <t>半2段つかみ10段保証</t>
  </si>
  <si>
    <t>1～10日</t>
  </si>
  <si>
    <t>np2790</t>
  </si>
  <si>
    <t>②旧デイリー風</t>
  </si>
  <si>
    <t>144「逆行出会いで熟女と出会い放題！」</t>
  </si>
  <si>
    <t>11～20日</t>
  </si>
  <si>
    <t>np2791</t>
  </si>
  <si>
    <t>③大正版</t>
  </si>
  <si>
    <t>145「これまで10人としか会ってないだと？お前、やな奴だな！」</t>
  </si>
  <si>
    <t>21～31日</t>
  </si>
  <si>
    <t>np2792</t>
  </si>
  <si>
    <t>np2793</t>
  </si>
  <si>
    <t>号外版</t>
  </si>
  <si>
    <t>ついに登場！中年だけモテルサイト</t>
  </si>
  <si>
    <t>スポニチ関東</t>
  </si>
  <si>
    <t>全5段</t>
  </si>
  <si>
    <t>11月20日(金)</t>
  </si>
  <si>
    <t>np2794</t>
  </si>
  <si>
    <t>np2795</t>
  </si>
  <si>
    <t>記事風版</t>
  </si>
  <si>
    <t>11月27日(金)</t>
  </si>
  <si>
    <t>np2796</t>
  </si>
  <si>
    <t>np2797</t>
  </si>
  <si>
    <t>スポニチ関西</t>
  </si>
  <si>
    <t>np2798</t>
  </si>
  <si>
    <t>np2799</t>
  </si>
  <si>
    <t>np2800</t>
  </si>
  <si>
    <t>np2801</t>
  </si>
  <si>
    <t>サンスポ関西</t>
  </si>
  <si>
    <t>11月22日(日)</t>
  </si>
  <si>
    <t>np2802</t>
  </si>
  <si>
    <t>np2803</t>
  </si>
  <si>
    <t>デイリースポーツ関西</t>
  </si>
  <si>
    <t>4C終面全5段</t>
  </si>
  <si>
    <t>11月07日(土)</t>
  </si>
  <si>
    <t>np2804</t>
  </si>
  <si>
    <t>np2805</t>
  </si>
  <si>
    <t>11月19日(木)</t>
  </si>
  <si>
    <t>np2806</t>
  </si>
  <si>
    <t>np2807</t>
  </si>
  <si>
    <t>九スポ</t>
  </si>
  <si>
    <t>np2808</t>
  </si>
  <si>
    <t>np2809</t>
  </si>
  <si>
    <t>男メイン比較版</t>
  </si>
  <si>
    <t>脱！出会い宣言</t>
  </si>
  <si>
    <t>np2810</t>
  </si>
  <si>
    <t>np2811</t>
  </si>
  <si>
    <t>大正版</t>
  </si>
  <si>
    <t>半5段</t>
  </si>
  <si>
    <t>np2812</t>
  </si>
  <si>
    <t>np2813</t>
  </si>
  <si>
    <t>コンパニオン版</t>
  </si>
  <si>
    <t>np2814</t>
  </si>
  <si>
    <t>np2815</t>
  </si>
  <si>
    <t>11月28日(土)</t>
  </si>
  <si>
    <t>np2816</t>
  </si>
  <si>
    <t>np2817</t>
  </si>
  <si>
    <t>東スポ・大スポ・九スポ・中京</t>
  </si>
  <si>
    <t>記事枠</t>
  </si>
  <si>
    <t>np2818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</si>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</sst>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4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1.5625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320000</v>
      </c>
      <c r="L6" s="79">
        <v>31</v>
      </c>
      <c r="M6" s="79">
        <v>0</v>
      </c>
      <c r="N6" s="79">
        <v>88</v>
      </c>
      <c r="O6" s="88">
        <v>12</v>
      </c>
      <c r="P6" s="89">
        <v>0</v>
      </c>
      <c r="Q6" s="90">
        <f>O6+P6</f>
        <v>12</v>
      </c>
      <c r="R6" s="80">
        <f>IFERROR(Q6/N6,"-")</f>
        <v>0.13636363636364</v>
      </c>
      <c r="S6" s="79">
        <v>0</v>
      </c>
      <c r="T6" s="79">
        <v>3</v>
      </c>
      <c r="U6" s="80">
        <f>IFERROR(T6/(Q6),"-")</f>
        <v>0.25</v>
      </c>
      <c r="V6" s="81">
        <f>IFERROR(K6/SUM(Q6:Q7),"-")</f>
        <v>14545.454545455</v>
      </c>
      <c r="W6" s="82">
        <v>3</v>
      </c>
      <c r="X6" s="80">
        <f>IF(Q6=0,"-",W6/Q6)</f>
        <v>0.25</v>
      </c>
      <c r="Y6" s="181">
        <v>19000</v>
      </c>
      <c r="Z6" s="182">
        <f>IFERROR(Y6/Q6,"-")</f>
        <v>1583.3333333333</v>
      </c>
      <c r="AA6" s="182">
        <f>IFERROR(Y6/W6,"-")</f>
        <v>6333.3333333333</v>
      </c>
      <c r="AB6" s="176">
        <f>SUM(Y6:Y7)-SUM(K6:K7)</f>
        <v>180000</v>
      </c>
      <c r="AC6" s="83">
        <f>SUM(Y6:Y7)/SUM(K6:K7)</f>
        <v>1.5625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5</v>
      </c>
      <c r="BG6" s="110">
        <f>IF(Q6=0,"",IF(BF6=0,"",(BF6/Q6)))</f>
        <v>0.41666666666667</v>
      </c>
      <c r="BH6" s="109">
        <v>1</v>
      </c>
      <c r="BI6" s="111">
        <f>IFERROR(BH6/BF6,"-")</f>
        <v>0.2</v>
      </c>
      <c r="BJ6" s="112">
        <v>3000</v>
      </c>
      <c r="BK6" s="113">
        <f>IFERROR(BJ6/BF6,"-")</f>
        <v>600</v>
      </c>
      <c r="BL6" s="114">
        <v>1</v>
      </c>
      <c r="BM6" s="114"/>
      <c r="BN6" s="114"/>
      <c r="BO6" s="116">
        <v>5</v>
      </c>
      <c r="BP6" s="117">
        <f>IF(Q6=0,"",IF(BO6=0,"",(BO6/Q6)))</f>
        <v>0.41666666666667</v>
      </c>
      <c r="BQ6" s="118">
        <v>1</v>
      </c>
      <c r="BR6" s="119">
        <f>IFERROR(BQ6/BO6,"-")</f>
        <v>0.2</v>
      </c>
      <c r="BS6" s="120">
        <v>6000</v>
      </c>
      <c r="BT6" s="121">
        <f>IFERROR(BS6/BO6,"-")</f>
        <v>1200</v>
      </c>
      <c r="BU6" s="122"/>
      <c r="BV6" s="122">
        <v>1</v>
      </c>
      <c r="BW6" s="122"/>
      <c r="BX6" s="123">
        <v>2</v>
      </c>
      <c r="BY6" s="124">
        <f>IF(Q6=0,"",IF(BX6=0,"",(BX6/Q6)))</f>
        <v>0.16666666666667</v>
      </c>
      <c r="BZ6" s="125">
        <v>1</v>
      </c>
      <c r="CA6" s="126">
        <f>IFERROR(BZ6/BX6,"-")</f>
        <v>0.5</v>
      </c>
      <c r="CB6" s="127">
        <v>10000</v>
      </c>
      <c r="CC6" s="128">
        <f>IFERROR(CB6/BX6,"-")</f>
        <v>5000</v>
      </c>
      <c r="CD6" s="129">
        <v>1</v>
      </c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3</v>
      </c>
      <c r="CQ6" s="138">
        <v>19000</v>
      </c>
      <c r="CR6" s="138">
        <v>10000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33</v>
      </c>
      <c r="M7" s="79">
        <v>26</v>
      </c>
      <c r="N7" s="79">
        <v>17</v>
      </c>
      <c r="O7" s="88">
        <v>10</v>
      </c>
      <c r="P7" s="89">
        <v>0</v>
      </c>
      <c r="Q7" s="90">
        <f>O7+P7</f>
        <v>10</v>
      </c>
      <c r="R7" s="80">
        <f>IFERROR(Q7/N7,"-")</f>
        <v>0.58823529411765</v>
      </c>
      <c r="S7" s="79">
        <v>1</v>
      </c>
      <c r="T7" s="79">
        <v>4</v>
      </c>
      <c r="U7" s="80">
        <f>IFERROR(T7/(Q7),"-")</f>
        <v>0.4</v>
      </c>
      <c r="V7" s="81"/>
      <c r="W7" s="82">
        <v>3</v>
      </c>
      <c r="X7" s="80">
        <f>IF(Q7=0,"-",W7/Q7)</f>
        <v>0.3</v>
      </c>
      <c r="Y7" s="181">
        <v>481000</v>
      </c>
      <c r="Z7" s="182">
        <f>IFERROR(Y7/Q7,"-")</f>
        <v>48100</v>
      </c>
      <c r="AA7" s="182">
        <f>IFERROR(Y7/W7,"-")</f>
        <v>160333.33333333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2</v>
      </c>
      <c r="BG7" s="110">
        <f>IF(Q7=0,"",IF(BF7=0,"",(BF7/Q7)))</f>
        <v>0.2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3</v>
      </c>
      <c r="BP7" s="117">
        <f>IF(Q7=0,"",IF(BO7=0,"",(BO7/Q7)))</f>
        <v>0.3</v>
      </c>
      <c r="BQ7" s="118">
        <v>1</v>
      </c>
      <c r="BR7" s="119">
        <f>IFERROR(BQ7/BO7,"-")</f>
        <v>0.33333333333333</v>
      </c>
      <c r="BS7" s="120">
        <v>50000</v>
      </c>
      <c r="BT7" s="121">
        <f>IFERROR(BS7/BO7,"-")</f>
        <v>16666.666666667</v>
      </c>
      <c r="BU7" s="122"/>
      <c r="BV7" s="122"/>
      <c r="BW7" s="122">
        <v>1</v>
      </c>
      <c r="BX7" s="123">
        <v>5</v>
      </c>
      <c r="BY7" s="124">
        <f>IF(Q7=0,"",IF(BX7=0,"",(BX7/Q7)))</f>
        <v>0.5</v>
      </c>
      <c r="BZ7" s="125">
        <v>2</v>
      </c>
      <c r="CA7" s="126">
        <f>IFERROR(BZ7/BX7,"-")</f>
        <v>0.4</v>
      </c>
      <c r="CB7" s="127">
        <v>431000</v>
      </c>
      <c r="CC7" s="128">
        <f>IFERROR(CB7/BX7,"-")</f>
        <v>86200</v>
      </c>
      <c r="CD7" s="129">
        <v>1</v>
      </c>
      <c r="CE7" s="129"/>
      <c r="CF7" s="129">
        <v>1</v>
      </c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3</v>
      </c>
      <c r="CQ7" s="138">
        <v>481000</v>
      </c>
      <c r="CR7" s="138">
        <v>428000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>
        <f>AC8</f>
        <v>0.061538461538462</v>
      </c>
      <c r="B8" s="184" t="s">
        <v>67</v>
      </c>
      <c r="C8" s="184" t="s">
        <v>58</v>
      </c>
      <c r="D8" s="184"/>
      <c r="E8" s="184" t="s">
        <v>68</v>
      </c>
      <c r="F8" s="184" t="s">
        <v>69</v>
      </c>
      <c r="G8" s="184" t="s">
        <v>70</v>
      </c>
      <c r="H8" s="87" t="s">
        <v>71</v>
      </c>
      <c r="I8" s="87" t="s">
        <v>72</v>
      </c>
      <c r="J8" s="87" t="s">
        <v>73</v>
      </c>
      <c r="K8" s="176">
        <v>520000</v>
      </c>
      <c r="L8" s="79">
        <v>6</v>
      </c>
      <c r="M8" s="79">
        <v>0</v>
      </c>
      <c r="N8" s="79">
        <v>37</v>
      </c>
      <c r="O8" s="88">
        <v>3</v>
      </c>
      <c r="P8" s="89">
        <v>0</v>
      </c>
      <c r="Q8" s="90">
        <f>O8+P8</f>
        <v>3</v>
      </c>
      <c r="R8" s="80">
        <f>IFERROR(Q8/N8,"-")</f>
        <v>0.081081081081081</v>
      </c>
      <c r="S8" s="79">
        <v>0</v>
      </c>
      <c r="T8" s="79">
        <v>1</v>
      </c>
      <c r="U8" s="80">
        <f>IFERROR(T8/(Q8),"-")</f>
        <v>0.33333333333333</v>
      </c>
      <c r="V8" s="81">
        <f>IFERROR(K8/SUM(Q8:Q12),"-")</f>
        <v>20000</v>
      </c>
      <c r="W8" s="82">
        <v>1</v>
      </c>
      <c r="X8" s="80">
        <f>IF(Q8=0,"-",W8/Q8)</f>
        <v>0.33333333333333</v>
      </c>
      <c r="Y8" s="181">
        <v>5000</v>
      </c>
      <c r="Z8" s="182">
        <f>IFERROR(Y8/Q8,"-")</f>
        <v>1666.6666666667</v>
      </c>
      <c r="AA8" s="182">
        <f>IFERROR(Y8/W8,"-")</f>
        <v>5000</v>
      </c>
      <c r="AB8" s="176">
        <f>SUM(Y8:Y12)-SUM(K8:K12)</f>
        <v>-488000</v>
      </c>
      <c r="AC8" s="83">
        <f>SUM(Y8:Y12)/SUM(K8:K12)</f>
        <v>0.061538461538462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2</v>
      </c>
      <c r="BG8" s="110">
        <f>IF(Q8=0,"",IF(BF8=0,"",(BF8/Q8)))</f>
        <v>0.66666666666667</v>
      </c>
      <c r="BH8" s="109">
        <v>1</v>
      </c>
      <c r="BI8" s="111">
        <f>IFERROR(BH8/BF8,"-")</f>
        <v>0.5</v>
      </c>
      <c r="BJ8" s="112">
        <v>5000</v>
      </c>
      <c r="BK8" s="113">
        <f>IFERROR(BJ8/BF8,"-")</f>
        <v>2500</v>
      </c>
      <c r="BL8" s="114">
        <v>1</v>
      </c>
      <c r="BM8" s="114"/>
      <c r="BN8" s="114"/>
      <c r="BO8" s="116">
        <v>1</v>
      </c>
      <c r="BP8" s="117">
        <f>IF(Q8=0,"",IF(BO8=0,"",(BO8/Q8)))</f>
        <v>0.33333333333333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5000</v>
      </c>
      <c r="CR8" s="138">
        <v>5000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74</v>
      </c>
      <c r="C9" s="184" t="s">
        <v>58</v>
      </c>
      <c r="D9" s="184"/>
      <c r="E9" s="184" t="s">
        <v>75</v>
      </c>
      <c r="F9" s="184" t="s">
        <v>76</v>
      </c>
      <c r="G9" s="184" t="s">
        <v>70</v>
      </c>
      <c r="H9" s="87" t="s">
        <v>71</v>
      </c>
      <c r="I9" s="87" t="s">
        <v>72</v>
      </c>
      <c r="J9" s="186" t="s">
        <v>77</v>
      </c>
      <c r="K9" s="176"/>
      <c r="L9" s="79">
        <v>9</v>
      </c>
      <c r="M9" s="79">
        <v>0</v>
      </c>
      <c r="N9" s="79">
        <v>43</v>
      </c>
      <c r="O9" s="88">
        <v>1</v>
      </c>
      <c r="P9" s="89">
        <v>0</v>
      </c>
      <c r="Q9" s="90">
        <f>O9+P9</f>
        <v>1</v>
      </c>
      <c r="R9" s="80">
        <f>IFERROR(Q9/N9,"-")</f>
        <v>0.023255813953488</v>
      </c>
      <c r="S9" s="79">
        <v>0</v>
      </c>
      <c r="T9" s="79">
        <v>1</v>
      </c>
      <c r="U9" s="80">
        <f>IFERROR(T9/(Q9),"-")</f>
        <v>1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1</v>
      </c>
      <c r="BG9" s="110">
        <f>IF(Q9=0,"",IF(BF9=0,"",(BF9/Q9)))</f>
        <v>1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/>
      <c r="BP9" s="117">
        <f>IF(Q9=0,"",IF(BO9=0,"",(BO9/Q9)))</f>
        <v>0</v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78</v>
      </c>
      <c r="C10" s="184" t="s">
        <v>58</v>
      </c>
      <c r="D10" s="184"/>
      <c r="E10" s="184" t="s">
        <v>59</v>
      </c>
      <c r="F10" s="184" t="s">
        <v>79</v>
      </c>
      <c r="G10" s="184" t="s">
        <v>70</v>
      </c>
      <c r="H10" s="87" t="s">
        <v>71</v>
      </c>
      <c r="I10" s="87" t="s">
        <v>72</v>
      </c>
      <c r="J10" s="186" t="s">
        <v>80</v>
      </c>
      <c r="K10" s="176"/>
      <c r="L10" s="79">
        <v>7</v>
      </c>
      <c r="M10" s="79">
        <v>0</v>
      </c>
      <c r="N10" s="79">
        <v>36</v>
      </c>
      <c r="O10" s="88">
        <v>2</v>
      </c>
      <c r="P10" s="89">
        <v>0</v>
      </c>
      <c r="Q10" s="90">
        <f>O10+P10</f>
        <v>2</v>
      </c>
      <c r="R10" s="80">
        <f>IFERROR(Q10/N10,"-")</f>
        <v>0.055555555555556</v>
      </c>
      <c r="S10" s="79">
        <v>0</v>
      </c>
      <c r="T10" s="79">
        <v>0</v>
      </c>
      <c r="U10" s="80">
        <f>IFERROR(T10/(Q10),"-")</f>
        <v>0</v>
      </c>
      <c r="V10" s="81"/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1</v>
      </c>
      <c r="BG10" s="110">
        <f>IF(Q10=0,"",IF(BF10=0,"",(BF10/Q10)))</f>
        <v>0.5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/>
      <c r="BP10" s="117">
        <f>IF(Q10=0,"",IF(BO10=0,"",(BO10/Q10)))</f>
        <v>0</v>
      </c>
      <c r="BQ10" s="118"/>
      <c r="BR10" s="119" t="str">
        <f>IFERROR(BQ10/BO10,"-")</f>
        <v>-</v>
      </c>
      <c r="BS10" s="120"/>
      <c r="BT10" s="121" t="str">
        <f>IFERROR(BS10/BO10,"-")</f>
        <v>-</v>
      </c>
      <c r="BU10" s="122"/>
      <c r="BV10" s="122"/>
      <c r="BW10" s="122"/>
      <c r="BX10" s="123">
        <v>1</v>
      </c>
      <c r="BY10" s="124">
        <f>IF(Q10=0,"",IF(BX10=0,"",(BX10/Q10)))</f>
        <v>0.5</v>
      </c>
      <c r="BZ10" s="125"/>
      <c r="CA10" s="126">
        <f>IFERROR(BZ10/BX10,"-")</f>
        <v>0</v>
      </c>
      <c r="CB10" s="127"/>
      <c r="CC10" s="128">
        <f>IFERROR(CB10/BX10,"-")</f>
        <v>0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81</v>
      </c>
      <c r="C11" s="184" t="s">
        <v>58</v>
      </c>
      <c r="D11" s="184"/>
      <c r="E11" s="184" t="s">
        <v>82</v>
      </c>
      <c r="F11" s="184" t="s">
        <v>60</v>
      </c>
      <c r="G11" s="184" t="s">
        <v>70</v>
      </c>
      <c r="H11" s="87" t="s">
        <v>71</v>
      </c>
      <c r="I11" s="87" t="s">
        <v>72</v>
      </c>
      <c r="J11" s="87" t="s">
        <v>83</v>
      </c>
      <c r="K11" s="176"/>
      <c r="L11" s="79">
        <v>10</v>
      </c>
      <c r="M11" s="79">
        <v>0</v>
      </c>
      <c r="N11" s="79">
        <v>47</v>
      </c>
      <c r="O11" s="88">
        <v>3</v>
      </c>
      <c r="P11" s="89">
        <v>0</v>
      </c>
      <c r="Q11" s="90">
        <f>O11+P11</f>
        <v>3</v>
      </c>
      <c r="R11" s="80">
        <f>IFERROR(Q11/N11,"-")</f>
        <v>0.063829787234043</v>
      </c>
      <c r="S11" s="79">
        <v>1</v>
      </c>
      <c r="T11" s="79">
        <v>0</v>
      </c>
      <c r="U11" s="80">
        <f>IFERROR(T11/(Q11),"-")</f>
        <v>0</v>
      </c>
      <c r="V11" s="81"/>
      <c r="W11" s="82">
        <v>1</v>
      </c>
      <c r="X11" s="80">
        <f>IF(Q11=0,"-",W11/Q11)</f>
        <v>0.33333333333333</v>
      </c>
      <c r="Y11" s="181">
        <v>9000</v>
      </c>
      <c r="Z11" s="182">
        <f>IFERROR(Y11/Q11,"-")</f>
        <v>3000</v>
      </c>
      <c r="AA11" s="182">
        <f>IFERROR(Y11/W11,"-")</f>
        <v>9000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>
        <v>2</v>
      </c>
      <c r="AX11" s="104">
        <f>IF(Q11=0,"",IF(AW11=0,"",(AW11/Q11)))</f>
        <v>0.66666666666667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>
        <v>1</v>
      </c>
      <c r="BP11" s="117">
        <f>IF(Q11=0,"",IF(BO11=0,"",(BO11/Q11)))</f>
        <v>0.33333333333333</v>
      </c>
      <c r="BQ11" s="118">
        <v>1</v>
      </c>
      <c r="BR11" s="119">
        <f>IFERROR(BQ11/BO11,"-")</f>
        <v>1</v>
      </c>
      <c r="BS11" s="120">
        <v>9000</v>
      </c>
      <c r="BT11" s="121">
        <f>IFERROR(BS11/BO11,"-")</f>
        <v>9000</v>
      </c>
      <c r="BU11" s="122"/>
      <c r="BV11" s="122"/>
      <c r="BW11" s="122">
        <v>1</v>
      </c>
      <c r="BX11" s="123"/>
      <c r="BY11" s="124">
        <f>IF(Q11=0,"",IF(BX11=0,"",(BX11/Q11)))</f>
        <v>0</v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1</v>
      </c>
      <c r="CQ11" s="138">
        <v>9000</v>
      </c>
      <c r="CR11" s="138">
        <v>9000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84</v>
      </c>
      <c r="C12" s="184" t="s">
        <v>58</v>
      </c>
      <c r="D12" s="184"/>
      <c r="E12" s="184" t="s">
        <v>85</v>
      </c>
      <c r="F12" s="184" t="s">
        <v>85</v>
      </c>
      <c r="G12" s="184" t="s">
        <v>66</v>
      </c>
      <c r="H12" s="87" t="s">
        <v>86</v>
      </c>
      <c r="I12" s="87"/>
      <c r="J12" s="87"/>
      <c r="K12" s="176"/>
      <c r="L12" s="79">
        <v>86</v>
      </c>
      <c r="M12" s="79">
        <v>62</v>
      </c>
      <c r="N12" s="79">
        <v>44</v>
      </c>
      <c r="O12" s="88">
        <v>17</v>
      </c>
      <c r="P12" s="89">
        <v>0</v>
      </c>
      <c r="Q12" s="90">
        <f>O12+P12</f>
        <v>17</v>
      </c>
      <c r="R12" s="80">
        <f>IFERROR(Q12/N12,"-")</f>
        <v>0.38636363636364</v>
      </c>
      <c r="S12" s="79">
        <v>3</v>
      </c>
      <c r="T12" s="79">
        <v>8</v>
      </c>
      <c r="U12" s="80">
        <f>IFERROR(T12/(Q12),"-")</f>
        <v>0.47058823529412</v>
      </c>
      <c r="V12" s="81"/>
      <c r="W12" s="82">
        <v>4</v>
      </c>
      <c r="X12" s="80">
        <f>IF(Q12=0,"-",W12/Q12)</f>
        <v>0.23529411764706</v>
      </c>
      <c r="Y12" s="181">
        <v>18000</v>
      </c>
      <c r="Z12" s="182">
        <f>IFERROR(Y12/Q12,"-")</f>
        <v>1058.8235294118</v>
      </c>
      <c r="AA12" s="182">
        <f>IFERROR(Y12/W12,"-")</f>
        <v>4500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1</v>
      </c>
      <c r="BG12" s="110">
        <f>IF(Q12=0,"",IF(BF12=0,"",(BF12/Q12)))</f>
        <v>0.058823529411765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5</v>
      </c>
      <c r="BP12" s="117">
        <f>IF(Q12=0,"",IF(BO12=0,"",(BO12/Q12)))</f>
        <v>0.29411764705882</v>
      </c>
      <c r="BQ12" s="118">
        <v>1</v>
      </c>
      <c r="BR12" s="119">
        <f>IFERROR(BQ12/BO12,"-")</f>
        <v>0.2</v>
      </c>
      <c r="BS12" s="120">
        <v>2000</v>
      </c>
      <c r="BT12" s="121">
        <f>IFERROR(BS12/BO12,"-")</f>
        <v>400</v>
      </c>
      <c r="BU12" s="122">
        <v>1</v>
      </c>
      <c r="BV12" s="122"/>
      <c r="BW12" s="122"/>
      <c r="BX12" s="123">
        <v>8</v>
      </c>
      <c r="BY12" s="124">
        <f>IF(Q12=0,"",IF(BX12=0,"",(BX12/Q12)))</f>
        <v>0.47058823529412</v>
      </c>
      <c r="BZ12" s="125">
        <v>3</v>
      </c>
      <c r="CA12" s="126">
        <f>IFERROR(BZ12/BX12,"-")</f>
        <v>0.375</v>
      </c>
      <c r="CB12" s="127">
        <v>8000</v>
      </c>
      <c r="CC12" s="128">
        <f>IFERROR(CB12/BX12,"-")</f>
        <v>1000</v>
      </c>
      <c r="CD12" s="129">
        <v>3</v>
      </c>
      <c r="CE12" s="129"/>
      <c r="CF12" s="129"/>
      <c r="CG12" s="130">
        <v>3</v>
      </c>
      <c r="CH12" s="131">
        <f>IF(Q12=0,"",IF(CG12=0,"",(CG12/Q12)))</f>
        <v>0.17647058823529</v>
      </c>
      <c r="CI12" s="132">
        <v>3</v>
      </c>
      <c r="CJ12" s="133">
        <f>IFERROR(CI12/CG12,"-")</f>
        <v>1</v>
      </c>
      <c r="CK12" s="134">
        <v>31000</v>
      </c>
      <c r="CL12" s="135">
        <f>IFERROR(CK12/CG12,"-")</f>
        <v>10333.333333333</v>
      </c>
      <c r="CM12" s="136">
        <v>2</v>
      </c>
      <c r="CN12" s="136"/>
      <c r="CO12" s="136">
        <v>1</v>
      </c>
      <c r="CP12" s="137">
        <v>4</v>
      </c>
      <c r="CQ12" s="138">
        <v>18000</v>
      </c>
      <c r="CR12" s="138">
        <v>25000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>
        <f>AC13</f>
        <v>0.23076923076923</v>
      </c>
      <c r="B13" s="184" t="s">
        <v>87</v>
      </c>
      <c r="C13" s="184" t="s">
        <v>58</v>
      </c>
      <c r="D13" s="184"/>
      <c r="E13" s="184" t="s">
        <v>88</v>
      </c>
      <c r="F13" s="184" t="s">
        <v>89</v>
      </c>
      <c r="G13" s="184" t="s">
        <v>70</v>
      </c>
      <c r="H13" s="87" t="s">
        <v>62</v>
      </c>
      <c r="I13" s="87" t="s">
        <v>90</v>
      </c>
      <c r="J13" s="87" t="s">
        <v>91</v>
      </c>
      <c r="K13" s="176">
        <v>260000</v>
      </c>
      <c r="L13" s="79">
        <v>14</v>
      </c>
      <c r="M13" s="79">
        <v>0</v>
      </c>
      <c r="N13" s="79">
        <v>54</v>
      </c>
      <c r="O13" s="88">
        <v>3</v>
      </c>
      <c r="P13" s="89">
        <v>0</v>
      </c>
      <c r="Q13" s="90">
        <f>O13+P13</f>
        <v>3</v>
      </c>
      <c r="R13" s="80">
        <f>IFERROR(Q13/N13,"-")</f>
        <v>0.055555555555556</v>
      </c>
      <c r="S13" s="79">
        <v>0</v>
      </c>
      <c r="T13" s="79">
        <v>2</v>
      </c>
      <c r="U13" s="80">
        <f>IFERROR(T13/(Q13),"-")</f>
        <v>0.66666666666667</v>
      </c>
      <c r="V13" s="81">
        <f>IFERROR(K13/SUM(Q13:Q16),"-")</f>
        <v>18571.428571429</v>
      </c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>
        <f>SUM(Y13:Y16)-SUM(K13:K16)</f>
        <v>-200000</v>
      </c>
      <c r="AC13" s="83">
        <f>SUM(Y13:Y16)/SUM(K13:K16)</f>
        <v>0.23076923076923</v>
      </c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>
        <v>1</v>
      </c>
      <c r="AO13" s="98">
        <f>IF(Q13=0,"",IF(AN13=0,"",(AN13/Q13)))</f>
        <v>0.33333333333333</v>
      </c>
      <c r="AP13" s="97"/>
      <c r="AQ13" s="99">
        <f>IFERROR(AP13/AN13,"-")</f>
        <v>0</v>
      </c>
      <c r="AR13" s="100"/>
      <c r="AS13" s="101">
        <f>IFERROR(AR13/AN13,"-")</f>
        <v>0</v>
      </c>
      <c r="AT13" s="102"/>
      <c r="AU13" s="102"/>
      <c r="AV13" s="102"/>
      <c r="AW13" s="103">
        <v>2</v>
      </c>
      <c r="AX13" s="104">
        <f>IF(Q13=0,"",IF(AW13=0,"",(AW13/Q13)))</f>
        <v>0.66666666666667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/>
      <c r="BP13" s="117">
        <f>IF(Q13=0,"",IF(BO13=0,"",(BO13/Q13)))</f>
        <v>0</v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/>
      <c r="BY13" s="124">
        <f>IF(Q13=0,"",IF(BX13=0,"",(BX13/Q13)))</f>
        <v>0</v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92</v>
      </c>
      <c r="C14" s="184" t="s">
        <v>58</v>
      </c>
      <c r="D14" s="184"/>
      <c r="E14" s="184" t="s">
        <v>93</v>
      </c>
      <c r="F14" s="184" t="s">
        <v>94</v>
      </c>
      <c r="G14" s="184" t="s">
        <v>70</v>
      </c>
      <c r="H14" s="87"/>
      <c r="I14" s="87" t="s">
        <v>90</v>
      </c>
      <c r="J14" s="87" t="s">
        <v>95</v>
      </c>
      <c r="K14" s="176"/>
      <c r="L14" s="79">
        <v>6</v>
      </c>
      <c r="M14" s="79">
        <v>0</v>
      </c>
      <c r="N14" s="79">
        <v>50</v>
      </c>
      <c r="O14" s="88">
        <v>1</v>
      </c>
      <c r="P14" s="89">
        <v>0</v>
      </c>
      <c r="Q14" s="90">
        <f>O14+P14</f>
        <v>1</v>
      </c>
      <c r="R14" s="80">
        <f>IFERROR(Q14/N14,"-")</f>
        <v>0.02</v>
      </c>
      <c r="S14" s="79">
        <v>0</v>
      </c>
      <c r="T14" s="79">
        <v>0</v>
      </c>
      <c r="U14" s="80">
        <f>IFERROR(T14/(Q14),"-")</f>
        <v>0</v>
      </c>
      <c r="V14" s="81"/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1</v>
      </c>
      <c r="BP14" s="117">
        <f>IF(Q14=0,"",IF(BO14=0,"",(BO14/Q14)))</f>
        <v>1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96</v>
      </c>
      <c r="C15" s="184" t="s">
        <v>58</v>
      </c>
      <c r="D15" s="184"/>
      <c r="E15" s="184" t="s">
        <v>97</v>
      </c>
      <c r="F15" s="184" t="s">
        <v>98</v>
      </c>
      <c r="G15" s="184" t="s">
        <v>70</v>
      </c>
      <c r="H15" s="87"/>
      <c r="I15" s="87" t="s">
        <v>90</v>
      </c>
      <c r="J15" s="87" t="s">
        <v>99</v>
      </c>
      <c r="K15" s="176"/>
      <c r="L15" s="79">
        <v>8</v>
      </c>
      <c r="M15" s="79">
        <v>0</v>
      </c>
      <c r="N15" s="79">
        <v>39</v>
      </c>
      <c r="O15" s="88">
        <v>2</v>
      </c>
      <c r="P15" s="89">
        <v>0</v>
      </c>
      <c r="Q15" s="90">
        <f>O15+P15</f>
        <v>2</v>
      </c>
      <c r="R15" s="80">
        <f>IFERROR(Q15/N15,"-")</f>
        <v>0.051282051282051</v>
      </c>
      <c r="S15" s="79">
        <v>0</v>
      </c>
      <c r="T15" s="79">
        <v>0</v>
      </c>
      <c r="U15" s="80">
        <f>IFERROR(T15/(Q15),"-")</f>
        <v>0</v>
      </c>
      <c r="V15" s="81"/>
      <c r="W15" s="82">
        <v>0</v>
      </c>
      <c r="X15" s="80">
        <f>IF(Q15=0,"-",W15/Q15)</f>
        <v>0</v>
      </c>
      <c r="Y15" s="181">
        <v>0</v>
      </c>
      <c r="Z15" s="182">
        <f>IFERROR(Y15/Q15,"-")</f>
        <v>0</v>
      </c>
      <c r="AA15" s="182" t="str">
        <f>IFERROR(Y15/W15,"-")</f>
        <v>-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/>
      <c r="BP15" s="117">
        <f>IF(Q15=0,"",IF(BO15=0,"",(BO15/Q15)))</f>
        <v>0</v>
      </c>
      <c r="BQ15" s="118"/>
      <c r="BR15" s="119" t="str">
        <f>IFERROR(BQ15/BO15,"-")</f>
        <v>-</v>
      </c>
      <c r="BS15" s="120"/>
      <c r="BT15" s="121" t="str">
        <f>IFERROR(BS15/BO15,"-")</f>
        <v>-</v>
      </c>
      <c r="BU15" s="122"/>
      <c r="BV15" s="122"/>
      <c r="BW15" s="122"/>
      <c r="BX15" s="123">
        <v>2</v>
      </c>
      <c r="BY15" s="124">
        <f>IF(Q15=0,"",IF(BX15=0,"",(BX15/Q15)))</f>
        <v>1</v>
      </c>
      <c r="BZ15" s="125"/>
      <c r="CA15" s="126">
        <f>IFERROR(BZ15/BX15,"-")</f>
        <v>0</v>
      </c>
      <c r="CB15" s="127"/>
      <c r="CC15" s="128">
        <f>IFERROR(CB15/BX15,"-")</f>
        <v>0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100</v>
      </c>
      <c r="C16" s="184" t="s">
        <v>58</v>
      </c>
      <c r="D16" s="184"/>
      <c r="E16" s="184" t="s">
        <v>85</v>
      </c>
      <c r="F16" s="184" t="s">
        <v>85</v>
      </c>
      <c r="G16" s="184" t="s">
        <v>66</v>
      </c>
      <c r="H16" s="87"/>
      <c r="I16" s="87"/>
      <c r="J16" s="87"/>
      <c r="K16" s="176"/>
      <c r="L16" s="79">
        <v>160</v>
      </c>
      <c r="M16" s="79">
        <v>62</v>
      </c>
      <c r="N16" s="79">
        <v>31</v>
      </c>
      <c r="O16" s="88">
        <v>8</v>
      </c>
      <c r="P16" s="89">
        <v>0</v>
      </c>
      <c r="Q16" s="90">
        <f>O16+P16</f>
        <v>8</v>
      </c>
      <c r="R16" s="80">
        <f>IFERROR(Q16/N16,"-")</f>
        <v>0.25806451612903</v>
      </c>
      <c r="S16" s="79">
        <v>3</v>
      </c>
      <c r="T16" s="79">
        <v>2</v>
      </c>
      <c r="U16" s="80">
        <f>IFERROR(T16/(Q16),"-")</f>
        <v>0.25</v>
      </c>
      <c r="V16" s="81"/>
      <c r="W16" s="82">
        <v>2</v>
      </c>
      <c r="X16" s="80">
        <f>IF(Q16=0,"-",W16/Q16)</f>
        <v>0.25</v>
      </c>
      <c r="Y16" s="181">
        <v>60000</v>
      </c>
      <c r="Z16" s="182">
        <f>IFERROR(Y16/Q16,"-")</f>
        <v>7500</v>
      </c>
      <c r="AA16" s="182">
        <f>IFERROR(Y16/W16,"-")</f>
        <v>30000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>
        <v>1</v>
      </c>
      <c r="AX16" s="104">
        <f>IF(Q16=0,"",IF(AW16=0,"",(AW16/Q16)))</f>
        <v>0.125</v>
      </c>
      <c r="AY16" s="103"/>
      <c r="AZ16" s="105">
        <f>IFERROR(AY16/AW16,"-")</f>
        <v>0</v>
      </c>
      <c r="BA16" s="106"/>
      <c r="BB16" s="107">
        <f>IFERROR(BA16/AW16,"-")</f>
        <v>0</v>
      </c>
      <c r="BC16" s="108"/>
      <c r="BD16" s="108"/>
      <c r="BE16" s="108"/>
      <c r="BF16" s="109">
        <v>2</v>
      </c>
      <c r="BG16" s="110">
        <f>IF(Q16=0,"",IF(BF16=0,"",(BF16/Q16)))</f>
        <v>0.25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3</v>
      </c>
      <c r="BP16" s="117">
        <f>IF(Q16=0,"",IF(BO16=0,"",(BO16/Q16)))</f>
        <v>0.375</v>
      </c>
      <c r="BQ16" s="118">
        <v>2</v>
      </c>
      <c r="BR16" s="119">
        <f>IFERROR(BQ16/BO16,"-")</f>
        <v>0.66666666666667</v>
      </c>
      <c r="BS16" s="120">
        <v>60000</v>
      </c>
      <c r="BT16" s="121">
        <f>IFERROR(BS16/BO16,"-")</f>
        <v>20000</v>
      </c>
      <c r="BU16" s="122">
        <v>1</v>
      </c>
      <c r="BV16" s="122"/>
      <c r="BW16" s="122">
        <v>1</v>
      </c>
      <c r="BX16" s="123">
        <v>2</v>
      </c>
      <c r="BY16" s="124">
        <f>IF(Q16=0,"",IF(BX16=0,"",(BX16/Q16)))</f>
        <v>0.25</v>
      </c>
      <c r="BZ16" s="125"/>
      <c r="CA16" s="126">
        <f>IFERROR(BZ16/BX16,"-")</f>
        <v>0</v>
      </c>
      <c r="CB16" s="127"/>
      <c r="CC16" s="128">
        <f>IFERROR(CB16/BX16,"-")</f>
        <v>0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2</v>
      </c>
      <c r="CQ16" s="138">
        <v>60000</v>
      </c>
      <c r="CR16" s="138">
        <v>59000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>
        <f>AC17</f>
        <v>0.19166666666667</v>
      </c>
      <c r="B17" s="184" t="s">
        <v>101</v>
      </c>
      <c r="C17" s="184" t="s">
        <v>58</v>
      </c>
      <c r="D17" s="184"/>
      <c r="E17" s="184" t="s">
        <v>102</v>
      </c>
      <c r="F17" s="184" t="s">
        <v>103</v>
      </c>
      <c r="G17" s="184" t="s">
        <v>70</v>
      </c>
      <c r="H17" s="87" t="s">
        <v>104</v>
      </c>
      <c r="I17" s="87" t="s">
        <v>105</v>
      </c>
      <c r="J17" s="87" t="s">
        <v>106</v>
      </c>
      <c r="K17" s="176">
        <v>120000</v>
      </c>
      <c r="L17" s="79">
        <v>11</v>
      </c>
      <c r="M17" s="79">
        <v>0</v>
      </c>
      <c r="N17" s="79">
        <v>46</v>
      </c>
      <c r="O17" s="88">
        <v>2</v>
      </c>
      <c r="P17" s="89">
        <v>0</v>
      </c>
      <c r="Q17" s="90">
        <f>O17+P17</f>
        <v>2</v>
      </c>
      <c r="R17" s="80">
        <f>IFERROR(Q17/N17,"-")</f>
        <v>0.043478260869565</v>
      </c>
      <c r="S17" s="79">
        <v>0</v>
      </c>
      <c r="T17" s="79">
        <v>0</v>
      </c>
      <c r="U17" s="80">
        <f>IFERROR(T17/(Q17),"-")</f>
        <v>0</v>
      </c>
      <c r="V17" s="81">
        <f>IFERROR(K17/SUM(Q17:Q18),"-")</f>
        <v>24000</v>
      </c>
      <c r="W17" s="82">
        <v>0</v>
      </c>
      <c r="X17" s="80">
        <f>IF(Q17=0,"-",W17/Q17)</f>
        <v>0</v>
      </c>
      <c r="Y17" s="181">
        <v>0</v>
      </c>
      <c r="Z17" s="182">
        <f>IFERROR(Y17/Q17,"-")</f>
        <v>0</v>
      </c>
      <c r="AA17" s="182" t="str">
        <f>IFERROR(Y17/W17,"-")</f>
        <v>-</v>
      </c>
      <c r="AB17" s="176">
        <f>SUM(Y17:Y18)-SUM(K17:K18)</f>
        <v>-97000</v>
      </c>
      <c r="AC17" s="83">
        <f>SUM(Y17:Y18)/SUM(K17:K18)</f>
        <v>0.19166666666667</v>
      </c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1</v>
      </c>
      <c r="BG17" s="110">
        <f>IF(Q17=0,"",IF(BF17=0,"",(BF17/Q17)))</f>
        <v>0.5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1</v>
      </c>
      <c r="BP17" s="117">
        <f>IF(Q17=0,"",IF(BO17=0,"",(BO17/Q17)))</f>
        <v>0.5</v>
      </c>
      <c r="BQ17" s="118"/>
      <c r="BR17" s="119">
        <f>IFERROR(BQ17/BO17,"-")</f>
        <v>0</v>
      </c>
      <c r="BS17" s="120"/>
      <c r="BT17" s="121">
        <f>IFERROR(BS17/BO17,"-")</f>
        <v>0</v>
      </c>
      <c r="BU17" s="122"/>
      <c r="BV17" s="122"/>
      <c r="BW17" s="122"/>
      <c r="BX17" s="123"/>
      <c r="BY17" s="124">
        <f>IF(Q17=0,"",IF(BX17=0,"",(BX17/Q17)))</f>
        <v>0</v>
      </c>
      <c r="BZ17" s="125"/>
      <c r="CA17" s="126" t="str">
        <f>IFERROR(BZ17/BX17,"-")</f>
        <v>-</v>
      </c>
      <c r="CB17" s="127"/>
      <c r="CC17" s="128" t="str">
        <f>IFERROR(CB17/BX17,"-")</f>
        <v>-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0</v>
      </c>
      <c r="CQ17" s="138">
        <v>0</v>
      </c>
      <c r="CR17" s="138"/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107</v>
      </c>
      <c r="C18" s="184" t="s">
        <v>58</v>
      </c>
      <c r="D18" s="184"/>
      <c r="E18" s="184" t="s">
        <v>102</v>
      </c>
      <c r="F18" s="184" t="s">
        <v>103</v>
      </c>
      <c r="G18" s="184" t="s">
        <v>66</v>
      </c>
      <c r="H18" s="87"/>
      <c r="I18" s="87"/>
      <c r="J18" s="87"/>
      <c r="K18" s="176"/>
      <c r="L18" s="79">
        <v>33</v>
      </c>
      <c r="M18" s="79">
        <v>23</v>
      </c>
      <c r="N18" s="79">
        <v>16</v>
      </c>
      <c r="O18" s="88">
        <v>3</v>
      </c>
      <c r="P18" s="89">
        <v>0</v>
      </c>
      <c r="Q18" s="90">
        <f>O18+P18</f>
        <v>3</v>
      </c>
      <c r="R18" s="80">
        <f>IFERROR(Q18/N18,"-")</f>
        <v>0.1875</v>
      </c>
      <c r="S18" s="79">
        <v>1</v>
      </c>
      <c r="T18" s="79">
        <v>1</v>
      </c>
      <c r="U18" s="80">
        <f>IFERROR(T18/(Q18),"-")</f>
        <v>0.33333333333333</v>
      </c>
      <c r="V18" s="81"/>
      <c r="W18" s="82">
        <v>2</v>
      </c>
      <c r="X18" s="80">
        <f>IF(Q18=0,"-",W18/Q18)</f>
        <v>0.66666666666667</v>
      </c>
      <c r="Y18" s="181">
        <v>23000</v>
      </c>
      <c r="Z18" s="182">
        <f>IFERROR(Y18/Q18,"-")</f>
        <v>7666.6666666667</v>
      </c>
      <c r="AA18" s="182">
        <f>IFERROR(Y18/W18,"-")</f>
        <v>11500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/>
      <c r="BG18" s="110">
        <f>IF(Q18=0,"",IF(BF18=0,"",(BF18/Q18)))</f>
        <v>0</v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/>
      <c r="BP18" s="117">
        <f>IF(Q18=0,"",IF(BO18=0,"",(BO18/Q18)))</f>
        <v>0</v>
      </c>
      <c r="BQ18" s="118"/>
      <c r="BR18" s="119" t="str">
        <f>IFERROR(BQ18/BO18,"-")</f>
        <v>-</v>
      </c>
      <c r="BS18" s="120"/>
      <c r="BT18" s="121" t="str">
        <f>IFERROR(BS18/BO18,"-")</f>
        <v>-</v>
      </c>
      <c r="BU18" s="122"/>
      <c r="BV18" s="122"/>
      <c r="BW18" s="122"/>
      <c r="BX18" s="123">
        <v>1</v>
      </c>
      <c r="BY18" s="124">
        <f>IF(Q18=0,"",IF(BX18=0,"",(BX18/Q18)))</f>
        <v>0.33333333333333</v>
      </c>
      <c r="BZ18" s="125">
        <v>1</v>
      </c>
      <c r="CA18" s="126">
        <f>IFERROR(BZ18/BX18,"-")</f>
        <v>1</v>
      </c>
      <c r="CB18" s="127">
        <v>13000</v>
      </c>
      <c r="CC18" s="128">
        <f>IFERROR(CB18/BX18,"-")</f>
        <v>13000</v>
      </c>
      <c r="CD18" s="129"/>
      <c r="CE18" s="129"/>
      <c r="CF18" s="129">
        <v>1</v>
      </c>
      <c r="CG18" s="130">
        <v>2</v>
      </c>
      <c r="CH18" s="131">
        <f>IF(Q18=0,"",IF(CG18=0,"",(CG18/Q18)))</f>
        <v>0.66666666666667</v>
      </c>
      <c r="CI18" s="132">
        <v>1</v>
      </c>
      <c r="CJ18" s="133">
        <f>IFERROR(CI18/CG18,"-")</f>
        <v>0.5</v>
      </c>
      <c r="CK18" s="134">
        <v>10000</v>
      </c>
      <c r="CL18" s="135">
        <f>IFERROR(CK18/CG18,"-")</f>
        <v>5000</v>
      </c>
      <c r="CM18" s="136"/>
      <c r="CN18" s="136">
        <v>1</v>
      </c>
      <c r="CO18" s="136"/>
      <c r="CP18" s="137">
        <v>2</v>
      </c>
      <c r="CQ18" s="138">
        <v>23000</v>
      </c>
      <c r="CR18" s="138">
        <v>13000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>
        <f>AC19</f>
        <v>0.25</v>
      </c>
      <c r="B19" s="184" t="s">
        <v>108</v>
      </c>
      <c r="C19" s="184" t="s">
        <v>58</v>
      </c>
      <c r="D19" s="184"/>
      <c r="E19" s="184" t="s">
        <v>109</v>
      </c>
      <c r="F19" s="184" t="s">
        <v>76</v>
      </c>
      <c r="G19" s="184" t="s">
        <v>70</v>
      </c>
      <c r="H19" s="87" t="s">
        <v>104</v>
      </c>
      <c r="I19" s="87" t="s">
        <v>105</v>
      </c>
      <c r="J19" s="87" t="s">
        <v>110</v>
      </c>
      <c r="K19" s="176">
        <v>120000</v>
      </c>
      <c r="L19" s="79">
        <v>9</v>
      </c>
      <c r="M19" s="79">
        <v>0</v>
      </c>
      <c r="N19" s="79">
        <v>26</v>
      </c>
      <c r="O19" s="88">
        <v>4</v>
      </c>
      <c r="P19" s="89">
        <v>0</v>
      </c>
      <c r="Q19" s="90">
        <f>O19+P19</f>
        <v>4</v>
      </c>
      <c r="R19" s="80">
        <f>IFERROR(Q19/N19,"-")</f>
        <v>0.15384615384615</v>
      </c>
      <c r="S19" s="79">
        <v>1</v>
      </c>
      <c r="T19" s="79">
        <v>1</v>
      </c>
      <c r="U19" s="80">
        <f>IFERROR(T19/(Q19),"-")</f>
        <v>0.25</v>
      </c>
      <c r="V19" s="81">
        <f>IFERROR(K19/SUM(Q19:Q20),"-")</f>
        <v>17142.857142857</v>
      </c>
      <c r="W19" s="82">
        <v>0</v>
      </c>
      <c r="X19" s="80">
        <f>IF(Q19=0,"-",W19/Q19)</f>
        <v>0</v>
      </c>
      <c r="Y19" s="181">
        <v>30000</v>
      </c>
      <c r="Z19" s="182">
        <f>IFERROR(Y19/Q19,"-")</f>
        <v>7500</v>
      </c>
      <c r="AA19" s="182" t="str">
        <f>IFERROR(Y19/W19,"-")</f>
        <v>-</v>
      </c>
      <c r="AB19" s="176">
        <f>SUM(Y19:Y20)-SUM(K19:K20)</f>
        <v>-90000</v>
      </c>
      <c r="AC19" s="83">
        <f>SUM(Y19:Y20)/SUM(K19:K20)</f>
        <v>0.25</v>
      </c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1</v>
      </c>
      <c r="BG19" s="110">
        <f>IF(Q19=0,"",IF(BF19=0,"",(BF19/Q19)))</f>
        <v>0.25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2</v>
      </c>
      <c r="BP19" s="117">
        <f>IF(Q19=0,"",IF(BO19=0,"",(BO19/Q19)))</f>
        <v>0.5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/>
      <c r="BY19" s="124">
        <f>IF(Q19=0,"",IF(BX19=0,"",(BX19/Q19)))</f>
        <v>0</v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>
        <v>1</v>
      </c>
      <c r="CH19" s="131">
        <f>IF(Q19=0,"",IF(CG19=0,"",(CG19/Q19)))</f>
        <v>0.25</v>
      </c>
      <c r="CI19" s="132">
        <v>1</v>
      </c>
      <c r="CJ19" s="133">
        <f>IFERROR(CI19/CG19,"-")</f>
        <v>1</v>
      </c>
      <c r="CK19" s="134">
        <v>128000</v>
      </c>
      <c r="CL19" s="135">
        <f>IFERROR(CK19/CG19,"-")</f>
        <v>128000</v>
      </c>
      <c r="CM19" s="136"/>
      <c r="CN19" s="136"/>
      <c r="CO19" s="136">
        <v>1</v>
      </c>
      <c r="CP19" s="137">
        <v>0</v>
      </c>
      <c r="CQ19" s="138">
        <v>30000</v>
      </c>
      <c r="CR19" s="138">
        <v>128000</v>
      </c>
      <c r="CS19" s="138"/>
      <c r="CT19" s="139" t="str">
        <f>IF(AND(CR19=0,CS19=0),"",IF(AND(CR19&lt;=100000,CS19&lt;=100000),"",IF(CR19/CQ19&gt;0.7,"男高",IF(CS19/CQ19&gt;0.7,"女高",""))))</f>
        <v>男高</v>
      </c>
    </row>
    <row r="20" spans="1:99">
      <c r="A20" s="78"/>
      <c r="B20" s="184" t="s">
        <v>111</v>
      </c>
      <c r="C20" s="184" t="s">
        <v>58</v>
      </c>
      <c r="D20" s="184"/>
      <c r="E20" s="184" t="s">
        <v>109</v>
      </c>
      <c r="F20" s="184" t="s">
        <v>76</v>
      </c>
      <c r="G20" s="184" t="s">
        <v>66</v>
      </c>
      <c r="H20" s="87"/>
      <c r="I20" s="87"/>
      <c r="J20" s="87"/>
      <c r="K20" s="176"/>
      <c r="L20" s="79">
        <v>18</v>
      </c>
      <c r="M20" s="79">
        <v>14</v>
      </c>
      <c r="N20" s="79">
        <v>12</v>
      </c>
      <c r="O20" s="88">
        <v>3</v>
      </c>
      <c r="P20" s="89">
        <v>0</v>
      </c>
      <c r="Q20" s="90">
        <f>O20+P20</f>
        <v>3</v>
      </c>
      <c r="R20" s="80">
        <f>IFERROR(Q20/N20,"-")</f>
        <v>0.25</v>
      </c>
      <c r="S20" s="79">
        <v>1</v>
      </c>
      <c r="T20" s="79">
        <v>1</v>
      </c>
      <c r="U20" s="80">
        <f>IFERROR(T20/(Q20),"-")</f>
        <v>0.33333333333333</v>
      </c>
      <c r="V20" s="81"/>
      <c r="W20" s="82">
        <v>0</v>
      </c>
      <c r="X20" s="80">
        <f>IF(Q20=0,"-",W20/Q20)</f>
        <v>0</v>
      </c>
      <c r="Y20" s="181">
        <v>0</v>
      </c>
      <c r="Z20" s="182">
        <f>IFERROR(Y20/Q20,"-")</f>
        <v>0</v>
      </c>
      <c r="AA20" s="182" t="str">
        <f>IFERROR(Y20/W20,"-")</f>
        <v>-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1</v>
      </c>
      <c r="BG20" s="110">
        <f>IF(Q20=0,"",IF(BF20=0,"",(BF20/Q20)))</f>
        <v>0.33333333333333</v>
      </c>
      <c r="BH20" s="109"/>
      <c r="BI20" s="111">
        <f>IFERROR(BH20/BF20,"-")</f>
        <v>0</v>
      </c>
      <c r="BJ20" s="112"/>
      <c r="BK20" s="113">
        <f>IFERROR(BJ20/BF20,"-")</f>
        <v>0</v>
      </c>
      <c r="BL20" s="114"/>
      <c r="BM20" s="114"/>
      <c r="BN20" s="114"/>
      <c r="BO20" s="116">
        <v>1</v>
      </c>
      <c r="BP20" s="117">
        <f>IF(Q20=0,"",IF(BO20=0,"",(BO20/Q20)))</f>
        <v>0.33333333333333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>
        <v>1</v>
      </c>
      <c r="BY20" s="124">
        <f>IF(Q20=0,"",IF(BX20=0,"",(BX20/Q20)))</f>
        <v>0.33333333333333</v>
      </c>
      <c r="BZ20" s="125">
        <v>1</v>
      </c>
      <c r="CA20" s="126">
        <f>IFERROR(BZ20/BX20,"-")</f>
        <v>1</v>
      </c>
      <c r="CB20" s="127">
        <v>43000</v>
      </c>
      <c r="CC20" s="128">
        <f>IFERROR(CB20/BX20,"-")</f>
        <v>43000</v>
      </c>
      <c r="CD20" s="129"/>
      <c r="CE20" s="129"/>
      <c r="CF20" s="129">
        <v>1</v>
      </c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0</v>
      </c>
      <c r="CQ20" s="138">
        <v>0</v>
      </c>
      <c r="CR20" s="138">
        <v>43000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>
        <f>AC21</f>
        <v>0.68</v>
      </c>
      <c r="B21" s="184" t="s">
        <v>112</v>
      </c>
      <c r="C21" s="184" t="s">
        <v>58</v>
      </c>
      <c r="D21" s="184"/>
      <c r="E21" s="184" t="s">
        <v>59</v>
      </c>
      <c r="F21" s="184" t="s">
        <v>60</v>
      </c>
      <c r="G21" s="184" t="s">
        <v>70</v>
      </c>
      <c r="H21" s="87" t="s">
        <v>113</v>
      </c>
      <c r="I21" s="87" t="s">
        <v>105</v>
      </c>
      <c r="J21" s="185" t="s">
        <v>64</v>
      </c>
      <c r="K21" s="176">
        <v>150000</v>
      </c>
      <c r="L21" s="79">
        <v>8</v>
      </c>
      <c r="M21" s="79">
        <v>0</v>
      </c>
      <c r="N21" s="79">
        <v>36</v>
      </c>
      <c r="O21" s="88">
        <v>3</v>
      </c>
      <c r="P21" s="89">
        <v>0</v>
      </c>
      <c r="Q21" s="90">
        <f>O21+P21</f>
        <v>3</v>
      </c>
      <c r="R21" s="80">
        <f>IFERROR(Q21/N21,"-")</f>
        <v>0.083333333333333</v>
      </c>
      <c r="S21" s="79">
        <v>0</v>
      </c>
      <c r="T21" s="79">
        <v>3</v>
      </c>
      <c r="U21" s="80">
        <f>IFERROR(T21/(Q21),"-")</f>
        <v>1</v>
      </c>
      <c r="V21" s="81">
        <f>IFERROR(K21/SUM(Q21:Q22),"-")</f>
        <v>25000</v>
      </c>
      <c r="W21" s="82">
        <v>3</v>
      </c>
      <c r="X21" s="80">
        <f>IF(Q21=0,"-",W21/Q21)</f>
        <v>1</v>
      </c>
      <c r="Y21" s="181">
        <v>102000</v>
      </c>
      <c r="Z21" s="182">
        <f>IFERROR(Y21/Q21,"-")</f>
        <v>34000</v>
      </c>
      <c r="AA21" s="182">
        <f>IFERROR(Y21/W21,"-")</f>
        <v>34000</v>
      </c>
      <c r="AB21" s="176">
        <f>SUM(Y21:Y22)-SUM(K21:K22)</f>
        <v>-48000</v>
      </c>
      <c r="AC21" s="83">
        <f>SUM(Y21:Y22)/SUM(K21:K22)</f>
        <v>0.68</v>
      </c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>
        <v>2</v>
      </c>
      <c r="BG21" s="110">
        <f>IF(Q21=0,"",IF(BF21=0,"",(BF21/Q21)))</f>
        <v>0.66666666666667</v>
      </c>
      <c r="BH21" s="109">
        <v>2</v>
      </c>
      <c r="BI21" s="111">
        <f>IFERROR(BH21/BF21,"-")</f>
        <v>1</v>
      </c>
      <c r="BJ21" s="112">
        <v>37000</v>
      </c>
      <c r="BK21" s="113">
        <f>IFERROR(BJ21/BF21,"-")</f>
        <v>18500</v>
      </c>
      <c r="BL21" s="114"/>
      <c r="BM21" s="114">
        <v>1</v>
      </c>
      <c r="BN21" s="114">
        <v>1</v>
      </c>
      <c r="BO21" s="116"/>
      <c r="BP21" s="117">
        <f>IF(Q21=0,"",IF(BO21=0,"",(BO21/Q21)))</f>
        <v>0</v>
      </c>
      <c r="BQ21" s="118"/>
      <c r="BR21" s="119" t="str">
        <f>IFERROR(BQ21/BO21,"-")</f>
        <v>-</v>
      </c>
      <c r="BS21" s="120"/>
      <c r="BT21" s="121" t="str">
        <f>IFERROR(BS21/BO21,"-")</f>
        <v>-</v>
      </c>
      <c r="BU21" s="122"/>
      <c r="BV21" s="122"/>
      <c r="BW21" s="122"/>
      <c r="BX21" s="123">
        <v>1</v>
      </c>
      <c r="BY21" s="124">
        <f>IF(Q21=0,"",IF(BX21=0,"",(BX21/Q21)))</f>
        <v>0.33333333333333</v>
      </c>
      <c r="BZ21" s="125">
        <v>1</v>
      </c>
      <c r="CA21" s="126">
        <f>IFERROR(BZ21/BX21,"-")</f>
        <v>1</v>
      </c>
      <c r="CB21" s="127">
        <v>65000</v>
      </c>
      <c r="CC21" s="128">
        <f>IFERROR(CB21/BX21,"-")</f>
        <v>65000</v>
      </c>
      <c r="CD21" s="129"/>
      <c r="CE21" s="129"/>
      <c r="CF21" s="129">
        <v>1</v>
      </c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3</v>
      </c>
      <c r="CQ21" s="138">
        <v>102000</v>
      </c>
      <c r="CR21" s="138">
        <v>65000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114</v>
      </c>
      <c r="C22" s="184" t="s">
        <v>58</v>
      </c>
      <c r="D22" s="184"/>
      <c r="E22" s="184" t="s">
        <v>59</v>
      </c>
      <c r="F22" s="184" t="s">
        <v>60</v>
      </c>
      <c r="G22" s="184" t="s">
        <v>66</v>
      </c>
      <c r="H22" s="87"/>
      <c r="I22" s="87"/>
      <c r="J22" s="87"/>
      <c r="K22" s="176"/>
      <c r="L22" s="79">
        <v>22</v>
      </c>
      <c r="M22" s="79">
        <v>19</v>
      </c>
      <c r="N22" s="79">
        <v>10</v>
      </c>
      <c r="O22" s="88">
        <v>3</v>
      </c>
      <c r="P22" s="89">
        <v>0</v>
      </c>
      <c r="Q22" s="90">
        <f>O22+P22</f>
        <v>3</v>
      </c>
      <c r="R22" s="80">
        <f>IFERROR(Q22/N22,"-")</f>
        <v>0.3</v>
      </c>
      <c r="S22" s="79">
        <v>0</v>
      </c>
      <c r="T22" s="79">
        <v>1</v>
      </c>
      <c r="U22" s="80">
        <f>IFERROR(T22/(Q22),"-")</f>
        <v>0.33333333333333</v>
      </c>
      <c r="V22" s="81"/>
      <c r="W22" s="82">
        <v>0</v>
      </c>
      <c r="X22" s="80">
        <f>IF(Q22=0,"-",W22/Q22)</f>
        <v>0</v>
      </c>
      <c r="Y22" s="181">
        <v>0</v>
      </c>
      <c r="Z22" s="182">
        <f>IFERROR(Y22/Q22,"-")</f>
        <v>0</v>
      </c>
      <c r="AA22" s="182" t="str">
        <f>IFERROR(Y22/W22,"-")</f>
        <v>-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>
        <v>3</v>
      </c>
      <c r="BP22" s="117">
        <f>IF(Q22=0,"",IF(BO22=0,"",(BO22/Q22)))</f>
        <v>1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/>
      <c r="BY22" s="124">
        <f>IF(Q22=0,"",IF(BX22=0,"",(BX22/Q22)))</f>
        <v>0</v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>
        <f>AC23</f>
        <v>0.053333333333333</v>
      </c>
      <c r="B23" s="184" t="s">
        <v>115</v>
      </c>
      <c r="C23" s="184" t="s">
        <v>58</v>
      </c>
      <c r="D23" s="184"/>
      <c r="E23" s="184" t="s">
        <v>109</v>
      </c>
      <c r="F23" s="184" t="s">
        <v>76</v>
      </c>
      <c r="G23" s="184" t="s">
        <v>70</v>
      </c>
      <c r="H23" s="87" t="s">
        <v>113</v>
      </c>
      <c r="I23" s="87" t="s">
        <v>105</v>
      </c>
      <c r="J23" s="87" t="s">
        <v>110</v>
      </c>
      <c r="K23" s="176">
        <v>150000</v>
      </c>
      <c r="L23" s="79">
        <v>8</v>
      </c>
      <c r="M23" s="79">
        <v>0</v>
      </c>
      <c r="N23" s="79">
        <v>27</v>
      </c>
      <c r="O23" s="88">
        <v>1</v>
      </c>
      <c r="P23" s="89">
        <v>0</v>
      </c>
      <c r="Q23" s="90">
        <f>O23+P23</f>
        <v>1</v>
      </c>
      <c r="R23" s="80">
        <f>IFERROR(Q23/N23,"-")</f>
        <v>0.037037037037037</v>
      </c>
      <c r="S23" s="79">
        <v>0</v>
      </c>
      <c r="T23" s="79">
        <v>0</v>
      </c>
      <c r="U23" s="80">
        <f>IFERROR(T23/(Q23),"-")</f>
        <v>0</v>
      </c>
      <c r="V23" s="81">
        <f>IFERROR(K23/SUM(Q23:Q24),"-")</f>
        <v>30000</v>
      </c>
      <c r="W23" s="82">
        <v>1</v>
      </c>
      <c r="X23" s="80">
        <f>IF(Q23=0,"-",W23/Q23)</f>
        <v>1</v>
      </c>
      <c r="Y23" s="181">
        <v>5000</v>
      </c>
      <c r="Z23" s="182">
        <f>IFERROR(Y23/Q23,"-")</f>
        <v>5000</v>
      </c>
      <c r="AA23" s="182">
        <f>IFERROR(Y23/W23,"-")</f>
        <v>5000</v>
      </c>
      <c r="AB23" s="176">
        <f>SUM(Y23:Y24)-SUM(K23:K24)</f>
        <v>-142000</v>
      </c>
      <c r="AC23" s="83">
        <f>SUM(Y23:Y24)/SUM(K23:K24)</f>
        <v>0.053333333333333</v>
      </c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>
        <f>IF(Q23=0,"",IF(BF23=0,"",(BF23/Q23)))</f>
        <v>0</v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/>
      <c r="BP23" s="117">
        <f>IF(Q23=0,"",IF(BO23=0,"",(BO23/Q23)))</f>
        <v>0</v>
      </c>
      <c r="BQ23" s="118"/>
      <c r="BR23" s="119" t="str">
        <f>IFERROR(BQ23/BO23,"-")</f>
        <v>-</v>
      </c>
      <c r="BS23" s="120"/>
      <c r="BT23" s="121" t="str">
        <f>IFERROR(BS23/BO23,"-")</f>
        <v>-</v>
      </c>
      <c r="BU23" s="122"/>
      <c r="BV23" s="122"/>
      <c r="BW23" s="122"/>
      <c r="BX23" s="123"/>
      <c r="BY23" s="124">
        <f>IF(Q23=0,"",IF(BX23=0,"",(BX23/Q23)))</f>
        <v>0</v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>
        <v>1</v>
      </c>
      <c r="CH23" s="131">
        <f>IF(Q23=0,"",IF(CG23=0,"",(CG23/Q23)))</f>
        <v>1</v>
      </c>
      <c r="CI23" s="132">
        <v>1</v>
      </c>
      <c r="CJ23" s="133">
        <f>IFERROR(CI23/CG23,"-")</f>
        <v>1</v>
      </c>
      <c r="CK23" s="134">
        <v>5000</v>
      </c>
      <c r="CL23" s="135">
        <f>IFERROR(CK23/CG23,"-")</f>
        <v>5000</v>
      </c>
      <c r="CM23" s="136">
        <v>1</v>
      </c>
      <c r="CN23" s="136"/>
      <c r="CO23" s="136"/>
      <c r="CP23" s="137">
        <v>1</v>
      </c>
      <c r="CQ23" s="138">
        <v>5000</v>
      </c>
      <c r="CR23" s="138">
        <v>5000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116</v>
      </c>
      <c r="C24" s="184" t="s">
        <v>58</v>
      </c>
      <c r="D24" s="184"/>
      <c r="E24" s="184" t="s">
        <v>109</v>
      </c>
      <c r="F24" s="184" t="s">
        <v>76</v>
      </c>
      <c r="G24" s="184" t="s">
        <v>66</v>
      </c>
      <c r="H24" s="87"/>
      <c r="I24" s="87"/>
      <c r="J24" s="87"/>
      <c r="K24" s="176"/>
      <c r="L24" s="79">
        <v>22</v>
      </c>
      <c r="M24" s="79">
        <v>14</v>
      </c>
      <c r="N24" s="79">
        <v>7</v>
      </c>
      <c r="O24" s="88">
        <v>4</v>
      </c>
      <c r="P24" s="89">
        <v>0</v>
      </c>
      <c r="Q24" s="90">
        <f>O24+P24</f>
        <v>4</v>
      </c>
      <c r="R24" s="80">
        <f>IFERROR(Q24/N24,"-")</f>
        <v>0.57142857142857</v>
      </c>
      <c r="S24" s="79">
        <v>0</v>
      </c>
      <c r="T24" s="79">
        <v>2</v>
      </c>
      <c r="U24" s="80">
        <f>IFERROR(T24/(Q24),"-")</f>
        <v>0.5</v>
      </c>
      <c r="V24" s="81"/>
      <c r="W24" s="82">
        <v>1</v>
      </c>
      <c r="X24" s="80">
        <f>IF(Q24=0,"-",W24/Q24)</f>
        <v>0.25</v>
      </c>
      <c r="Y24" s="181">
        <v>3000</v>
      </c>
      <c r="Z24" s="182">
        <f>IFERROR(Y24/Q24,"-")</f>
        <v>750</v>
      </c>
      <c r="AA24" s="182">
        <f>IFERROR(Y24/W24,"-")</f>
        <v>3000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>
        <v>1</v>
      </c>
      <c r="BG24" s="110">
        <f>IF(Q24=0,"",IF(BF24=0,"",(BF24/Q24)))</f>
        <v>0.25</v>
      </c>
      <c r="BH24" s="109"/>
      <c r="BI24" s="111">
        <f>IFERROR(BH24/BF24,"-")</f>
        <v>0</v>
      </c>
      <c r="BJ24" s="112"/>
      <c r="BK24" s="113">
        <f>IFERROR(BJ24/BF24,"-")</f>
        <v>0</v>
      </c>
      <c r="BL24" s="114"/>
      <c r="BM24" s="114"/>
      <c r="BN24" s="114"/>
      <c r="BO24" s="116">
        <v>1</v>
      </c>
      <c r="BP24" s="117">
        <f>IF(Q24=0,"",IF(BO24=0,"",(BO24/Q24)))</f>
        <v>0.25</v>
      </c>
      <c r="BQ24" s="118">
        <v>1</v>
      </c>
      <c r="BR24" s="119">
        <f>IFERROR(BQ24/BO24,"-")</f>
        <v>1</v>
      </c>
      <c r="BS24" s="120">
        <v>3000</v>
      </c>
      <c r="BT24" s="121">
        <f>IFERROR(BS24/BO24,"-")</f>
        <v>3000</v>
      </c>
      <c r="BU24" s="122">
        <v>1</v>
      </c>
      <c r="BV24" s="122"/>
      <c r="BW24" s="122"/>
      <c r="BX24" s="123"/>
      <c r="BY24" s="124">
        <f>IF(Q24=0,"",IF(BX24=0,"",(BX24/Q24)))</f>
        <v>0</v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>
        <v>2</v>
      </c>
      <c r="CH24" s="131">
        <f>IF(Q24=0,"",IF(CG24=0,"",(CG24/Q24)))</f>
        <v>0.5</v>
      </c>
      <c r="CI24" s="132"/>
      <c r="CJ24" s="133">
        <f>IFERROR(CI24/CG24,"-")</f>
        <v>0</v>
      </c>
      <c r="CK24" s="134"/>
      <c r="CL24" s="135">
        <f>IFERROR(CK24/CG24,"-")</f>
        <v>0</v>
      </c>
      <c r="CM24" s="136"/>
      <c r="CN24" s="136"/>
      <c r="CO24" s="136"/>
      <c r="CP24" s="137">
        <v>1</v>
      </c>
      <c r="CQ24" s="138">
        <v>3000</v>
      </c>
      <c r="CR24" s="138">
        <v>3000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>
        <f>AC25</f>
        <v>0</v>
      </c>
      <c r="B25" s="184" t="s">
        <v>117</v>
      </c>
      <c r="C25" s="184" t="s">
        <v>58</v>
      </c>
      <c r="D25" s="184"/>
      <c r="E25" s="184" t="s">
        <v>59</v>
      </c>
      <c r="F25" s="184" t="s">
        <v>60</v>
      </c>
      <c r="G25" s="184" t="s">
        <v>70</v>
      </c>
      <c r="H25" s="87" t="s">
        <v>118</v>
      </c>
      <c r="I25" s="87" t="s">
        <v>105</v>
      </c>
      <c r="J25" s="185" t="s">
        <v>119</v>
      </c>
      <c r="K25" s="176">
        <v>130000</v>
      </c>
      <c r="L25" s="79">
        <v>0</v>
      </c>
      <c r="M25" s="79">
        <v>0</v>
      </c>
      <c r="N25" s="79">
        <v>14</v>
      </c>
      <c r="O25" s="88">
        <v>0</v>
      </c>
      <c r="P25" s="89">
        <v>0</v>
      </c>
      <c r="Q25" s="90">
        <f>O25+P25</f>
        <v>0</v>
      </c>
      <c r="R25" s="80">
        <f>IFERROR(Q25/N25,"-")</f>
        <v>0</v>
      </c>
      <c r="S25" s="79">
        <v>0</v>
      </c>
      <c r="T25" s="79">
        <v>0</v>
      </c>
      <c r="U25" s="80" t="str">
        <f>IFERROR(T25/(Q25),"-")</f>
        <v>-</v>
      </c>
      <c r="V25" s="81">
        <f>IFERROR(K25/SUM(Q25:Q26),"-")</f>
        <v>65000</v>
      </c>
      <c r="W25" s="82">
        <v>0</v>
      </c>
      <c r="X25" s="80" t="str">
        <f>IF(Q25=0,"-",W25/Q25)</f>
        <v>-</v>
      </c>
      <c r="Y25" s="181">
        <v>0</v>
      </c>
      <c r="Z25" s="182" t="str">
        <f>IFERROR(Y25/Q25,"-")</f>
        <v>-</v>
      </c>
      <c r="AA25" s="182" t="str">
        <f>IFERROR(Y25/W25,"-")</f>
        <v>-</v>
      </c>
      <c r="AB25" s="176">
        <f>SUM(Y25:Y26)-SUM(K25:K26)</f>
        <v>-130000</v>
      </c>
      <c r="AC25" s="83">
        <f>SUM(Y25:Y26)/SUM(K25:K26)</f>
        <v>0</v>
      </c>
      <c r="AD25" s="77"/>
      <c r="AE25" s="91"/>
      <c r="AF25" s="92" t="str">
        <f>IF(Q25=0,"",IF(AE25=0,"",(AE25/Q25)))</f>
        <v/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 t="str">
        <f>IF(Q25=0,"",IF(AN25=0,"",(AN25/Q25)))</f>
        <v/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 t="str">
        <f>IF(Q25=0,"",IF(AW25=0,"",(AW25/Q25)))</f>
        <v/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/>
      <c r="BG25" s="110" t="str">
        <f>IF(Q25=0,"",IF(BF25=0,"",(BF25/Q25)))</f>
        <v/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/>
      <c r="BP25" s="117" t="str">
        <f>IF(Q25=0,"",IF(BO25=0,"",(BO25/Q25)))</f>
        <v/>
      </c>
      <c r="BQ25" s="118"/>
      <c r="BR25" s="119" t="str">
        <f>IFERROR(BQ25/BO25,"-")</f>
        <v>-</v>
      </c>
      <c r="BS25" s="120"/>
      <c r="BT25" s="121" t="str">
        <f>IFERROR(BS25/BO25,"-")</f>
        <v>-</v>
      </c>
      <c r="BU25" s="122"/>
      <c r="BV25" s="122"/>
      <c r="BW25" s="122"/>
      <c r="BX25" s="123"/>
      <c r="BY25" s="124" t="str">
        <f>IF(Q25=0,"",IF(BX25=0,"",(BX25/Q25)))</f>
        <v/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 t="str">
        <f>IF(Q25=0,"",IF(CG25=0,"",(CG25/Q25)))</f>
        <v/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0</v>
      </c>
      <c r="CQ25" s="138">
        <v>0</v>
      </c>
      <c r="CR25" s="138"/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120</v>
      </c>
      <c r="C26" s="184" t="s">
        <v>58</v>
      </c>
      <c r="D26" s="184"/>
      <c r="E26" s="184" t="s">
        <v>59</v>
      </c>
      <c r="F26" s="184" t="s">
        <v>60</v>
      </c>
      <c r="G26" s="184" t="s">
        <v>66</v>
      </c>
      <c r="H26" s="87"/>
      <c r="I26" s="87"/>
      <c r="J26" s="87"/>
      <c r="K26" s="176"/>
      <c r="L26" s="79">
        <v>8</v>
      </c>
      <c r="M26" s="79">
        <v>8</v>
      </c>
      <c r="N26" s="79">
        <v>5</v>
      </c>
      <c r="O26" s="88">
        <v>2</v>
      </c>
      <c r="P26" s="89">
        <v>0</v>
      </c>
      <c r="Q26" s="90">
        <f>O26+P26</f>
        <v>2</v>
      </c>
      <c r="R26" s="80">
        <f>IFERROR(Q26/N26,"-")</f>
        <v>0.4</v>
      </c>
      <c r="S26" s="79">
        <v>1</v>
      </c>
      <c r="T26" s="79">
        <v>1</v>
      </c>
      <c r="U26" s="80">
        <f>IFERROR(T26/(Q26),"-")</f>
        <v>0.5</v>
      </c>
      <c r="V26" s="81"/>
      <c r="W26" s="82">
        <v>0</v>
      </c>
      <c r="X26" s="80">
        <f>IF(Q26=0,"-",W26/Q26)</f>
        <v>0</v>
      </c>
      <c r="Y26" s="181">
        <v>0</v>
      </c>
      <c r="Z26" s="182">
        <f>IFERROR(Y26/Q26,"-")</f>
        <v>0</v>
      </c>
      <c r="AA26" s="182" t="str">
        <f>IFERROR(Y26/W26,"-")</f>
        <v>-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/>
      <c r="BG26" s="110">
        <f>IF(Q26=0,"",IF(BF26=0,"",(BF26/Q26)))</f>
        <v>0</v>
      </c>
      <c r="BH26" s="109"/>
      <c r="BI26" s="111" t="str">
        <f>IFERROR(BH26/BF26,"-")</f>
        <v>-</v>
      </c>
      <c r="BJ26" s="112"/>
      <c r="BK26" s="113" t="str">
        <f>IFERROR(BJ26/BF26,"-")</f>
        <v>-</v>
      </c>
      <c r="BL26" s="114"/>
      <c r="BM26" s="114"/>
      <c r="BN26" s="114"/>
      <c r="BO26" s="116">
        <v>1</v>
      </c>
      <c r="BP26" s="117">
        <f>IF(Q26=0,"",IF(BO26=0,"",(BO26/Q26)))</f>
        <v>0.5</v>
      </c>
      <c r="BQ26" s="118"/>
      <c r="BR26" s="119">
        <f>IFERROR(BQ26/BO26,"-")</f>
        <v>0</v>
      </c>
      <c r="BS26" s="120"/>
      <c r="BT26" s="121">
        <f>IFERROR(BS26/BO26,"-")</f>
        <v>0</v>
      </c>
      <c r="BU26" s="122"/>
      <c r="BV26" s="122"/>
      <c r="BW26" s="122"/>
      <c r="BX26" s="123"/>
      <c r="BY26" s="124">
        <f>IF(Q26=0,"",IF(BX26=0,"",(BX26/Q26)))</f>
        <v>0</v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>
        <v>1</v>
      </c>
      <c r="CH26" s="131">
        <f>IF(Q26=0,"",IF(CG26=0,"",(CG26/Q26)))</f>
        <v>0.5</v>
      </c>
      <c r="CI26" s="132"/>
      <c r="CJ26" s="133">
        <f>IFERROR(CI26/CG26,"-")</f>
        <v>0</v>
      </c>
      <c r="CK26" s="134"/>
      <c r="CL26" s="135">
        <f>IFERROR(CK26/CG26,"-")</f>
        <v>0</v>
      </c>
      <c r="CM26" s="136"/>
      <c r="CN26" s="136"/>
      <c r="CO26" s="136"/>
      <c r="CP26" s="137">
        <v>0</v>
      </c>
      <c r="CQ26" s="138">
        <v>0</v>
      </c>
      <c r="CR26" s="138"/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>
        <f>AC27</f>
        <v>0.175</v>
      </c>
      <c r="B27" s="184" t="s">
        <v>121</v>
      </c>
      <c r="C27" s="184" t="s">
        <v>58</v>
      </c>
      <c r="D27" s="184"/>
      <c r="E27" s="184" t="s">
        <v>68</v>
      </c>
      <c r="F27" s="184" t="s">
        <v>69</v>
      </c>
      <c r="G27" s="184" t="s">
        <v>70</v>
      </c>
      <c r="H27" s="87" t="s">
        <v>122</v>
      </c>
      <c r="I27" s="87" t="s">
        <v>123</v>
      </c>
      <c r="J27" s="186" t="s">
        <v>124</v>
      </c>
      <c r="K27" s="176">
        <v>120000</v>
      </c>
      <c r="L27" s="79">
        <v>14</v>
      </c>
      <c r="M27" s="79">
        <v>0</v>
      </c>
      <c r="N27" s="79">
        <v>54</v>
      </c>
      <c r="O27" s="88">
        <v>6</v>
      </c>
      <c r="P27" s="89">
        <v>0</v>
      </c>
      <c r="Q27" s="90">
        <f>O27+P27</f>
        <v>6</v>
      </c>
      <c r="R27" s="80">
        <f>IFERROR(Q27/N27,"-")</f>
        <v>0.11111111111111</v>
      </c>
      <c r="S27" s="79">
        <v>1</v>
      </c>
      <c r="T27" s="79">
        <v>3</v>
      </c>
      <c r="U27" s="80">
        <f>IFERROR(T27/(Q27),"-")</f>
        <v>0.5</v>
      </c>
      <c r="V27" s="81">
        <f>IFERROR(K27/SUM(Q27:Q28),"-")</f>
        <v>12000</v>
      </c>
      <c r="W27" s="82">
        <v>0</v>
      </c>
      <c r="X27" s="80">
        <f>IF(Q27=0,"-",W27/Q27)</f>
        <v>0</v>
      </c>
      <c r="Y27" s="181">
        <v>0</v>
      </c>
      <c r="Z27" s="182">
        <f>IFERROR(Y27/Q27,"-")</f>
        <v>0</v>
      </c>
      <c r="AA27" s="182" t="str">
        <f>IFERROR(Y27/W27,"-")</f>
        <v>-</v>
      </c>
      <c r="AB27" s="176">
        <f>SUM(Y27:Y28)-SUM(K27:K28)</f>
        <v>-99000</v>
      </c>
      <c r="AC27" s="83">
        <f>SUM(Y27:Y28)/SUM(K27:K28)</f>
        <v>0.175</v>
      </c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>
        <v>1</v>
      </c>
      <c r="AO27" s="98">
        <f>IF(Q27=0,"",IF(AN27=0,"",(AN27/Q27)))</f>
        <v>0.16666666666667</v>
      </c>
      <c r="AP27" s="97"/>
      <c r="AQ27" s="99">
        <f>IFERROR(AP27/AN27,"-")</f>
        <v>0</v>
      </c>
      <c r="AR27" s="100"/>
      <c r="AS27" s="101">
        <f>IFERROR(AR27/AN27,"-")</f>
        <v>0</v>
      </c>
      <c r="AT27" s="102"/>
      <c r="AU27" s="102"/>
      <c r="AV27" s="102"/>
      <c r="AW27" s="103">
        <v>1</v>
      </c>
      <c r="AX27" s="104">
        <f>IF(Q27=0,"",IF(AW27=0,"",(AW27/Q27)))</f>
        <v>0.16666666666667</v>
      </c>
      <c r="AY27" s="103"/>
      <c r="AZ27" s="105">
        <f>IFERROR(AY27/AW27,"-")</f>
        <v>0</v>
      </c>
      <c r="BA27" s="106"/>
      <c r="BB27" s="107">
        <f>IFERROR(BA27/AW27,"-")</f>
        <v>0</v>
      </c>
      <c r="BC27" s="108"/>
      <c r="BD27" s="108"/>
      <c r="BE27" s="108"/>
      <c r="BF27" s="109">
        <v>2</v>
      </c>
      <c r="BG27" s="110">
        <f>IF(Q27=0,"",IF(BF27=0,"",(BF27/Q27)))</f>
        <v>0.33333333333333</v>
      </c>
      <c r="BH27" s="109"/>
      <c r="BI27" s="111">
        <f>IFERROR(BH27/BF27,"-")</f>
        <v>0</v>
      </c>
      <c r="BJ27" s="112"/>
      <c r="BK27" s="113">
        <f>IFERROR(BJ27/BF27,"-")</f>
        <v>0</v>
      </c>
      <c r="BL27" s="114"/>
      <c r="BM27" s="114"/>
      <c r="BN27" s="114"/>
      <c r="BO27" s="116">
        <v>1</v>
      </c>
      <c r="BP27" s="117">
        <f>IF(Q27=0,"",IF(BO27=0,"",(BO27/Q27)))</f>
        <v>0.16666666666667</v>
      </c>
      <c r="BQ27" s="118"/>
      <c r="BR27" s="119">
        <f>IFERROR(BQ27/BO27,"-")</f>
        <v>0</v>
      </c>
      <c r="BS27" s="120"/>
      <c r="BT27" s="121">
        <f>IFERROR(BS27/BO27,"-")</f>
        <v>0</v>
      </c>
      <c r="BU27" s="122"/>
      <c r="BV27" s="122"/>
      <c r="BW27" s="122"/>
      <c r="BX27" s="123">
        <v>1</v>
      </c>
      <c r="BY27" s="124">
        <f>IF(Q27=0,"",IF(BX27=0,"",(BX27/Q27)))</f>
        <v>0.16666666666667</v>
      </c>
      <c r="BZ27" s="125"/>
      <c r="CA27" s="126">
        <f>IFERROR(BZ27/BX27,"-")</f>
        <v>0</v>
      </c>
      <c r="CB27" s="127"/>
      <c r="CC27" s="128">
        <f>IFERROR(CB27/BX27,"-")</f>
        <v>0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0</v>
      </c>
      <c r="CQ27" s="138">
        <v>0</v>
      </c>
      <c r="CR27" s="138"/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125</v>
      </c>
      <c r="C28" s="184" t="s">
        <v>58</v>
      </c>
      <c r="D28" s="184"/>
      <c r="E28" s="184" t="s">
        <v>68</v>
      </c>
      <c r="F28" s="184" t="s">
        <v>69</v>
      </c>
      <c r="G28" s="184" t="s">
        <v>66</v>
      </c>
      <c r="H28" s="87"/>
      <c r="I28" s="87"/>
      <c r="J28" s="87"/>
      <c r="K28" s="176"/>
      <c r="L28" s="79">
        <v>18</v>
      </c>
      <c r="M28" s="79">
        <v>16</v>
      </c>
      <c r="N28" s="79">
        <v>11</v>
      </c>
      <c r="O28" s="88">
        <v>4</v>
      </c>
      <c r="P28" s="89">
        <v>0</v>
      </c>
      <c r="Q28" s="90">
        <f>O28+P28</f>
        <v>4</v>
      </c>
      <c r="R28" s="80">
        <f>IFERROR(Q28/N28,"-")</f>
        <v>0.36363636363636</v>
      </c>
      <c r="S28" s="79">
        <v>1</v>
      </c>
      <c r="T28" s="79">
        <v>1</v>
      </c>
      <c r="U28" s="80">
        <f>IFERROR(T28/(Q28),"-")</f>
        <v>0.25</v>
      </c>
      <c r="V28" s="81"/>
      <c r="W28" s="82">
        <v>1</v>
      </c>
      <c r="X28" s="80">
        <f>IF(Q28=0,"-",W28/Q28)</f>
        <v>0.25</v>
      </c>
      <c r="Y28" s="181">
        <v>21000</v>
      </c>
      <c r="Z28" s="182">
        <f>IFERROR(Y28/Q28,"-")</f>
        <v>5250</v>
      </c>
      <c r="AA28" s="182">
        <f>IFERROR(Y28/W28,"-")</f>
        <v>21000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1</v>
      </c>
      <c r="BG28" s="110">
        <f>IF(Q28=0,"",IF(BF28=0,"",(BF28/Q28)))</f>
        <v>0.25</v>
      </c>
      <c r="BH28" s="109">
        <v>1</v>
      </c>
      <c r="BI28" s="111">
        <f>IFERROR(BH28/BF28,"-")</f>
        <v>1</v>
      </c>
      <c r="BJ28" s="112">
        <v>21000</v>
      </c>
      <c r="BK28" s="113">
        <f>IFERROR(BJ28/BF28,"-")</f>
        <v>21000</v>
      </c>
      <c r="BL28" s="114"/>
      <c r="BM28" s="114"/>
      <c r="BN28" s="114">
        <v>1</v>
      </c>
      <c r="BO28" s="116">
        <v>2</v>
      </c>
      <c r="BP28" s="117">
        <f>IF(Q28=0,"",IF(BO28=0,"",(BO28/Q28)))</f>
        <v>0.5</v>
      </c>
      <c r="BQ28" s="118"/>
      <c r="BR28" s="119">
        <f>IFERROR(BQ28/BO28,"-")</f>
        <v>0</v>
      </c>
      <c r="BS28" s="120"/>
      <c r="BT28" s="121">
        <f>IFERROR(BS28/BO28,"-")</f>
        <v>0</v>
      </c>
      <c r="BU28" s="122"/>
      <c r="BV28" s="122"/>
      <c r="BW28" s="122"/>
      <c r="BX28" s="123">
        <v>1</v>
      </c>
      <c r="BY28" s="124">
        <f>IF(Q28=0,"",IF(BX28=0,"",(BX28/Q28)))</f>
        <v>0.25</v>
      </c>
      <c r="BZ28" s="125"/>
      <c r="CA28" s="126">
        <f>IFERROR(BZ28/BX28,"-")</f>
        <v>0</v>
      </c>
      <c r="CB28" s="127"/>
      <c r="CC28" s="128">
        <f>IFERROR(CB28/BX28,"-")</f>
        <v>0</v>
      </c>
      <c r="CD28" s="129"/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1</v>
      </c>
      <c r="CQ28" s="138">
        <v>21000</v>
      </c>
      <c r="CR28" s="138">
        <v>21000</v>
      </c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>
        <f>AC29</f>
        <v>0</v>
      </c>
      <c r="B29" s="184" t="s">
        <v>126</v>
      </c>
      <c r="C29" s="184" t="s">
        <v>58</v>
      </c>
      <c r="D29" s="184"/>
      <c r="E29" s="184" t="s">
        <v>102</v>
      </c>
      <c r="F29" s="184" t="s">
        <v>103</v>
      </c>
      <c r="G29" s="184" t="s">
        <v>70</v>
      </c>
      <c r="H29" s="87" t="s">
        <v>122</v>
      </c>
      <c r="I29" s="87" t="s">
        <v>123</v>
      </c>
      <c r="J29" s="87" t="s">
        <v>127</v>
      </c>
      <c r="K29" s="176">
        <v>120000</v>
      </c>
      <c r="L29" s="79">
        <v>10</v>
      </c>
      <c r="M29" s="79">
        <v>0</v>
      </c>
      <c r="N29" s="79">
        <v>43</v>
      </c>
      <c r="O29" s="88">
        <v>4</v>
      </c>
      <c r="P29" s="89">
        <v>0</v>
      </c>
      <c r="Q29" s="90">
        <f>O29+P29</f>
        <v>4</v>
      </c>
      <c r="R29" s="80">
        <f>IFERROR(Q29/N29,"-")</f>
        <v>0.093023255813953</v>
      </c>
      <c r="S29" s="79">
        <v>0</v>
      </c>
      <c r="T29" s="79">
        <v>2</v>
      </c>
      <c r="U29" s="80">
        <f>IFERROR(T29/(Q29),"-")</f>
        <v>0.5</v>
      </c>
      <c r="V29" s="81">
        <f>IFERROR(K29/SUM(Q29:Q30),"-")</f>
        <v>24000</v>
      </c>
      <c r="W29" s="82">
        <v>0</v>
      </c>
      <c r="X29" s="80">
        <f>IF(Q29=0,"-",W29/Q29)</f>
        <v>0</v>
      </c>
      <c r="Y29" s="181">
        <v>0</v>
      </c>
      <c r="Z29" s="182">
        <f>IFERROR(Y29/Q29,"-")</f>
        <v>0</v>
      </c>
      <c r="AA29" s="182" t="str">
        <f>IFERROR(Y29/W29,"-")</f>
        <v>-</v>
      </c>
      <c r="AB29" s="176">
        <f>SUM(Y29:Y30)-SUM(K29:K30)</f>
        <v>-120000</v>
      </c>
      <c r="AC29" s="83">
        <f>SUM(Y29:Y30)/SUM(K29:K30)</f>
        <v>0</v>
      </c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>
        <f>IF(Q29=0,"",IF(BF29=0,"",(BF29/Q29)))</f>
        <v>0</v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>
        <v>2</v>
      </c>
      <c r="BP29" s="117">
        <f>IF(Q29=0,"",IF(BO29=0,"",(BO29/Q29)))</f>
        <v>0.5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>
        <v>2</v>
      </c>
      <c r="BY29" s="124">
        <f>IF(Q29=0,"",IF(BX29=0,"",(BX29/Q29)))</f>
        <v>0.5</v>
      </c>
      <c r="BZ29" s="125"/>
      <c r="CA29" s="126">
        <f>IFERROR(BZ29/BX29,"-")</f>
        <v>0</v>
      </c>
      <c r="CB29" s="127"/>
      <c r="CC29" s="128">
        <f>IFERROR(CB29/BX29,"-")</f>
        <v>0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0</v>
      </c>
      <c r="CQ29" s="138">
        <v>0</v>
      </c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128</v>
      </c>
      <c r="C30" s="184" t="s">
        <v>58</v>
      </c>
      <c r="D30" s="184"/>
      <c r="E30" s="184" t="s">
        <v>102</v>
      </c>
      <c r="F30" s="184" t="s">
        <v>103</v>
      </c>
      <c r="G30" s="184" t="s">
        <v>66</v>
      </c>
      <c r="H30" s="87"/>
      <c r="I30" s="87"/>
      <c r="J30" s="87"/>
      <c r="K30" s="176"/>
      <c r="L30" s="79">
        <v>19</v>
      </c>
      <c r="M30" s="79">
        <v>14</v>
      </c>
      <c r="N30" s="79">
        <v>6</v>
      </c>
      <c r="O30" s="88">
        <v>1</v>
      </c>
      <c r="P30" s="89">
        <v>0</v>
      </c>
      <c r="Q30" s="90">
        <f>O30+P30</f>
        <v>1</v>
      </c>
      <c r="R30" s="80">
        <f>IFERROR(Q30/N30,"-")</f>
        <v>0.16666666666667</v>
      </c>
      <c r="S30" s="79">
        <v>0</v>
      </c>
      <c r="T30" s="79">
        <v>1</v>
      </c>
      <c r="U30" s="80">
        <f>IFERROR(T30/(Q30),"-")</f>
        <v>1</v>
      </c>
      <c r="V30" s="81"/>
      <c r="W30" s="82">
        <v>0</v>
      </c>
      <c r="X30" s="80">
        <f>IF(Q30=0,"-",W30/Q30)</f>
        <v>0</v>
      </c>
      <c r="Y30" s="181">
        <v>0</v>
      </c>
      <c r="Z30" s="182">
        <f>IFERROR(Y30/Q30,"-")</f>
        <v>0</v>
      </c>
      <c r="AA30" s="182" t="str">
        <f>IFERROR(Y30/W30,"-")</f>
        <v>-</v>
      </c>
      <c r="AB30" s="176"/>
      <c r="AC30" s="83"/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/>
      <c r="BG30" s="110">
        <f>IF(Q30=0,"",IF(BF30=0,"",(BF30/Q30)))</f>
        <v>0</v>
      </c>
      <c r="BH30" s="109"/>
      <c r="BI30" s="111" t="str">
        <f>IFERROR(BH30/BF30,"-")</f>
        <v>-</v>
      </c>
      <c r="BJ30" s="112"/>
      <c r="BK30" s="113" t="str">
        <f>IFERROR(BJ30/BF30,"-")</f>
        <v>-</v>
      </c>
      <c r="BL30" s="114"/>
      <c r="BM30" s="114"/>
      <c r="BN30" s="114"/>
      <c r="BO30" s="116">
        <v>1</v>
      </c>
      <c r="BP30" s="117">
        <f>IF(Q30=0,"",IF(BO30=0,"",(BO30/Q30)))</f>
        <v>1</v>
      </c>
      <c r="BQ30" s="118"/>
      <c r="BR30" s="119">
        <f>IFERROR(BQ30/BO30,"-")</f>
        <v>0</v>
      </c>
      <c r="BS30" s="120"/>
      <c r="BT30" s="121">
        <f>IFERROR(BS30/BO30,"-")</f>
        <v>0</v>
      </c>
      <c r="BU30" s="122"/>
      <c r="BV30" s="122"/>
      <c r="BW30" s="122"/>
      <c r="BX30" s="123"/>
      <c r="BY30" s="124">
        <f>IF(Q30=0,"",IF(BX30=0,"",(BX30/Q30)))</f>
        <v>0</v>
      </c>
      <c r="BZ30" s="125"/>
      <c r="CA30" s="126" t="str">
        <f>IFERROR(BZ30/BX30,"-")</f>
        <v>-</v>
      </c>
      <c r="CB30" s="127"/>
      <c r="CC30" s="128" t="str">
        <f>IFERROR(CB30/BX30,"-")</f>
        <v>-</v>
      </c>
      <c r="CD30" s="129"/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0</v>
      </c>
      <c r="CQ30" s="138">
        <v>0</v>
      </c>
      <c r="CR30" s="138"/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>
        <f>AC31</f>
        <v>2.25625</v>
      </c>
      <c r="B31" s="184" t="s">
        <v>129</v>
      </c>
      <c r="C31" s="184" t="s">
        <v>58</v>
      </c>
      <c r="D31" s="184"/>
      <c r="E31" s="184" t="s">
        <v>75</v>
      </c>
      <c r="F31" s="184" t="s">
        <v>76</v>
      </c>
      <c r="G31" s="184" t="s">
        <v>70</v>
      </c>
      <c r="H31" s="87" t="s">
        <v>130</v>
      </c>
      <c r="I31" s="87" t="s">
        <v>105</v>
      </c>
      <c r="J31" s="186" t="s">
        <v>124</v>
      </c>
      <c r="K31" s="176">
        <v>80000</v>
      </c>
      <c r="L31" s="79">
        <v>7</v>
      </c>
      <c r="M31" s="79">
        <v>0</v>
      </c>
      <c r="N31" s="79">
        <v>21</v>
      </c>
      <c r="O31" s="88">
        <v>2</v>
      </c>
      <c r="P31" s="89">
        <v>0</v>
      </c>
      <c r="Q31" s="90">
        <f>O31+P31</f>
        <v>2</v>
      </c>
      <c r="R31" s="80">
        <f>IFERROR(Q31/N31,"-")</f>
        <v>0.095238095238095</v>
      </c>
      <c r="S31" s="79">
        <v>0</v>
      </c>
      <c r="T31" s="79">
        <v>1</v>
      </c>
      <c r="U31" s="80">
        <f>IFERROR(T31/(Q31),"-")</f>
        <v>0.5</v>
      </c>
      <c r="V31" s="81">
        <f>IFERROR(K31/SUM(Q31:Q32),"-")</f>
        <v>11428.571428571</v>
      </c>
      <c r="W31" s="82">
        <v>0</v>
      </c>
      <c r="X31" s="80">
        <f>IF(Q31=0,"-",W31/Q31)</f>
        <v>0</v>
      </c>
      <c r="Y31" s="181">
        <v>0</v>
      </c>
      <c r="Z31" s="182">
        <f>IFERROR(Y31/Q31,"-")</f>
        <v>0</v>
      </c>
      <c r="AA31" s="182" t="str">
        <f>IFERROR(Y31/W31,"-")</f>
        <v>-</v>
      </c>
      <c r="AB31" s="176">
        <f>SUM(Y31:Y32)-SUM(K31:K32)</f>
        <v>100500</v>
      </c>
      <c r="AC31" s="83">
        <f>SUM(Y31:Y32)/SUM(K31:K32)</f>
        <v>2.25625</v>
      </c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>
        <v>1</v>
      </c>
      <c r="BG31" s="110">
        <f>IF(Q31=0,"",IF(BF31=0,"",(BF31/Q31)))</f>
        <v>0.5</v>
      </c>
      <c r="BH31" s="109"/>
      <c r="BI31" s="111">
        <f>IFERROR(BH31/BF31,"-")</f>
        <v>0</v>
      </c>
      <c r="BJ31" s="112"/>
      <c r="BK31" s="113">
        <f>IFERROR(BJ31/BF31,"-")</f>
        <v>0</v>
      </c>
      <c r="BL31" s="114"/>
      <c r="BM31" s="114"/>
      <c r="BN31" s="114"/>
      <c r="BO31" s="116">
        <v>1</v>
      </c>
      <c r="BP31" s="117">
        <f>IF(Q31=0,"",IF(BO31=0,"",(BO31/Q31)))</f>
        <v>0.5</v>
      </c>
      <c r="BQ31" s="118"/>
      <c r="BR31" s="119">
        <f>IFERROR(BQ31/BO31,"-")</f>
        <v>0</v>
      </c>
      <c r="BS31" s="120"/>
      <c r="BT31" s="121">
        <f>IFERROR(BS31/BO31,"-")</f>
        <v>0</v>
      </c>
      <c r="BU31" s="122"/>
      <c r="BV31" s="122"/>
      <c r="BW31" s="122"/>
      <c r="BX31" s="123"/>
      <c r="BY31" s="124">
        <f>IF(Q31=0,"",IF(BX31=0,"",(BX31/Q31)))</f>
        <v>0</v>
      </c>
      <c r="BZ31" s="125"/>
      <c r="CA31" s="126" t="str">
        <f>IFERROR(BZ31/BX31,"-")</f>
        <v>-</v>
      </c>
      <c r="CB31" s="127"/>
      <c r="CC31" s="128" t="str">
        <f>IFERROR(CB31/BX31,"-")</f>
        <v>-</v>
      </c>
      <c r="CD31" s="129"/>
      <c r="CE31" s="129"/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0</v>
      </c>
      <c r="CQ31" s="138">
        <v>0</v>
      </c>
      <c r="CR31" s="138"/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131</v>
      </c>
      <c r="C32" s="184" t="s">
        <v>58</v>
      </c>
      <c r="D32" s="184"/>
      <c r="E32" s="184" t="s">
        <v>75</v>
      </c>
      <c r="F32" s="184" t="s">
        <v>76</v>
      </c>
      <c r="G32" s="184" t="s">
        <v>66</v>
      </c>
      <c r="H32" s="87"/>
      <c r="I32" s="87"/>
      <c r="J32" s="87"/>
      <c r="K32" s="176"/>
      <c r="L32" s="79">
        <v>22</v>
      </c>
      <c r="M32" s="79">
        <v>16</v>
      </c>
      <c r="N32" s="79">
        <v>8</v>
      </c>
      <c r="O32" s="88">
        <v>5</v>
      </c>
      <c r="P32" s="89">
        <v>0</v>
      </c>
      <c r="Q32" s="90">
        <f>O32+P32</f>
        <v>5</v>
      </c>
      <c r="R32" s="80">
        <f>IFERROR(Q32/N32,"-")</f>
        <v>0.625</v>
      </c>
      <c r="S32" s="79">
        <v>1</v>
      </c>
      <c r="T32" s="79">
        <v>2</v>
      </c>
      <c r="U32" s="80">
        <f>IFERROR(T32/(Q32),"-")</f>
        <v>0.4</v>
      </c>
      <c r="V32" s="81"/>
      <c r="W32" s="82">
        <v>2</v>
      </c>
      <c r="X32" s="80">
        <f>IF(Q32=0,"-",W32/Q32)</f>
        <v>0.4</v>
      </c>
      <c r="Y32" s="181">
        <v>180500</v>
      </c>
      <c r="Z32" s="182">
        <f>IFERROR(Y32/Q32,"-")</f>
        <v>36100</v>
      </c>
      <c r="AA32" s="182">
        <f>IFERROR(Y32/W32,"-")</f>
        <v>90250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>
        <v>1</v>
      </c>
      <c r="AO32" s="98">
        <f>IF(Q32=0,"",IF(AN32=0,"",(AN32/Q32)))</f>
        <v>0.2</v>
      </c>
      <c r="AP32" s="97">
        <v>1</v>
      </c>
      <c r="AQ32" s="99">
        <f>IFERROR(AP32/AN32,"-")</f>
        <v>1</v>
      </c>
      <c r="AR32" s="100">
        <v>3000</v>
      </c>
      <c r="AS32" s="101">
        <f>IFERROR(AR32/AN32,"-")</f>
        <v>3000</v>
      </c>
      <c r="AT32" s="102">
        <v>1</v>
      </c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/>
      <c r="BG32" s="110">
        <f>IF(Q32=0,"",IF(BF32=0,"",(BF32/Q32)))</f>
        <v>0</v>
      </c>
      <c r="BH32" s="109"/>
      <c r="BI32" s="111" t="str">
        <f>IFERROR(BH32/BF32,"-")</f>
        <v>-</v>
      </c>
      <c r="BJ32" s="112"/>
      <c r="BK32" s="113" t="str">
        <f>IFERROR(BJ32/BF32,"-")</f>
        <v>-</v>
      </c>
      <c r="BL32" s="114"/>
      <c r="BM32" s="114"/>
      <c r="BN32" s="114"/>
      <c r="BO32" s="116">
        <v>3</v>
      </c>
      <c r="BP32" s="117">
        <f>IF(Q32=0,"",IF(BO32=0,"",(BO32/Q32)))</f>
        <v>0.6</v>
      </c>
      <c r="BQ32" s="118">
        <v>1</v>
      </c>
      <c r="BR32" s="119">
        <f>IFERROR(BQ32/BO32,"-")</f>
        <v>0.33333333333333</v>
      </c>
      <c r="BS32" s="120">
        <v>177500</v>
      </c>
      <c r="BT32" s="121">
        <f>IFERROR(BS32/BO32,"-")</f>
        <v>59166.666666667</v>
      </c>
      <c r="BU32" s="122"/>
      <c r="BV32" s="122"/>
      <c r="BW32" s="122">
        <v>1</v>
      </c>
      <c r="BX32" s="123">
        <v>1</v>
      </c>
      <c r="BY32" s="124">
        <f>IF(Q32=0,"",IF(BX32=0,"",(BX32/Q32)))</f>
        <v>0.2</v>
      </c>
      <c r="BZ32" s="125"/>
      <c r="CA32" s="126">
        <f>IFERROR(BZ32/BX32,"-")</f>
        <v>0</v>
      </c>
      <c r="CB32" s="127"/>
      <c r="CC32" s="128">
        <f>IFERROR(CB32/BX32,"-")</f>
        <v>0</v>
      </c>
      <c r="CD32" s="129"/>
      <c r="CE32" s="129"/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2</v>
      </c>
      <c r="CQ32" s="138">
        <v>180500</v>
      </c>
      <c r="CR32" s="138">
        <v>177500</v>
      </c>
      <c r="CS32" s="138"/>
      <c r="CT32" s="139" t="str">
        <f>IF(AND(CR32=0,CS32=0),"",IF(AND(CR32&lt;=100000,CS32&lt;=100000),"",IF(CR32/CQ32&gt;0.7,"男高",IF(CS32/CQ32&gt;0.7,"女高",""))))</f>
        <v>男高</v>
      </c>
    </row>
    <row r="33" spans="1:99">
      <c r="A33" s="78">
        <f>AC33</f>
        <v>0.2375</v>
      </c>
      <c r="B33" s="184" t="s">
        <v>132</v>
      </c>
      <c r="C33" s="184" t="s">
        <v>58</v>
      </c>
      <c r="D33" s="184"/>
      <c r="E33" s="184" t="s">
        <v>133</v>
      </c>
      <c r="F33" s="184" t="s">
        <v>134</v>
      </c>
      <c r="G33" s="184" t="s">
        <v>70</v>
      </c>
      <c r="H33" s="87" t="s">
        <v>130</v>
      </c>
      <c r="I33" s="87" t="s">
        <v>105</v>
      </c>
      <c r="J33" s="185" t="s">
        <v>119</v>
      </c>
      <c r="K33" s="176">
        <v>80000</v>
      </c>
      <c r="L33" s="79">
        <v>3</v>
      </c>
      <c r="M33" s="79">
        <v>0</v>
      </c>
      <c r="N33" s="79">
        <v>18</v>
      </c>
      <c r="O33" s="88">
        <v>1</v>
      </c>
      <c r="P33" s="89">
        <v>0</v>
      </c>
      <c r="Q33" s="90">
        <f>O33+P33</f>
        <v>1</v>
      </c>
      <c r="R33" s="80">
        <f>IFERROR(Q33/N33,"-")</f>
        <v>0.055555555555556</v>
      </c>
      <c r="S33" s="79">
        <v>0</v>
      </c>
      <c r="T33" s="79">
        <v>0</v>
      </c>
      <c r="U33" s="80">
        <f>IFERROR(T33/(Q33),"-")</f>
        <v>0</v>
      </c>
      <c r="V33" s="81">
        <f>IFERROR(K33/SUM(Q33:Q34),"-")</f>
        <v>40000</v>
      </c>
      <c r="W33" s="82">
        <v>1</v>
      </c>
      <c r="X33" s="80">
        <f>IF(Q33=0,"-",W33/Q33)</f>
        <v>1</v>
      </c>
      <c r="Y33" s="181">
        <v>19000</v>
      </c>
      <c r="Z33" s="182">
        <f>IFERROR(Y33/Q33,"-")</f>
        <v>19000</v>
      </c>
      <c r="AA33" s="182">
        <f>IFERROR(Y33/W33,"-")</f>
        <v>19000</v>
      </c>
      <c r="AB33" s="176">
        <f>SUM(Y33:Y34)-SUM(K33:K34)</f>
        <v>-61000</v>
      </c>
      <c r="AC33" s="83">
        <f>SUM(Y33:Y34)/SUM(K33:K34)</f>
        <v>0.2375</v>
      </c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/>
      <c r="BG33" s="110">
        <f>IF(Q33=0,"",IF(BF33=0,"",(BF33/Q33)))</f>
        <v>0</v>
      </c>
      <c r="BH33" s="109"/>
      <c r="BI33" s="111" t="str">
        <f>IFERROR(BH33/BF33,"-")</f>
        <v>-</v>
      </c>
      <c r="BJ33" s="112"/>
      <c r="BK33" s="113" t="str">
        <f>IFERROR(BJ33/BF33,"-")</f>
        <v>-</v>
      </c>
      <c r="BL33" s="114"/>
      <c r="BM33" s="114"/>
      <c r="BN33" s="114"/>
      <c r="BO33" s="116"/>
      <c r="BP33" s="117">
        <f>IF(Q33=0,"",IF(BO33=0,"",(BO33/Q33)))</f>
        <v>0</v>
      </c>
      <c r="BQ33" s="118"/>
      <c r="BR33" s="119" t="str">
        <f>IFERROR(BQ33/BO33,"-")</f>
        <v>-</v>
      </c>
      <c r="BS33" s="120"/>
      <c r="BT33" s="121" t="str">
        <f>IFERROR(BS33/BO33,"-")</f>
        <v>-</v>
      </c>
      <c r="BU33" s="122"/>
      <c r="BV33" s="122"/>
      <c r="BW33" s="122"/>
      <c r="BX33" s="123">
        <v>1</v>
      </c>
      <c r="BY33" s="124">
        <f>IF(Q33=0,"",IF(BX33=0,"",(BX33/Q33)))</f>
        <v>1</v>
      </c>
      <c r="BZ33" s="125">
        <v>1</v>
      </c>
      <c r="CA33" s="126">
        <f>IFERROR(BZ33/BX33,"-")</f>
        <v>1</v>
      </c>
      <c r="CB33" s="127">
        <v>19000</v>
      </c>
      <c r="CC33" s="128">
        <f>IFERROR(CB33/BX33,"-")</f>
        <v>19000</v>
      </c>
      <c r="CD33" s="129"/>
      <c r="CE33" s="129"/>
      <c r="CF33" s="129">
        <v>1</v>
      </c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1</v>
      </c>
      <c r="CQ33" s="138">
        <v>19000</v>
      </c>
      <c r="CR33" s="138">
        <v>19000</v>
      </c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135</v>
      </c>
      <c r="C34" s="184" t="s">
        <v>58</v>
      </c>
      <c r="D34" s="184"/>
      <c r="E34" s="184" t="s">
        <v>133</v>
      </c>
      <c r="F34" s="184" t="s">
        <v>134</v>
      </c>
      <c r="G34" s="184" t="s">
        <v>66</v>
      </c>
      <c r="H34" s="87"/>
      <c r="I34" s="87"/>
      <c r="J34" s="87"/>
      <c r="K34" s="176"/>
      <c r="L34" s="79">
        <v>12</v>
      </c>
      <c r="M34" s="79">
        <v>10</v>
      </c>
      <c r="N34" s="79">
        <v>2</v>
      </c>
      <c r="O34" s="88">
        <v>1</v>
      </c>
      <c r="P34" s="89">
        <v>0</v>
      </c>
      <c r="Q34" s="90">
        <f>O34+P34</f>
        <v>1</v>
      </c>
      <c r="R34" s="80">
        <f>IFERROR(Q34/N34,"-")</f>
        <v>0.5</v>
      </c>
      <c r="S34" s="79">
        <v>0</v>
      </c>
      <c r="T34" s="79">
        <v>0</v>
      </c>
      <c r="U34" s="80">
        <f>IFERROR(T34/(Q34),"-")</f>
        <v>0</v>
      </c>
      <c r="V34" s="81"/>
      <c r="W34" s="82">
        <v>0</v>
      </c>
      <c r="X34" s="80">
        <f>IF(Q34=0,"-",W34/Q34)</f>
        <v>0</v>
      </c>
      <c r="Y34" s="181">
        <v>0</v>
      </c>
      <c r="Z34" s="182">
        <f>IFERROR(Y34/Q34,"-")</f>
        <v>0</v>
      </c>
      <c r="AA34" s="182" t="str">
        <f>IFERROR(Y34/W34,"-")</f>
        <v>-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/>
      <c r="BG34" s="110">
        <f>IF(Q34=0,"",IF(BF34=0,"",(BF34/Q34)))</f>
        <v>0</v>
      </c>
      <c r="BH34" s="109"/>
      <c r="BI34" s="111" t="str">
        <f>IFERROR(BH34/BF34,"-")</f>
        <v>-</v>
      </c>
      <c r="BJ34" s="112"/>
      <c r="BK34" s="113" t="str">
        <f>IFERROR(BJ34/BF34,"-")</f>
        <v>-</v>
      </c>
      <c r="BL34" s="114"/>
      <c r="BM34" s="114"/>
      <c r="BN34" s="114"/>
      <c r="BO34" s="116"/>
      <c r="BP34" s="117">
        <f>IF(Q34=0,"",IF(BO34=0,"",(BO34/Q34)))</f>
        <v>0</v>
      </c>
      <c r="BQ34" s="118"/>
      <c r="BR34" s="119" t="str">
        <f>IFERROR(BQ34/BO34,"-")</f>
        <v>-</v>
      </c>
      <c r="BS34" s="120"/>
      <c r="BT34" s="121" t="str">
        <f>IFERROR(BS34/BO34,"-")</f>
        <v>-</v>
      </c>
      <c r="BU34" s="122"/>
      <c r="BV34" s="122"/>
      <c r="BW34" s="122"/>
      <c r="BX34" s="123">
        <v>1</v>
      </c>
      <c r="BY34" s="124">
        <f>IF(Q34=0,"",IF(BX34=0,"",(BX34/Q34)))</f>
        <v>1</v>
      </c>
      <c r="BZ34" s="125"/>
      <c r="CA34" s="126">
        <f>IFERROR(BZ34/BX34,"-")</f>
        <v>0</v>
      </c>
      <c r="CB34" s="127"/>
      <c r="CC34" s="128">
        <f>IFERROR(CB34/BX34,"-")</f>
        <v>0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0</v>
      </c>
      <c r="CQ34" s="138">
        <v>0</v>
      </c>
      <c r="CR34" s="138"/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>
        <f>AC35</f>
        <v>0.55823529411765</v>
      </c>
      <c r="B35" s="184" t="s">
        <v>136</v>
      </c>
      <c r="C35" s="184" t="s">
        <v>58</v>
      </c>
      <c r="D35" s="184"/>
      <c r="E35" s="184" t="s">
        <v>137</v>
      </c>
      <c r="F35" s="184" t="s">
        <v>60</v>
      </c>
      <c r="G35" s="184" t="s">
        <v>70</v>
      </c>
      <c r="H35" s="87" t="s">
        <v>104</v>
      </c>
      <c r="I35" s="87" t="s">
        <v>138</v>
      </c>
      <c r="J35" s="185" t="s">
        <v>64</v>
      </c>
      <c r="K35" s="176">
        <v>85000</v>
      </c>
      <c r="L35" s="79">
        <v>23</v>
      </c>
      <c r="M35" s="79">
        <v>0</v>
      </c>
      <c r="N35" s="79">
        <v>56</v>
      </c>
      <c r="O35" s="88">
        <v>7</v>
      </c>
      <c r="P35" s="89">
        <v>0</v>
      </c>
      <c r="Q35" s="90">
        <f>O35+P35</f>
        <v>7</v>
      </c>
      <c r="R35" s="80">
        <f>IFERROR(Q35/N35,"-")</f>
        <v>0.125</v>
      </c>
      <c r="S35" s="79">
        <v>0</v>
      </c>
      <c r="T35" s="79">
        <v>5</v>
      </c>
      <c r="U35" s="80">
        <f>IFERROR(T35/(Q35),"-")</f>
        <v>0.71428571428571</v>
      </c>
      <c r="V35" s="81">
        <f>IFERROR(K35/SUM(Q35:Q36),"-")</f>
        <v>8500</v>
      </c>
      <c r="W35" s="82">
        <v>2</v>
      </c>
      <c r="X35" s="80">
        <f>IF(Q35=0,"-",W35/Q35)</f>
        <v>0.28571428571429</v>
      </c>
      <c r="Y35" s="181">
        <v>38000</v>
      </c>
      <c r="Z35" s="182">
        <f>IFERROR(Y35/Q35,"-")</f>
        <v>5428.5714285714</v>
      </c>
      <c r="AA35" s="182">
        <f>IFERROR(Y35/W35,"-")</f>
        <v>19000</v>
      </c>
      <c r="AB35" s="176">
        <f>SUM(Y35:Y36)-SUM(K35:K36)</f>
        <v>-37550</v>
      </c>
      <c r="AC35" s="83">
        <f>SUM(Y35:Y36)/SUM(K35:K36)</f>
        <v>0.55823529411765</v>
      </c>
      <c r="AD35" s="77"/>
      <c r="AE35" s="91">
        <v>1</v>
      </c>
      <c r="AF35" s="92">
        <f>IF(Q35=0,"",IF(AE35=0,"",(AE35/Q35)))</f>
        <v>0.14285714285714</v>
      </c>
      <c r="AG35" s="91"/>
      <c r="AH35" s="93">
        <f>IFERROR(AG35/AE35,"-")</f>
        <v>0</v>
      </c>
      <c r="AI35" s="94"/>
      <c r="AJ35" s="95">
        <f>IFERROR(AI35/AE35,"-")</f>
        <v>0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/>
      <c r="BG35" s="110">
        <f>IF(Q35=0,"",IF(BF35=0,"",(BF35/Q35)))</f>
        <v>0</v>
      </c>
      <c r="BH35" s="109"/>
      <c r="BI35" s="111" t="str">
        <f>IFERROR(BH35/BF35,"-")</f>
        <v>-</v>
      </c>
      <c r="BJ35" s="112"/>
      <c r="BK35" s="113" t="str">
        <f>IFERROR(BJ35/BF35,"-")</f>
        <v>-</v>
      </c>
      <c r="BL35" s="114"/>
      <c r="BM35" s="114"/>
      <c r="BN35" s="114"/>
      <c r="BO35" s="116">
        <v>5</v>
      </c>
      <c r="BP35" s="117">
        <f>IF(Q35=0,"",IF(BO35=0,"",(BO35/Q35)))</f>
        <v>0.71428571428571</v>
      </c>
      <c r="BQ35" s="118">
        <v>2</v>
      </c>
      <c r="BR35" s="119">
        <f>IFERROR(BQ35/BO35,"-")</f>
        <v>0.4</v>
      </c>
      <c r="BS35" s="120">
        <v>38000</v>
      </c>
      <c r="BT35" s="121">
        <f>IFERROR(BS35/BO35,"-")</f>
        <v>7600</v>
      </c>
      <c r="BU35" s="122"/>
      <c r="BV35" s="122">
        <v>1</v>
      </c>
      <c r="BW35" s="122">
        <v>1</v>
      </c>
      <c r="BX35" s="123">
        <v>1</v>
      </c>
      <c r="BY35" s="124">
        <f>IF(Q35=0,"",IF(BX35=0,"",(BX35/Q35)))</f>
        <v>0.14285714285714</v>
      </c>
      <c r="BZ35" s="125"/>
      <c r="CA35" s="126">
        <f>IFERROR(BZ35/BX35,"-")</f>
        <v>0</v>
      </c>
      <c r="CB35" s="127"/>
      <c r="CC35" s="128">
        <f>IFERROR(CB35/BX35,"-")</f>
        <v>0</v>
      </c>
      <c r="CD35" s="129"/>
      <c r="CE35" s="129"/>
      <c r="CF35" s="129"/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2</v>
      </c>
      <c r="CQ35" s="138">
        <v>38000</v>
      </c>
      <c r="CR35" s="138">
        <v>32000</v>
      </c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/>
      <c r="B36" s="184" t="s">
        <v>139</v>
      </c>
      <c r="C36" s="184" t="s">
        <v>58</v>
      </c>
      <c r="D36" s="184"/>
      <c r="E36" s="184" t="s">
        <v>137</v>
      </c>
      <c r="F36" s="184" t="s">
        <v>60</v>
      </c>
      <c r="G36" s="184" t="s">
        <v>66</v>
      </c>
      <c r="H36" s="87"/>
      <c r="I36" s="87"/>
      <c r="J36" s="87"/>
      <c r="K36" s="176"/>
      <c r="L36" s="79">
        <v>49</v>
      </c>
      <c r="M36" s="79">
        <v>24</v>
      </c>
      <c r="N36" s="79">
        <v>10</v>
      </c>
      <c r="O36" s="88">
        <v>3</v>
      </c>
      <c r="P36" s="89">
        <v>0</v>
      </c>
      <c r="Q36" s="90">
        <f>O36+P36</f>
        <v>3</v>
      </c>
      <c r="R36" s="80">
        <f>IFERROR(Q36/N36,"-")</f>
        <v>0.3</v>
      </c>
      <c r="S36" s="79">
        <v>0</v>
      </c>
      <c r="T36" s="79">
        <v>1</v>
      </c>
      <c r="U36" s="80">
        <f>IFERROR(T36/(Q36),"-")</f>
        <v>0.33333333333333</v>
      </c>
      <c r="V36" s="81"/>
      <c r="W36" s="82">
        <v>1</v>
      </c>
      <c r="X36" s="80">
        <f>IF(Q36=0,"-",W36/Q36)</f>
        <v>0.33333333333333</v>
      </c>
      <c r="Y36" s="181">
        <v>9450</v>
      </c>
      <c r="Z36" s="182">
        <f>IFERROR(Y36/Q36,"-")</f>
        <v>3150</v>
      </c>
      <c r="AA36" s="182">
        <f>IFERROR(Y36/W36,"-")</f>
        <v>9450</v>
      </c>
      <c r="AB36" s="176"/>
      <c r="AC36" s="83"/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>
        <v>1</v>
      </c>
      <c r="BG36" s="110">
        <f>IF(Q36=0,"",IF(BF36=0,"",(BF36/Q36)))</f>
        <v>0.33333333333333</v>
      </c>
      <c r="BH36" s="109"/>
      <c r="BI36" s="111">
        <f>IFERROR(BH36/BF36,"-")</f>
        <v>0</v>
      </c>
      <c r="BJ36" s="112"/>
      <c r="BK36" s="113">
        <f>IFERROR(BJ36/BF36,"-")</f>
        <v>0</v>
      </c>
      <c r="BL36" s="114"/>
      <c r="BM36" s="114"/>
      <c r="BN36" s="114"/>
      <c r="BO36" s="116"/>
      <c r="BP36" s="117">
        <f>IF(Q36=0,"",IF(BO36=0,"",(BO36/Q36)))</f>
        <v>0</v>
      </c>
      <c r="BQ36" s="118"/>
      <c r="BR36" s="119" t="str">
        <f>IFERROR(BQ36/BO36,"-")</f>
        <v>-</v>
      </c>
      <c r="BS36" s="120"/>
      <c r="BT36" s="121" t="str">
        <f>IFERROR(BS36/BO36,"-")</f>
        <v>-</v>
      </c>
      <c r="BU36" s="122"/>
      <c r="BV36" s="122"/>
      <c r="BW36" s="122"/>
      <c r="BX36" s="123"/>
      <c r="BY36" s="124">
        <f>IF(Q36=0,"",IF(BX36=0,"",(BX36/Q36)))</f>
        <v>0</v>
      </c>
      <c r="BZ36" s="125"/>
      <c r="CA36" s="126" t="str">
        <f>IFERROR(BZ36/BX36,"-")</f>
        <v>-</v>
      </c>
      <c r="CB36" s="127"/>
      <c r="CC36" s="128" t="str">
        <f>IFERROR(CB36/BX36,"-")</f>
        <v>-</v>
      </c>
      <c r="CD36" s="129"/>
      <c r="CE36" s="129"/>
      <c r="CF36" s="129"/>
      <c r="CG36" s="130">
        <v>2</v>
      </c>
      <c r="CH36" s="131">
        <f>IF(Q36=0,"",IF(CG36=0,"",(CG36/Q36)))</f>
        <v>0.66666666666667</v>
      </c>
      <c r="CI36" s="132">
        <v>1</v>
      </c>
      <c r="CJ36" s="133">
        <f>IFERROR(CI36/CG36,"-")</f>
        <v>0.5</v>
      </c>
      <c r="CK36" s="134">
        <v>9450</v>
      </c>
      <c r="CL36" s="135">
        <f>IFERROR(CK36/CG36,"-")</f>
        <v>4725</v>
      </c>
      <c r="CM36" s="136">
        <v>1</v>
      </c>
      <c r="CN36" s="136"/>
      <c r="CO36" s="136"/>
      <c r="CP36" s="137">
        <v>1</v>
      </c>
      <c r="CQ36" s="138">
        <v>9450</v>
      </c>
      <c r="CR36" s="138">
        <v>9450</v>
      </c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>
        <f>AC37</f>
        <v>2.8823529411765</v>
      </c>
      <c r="B37" s="184" t="s">
        <v>140</v>
      </c>
      <c r="C37" s="184" t="s">
        <v>58</v>
      </c>
      <c r="D37" s="184"/>
      <c r="E37" s="184" t="s">
        <v>141</v>
      </c>
      <c r="F37" s="184" t="s">
        <v>76</v>
      </c>
      <c r="G37" s="184" t="s">
        <v>70</v>
      </c>
      <c r="H37" s="87" t="s">
        <v>113</v>
      </c>
      <c r="I37" s="87" t="s">
        <v>138</v>
      </c>
      <c r="J37" s="185" t="s">
        <v>119</v>
      </c>
      <c r="K37" s="176">
        <v>85000</v>
      </c>
      <c r="L37" s="79">
        <v>8</v>
      </c>
      <c r="M37" s="79">
        <v>0</v>
      </c>
      <c r="N37" s="79">
        <v>57</v>
      </c>
      <c r="O37" s="88">
        <v>2</v>
      </c>
      <c r="P37" s="89">
        <v>0</v>
      </c>
      <c r="Q37" s="90">
        <f>O37+P37</f>
        <v>2</v>
      </c>
      <c r="R37" s="80">
        <f>IFERROR(Q37/N37,"-")</f>
        <v>0.035087719298246</v>
      </c>
      <c r="S37" s="79">
        <v>0</v>
      </c>
      <c r="T37" s="79">
        <v>1</v>
      </c>
      <c r="U37" s="80">
        <f>IFERROR(T37/(Q37),"-")</f>
        <v>0.5</v>
      </c>
      <c r="V37" s="81">
        <f>IFERROR(K37/SUM(Q37:Q38),"-")</f>
        <v>9444.4444444444</v>
      </c>
      <c r="W37" s="82">
        <v>1</v>
      </c>
      <c r="X37" s="80">
        <f>IF(Q37=0,"-",W37/Q37)</f>
        <v>0.5</v>
      </c>
      <c r="Y37" s="181">
        <v>15000</v>
      </c>
      <c r="Z37" s="182">
        <f>IFERROR(Y37/Q37,"-")</f>
        <v>7500</v>
      </c>
      <c r="AA37" s="182">
        <f>IFERROR(Y37/W37,"-")</f>
        <v>15000</v>
      </c>
      <c r="AB37" s="176">
        <f>SUM(Y37:Y38)-SUM(K37:K38)</f>
        <v>160000</v>
      </c>
      <c r="AC37" s="83">
        <f>SUM(Y37:Y38)/SUM(K37:K38)</f>
        <v>2.8823529411765</v>
      </c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/>
      <c r="BG37" s="110">
        <f>IF(Q37=0,"",IF(BF37=0,"",(BF37/Q37)))</f>
        <v>0</v>
      </c>
      <c r="BH37" s="109"/>
      <c r="BI37" s="111" t="str">
        <f>IFERROR(BH37/BF37,"-")</f>
        <v>-</v>
      </c>
      <c r="BJ37" s="112"/>
      <c r="BK37" s="113" t="str">
        <f>IFERROR(BJ37/BF37,"-")</f>
        <v>-</v>
      </c>
      <c r="BL37" s="114"/>
      <c r="BM37" s="114"/>
      <c r="BN37" s="114"/>
      <c r="BO37" s="116">
        <v>2</v>
      </c>
      <c r="BP37" s="117">
        <f>IF(Q37=0,"",IF(BO37=0,"",(BO37/Q37)))</f>
        <v>1</v>
      </c>
      <c r="BQ37" s="118">
        <v>1</v>
      </c>
      <c r="BR37" s="119">
        <f>IFERROR(BQ37/BO37,"-")</f>
        <v>0.5</v>
      </c>
      <c r="BS37" s="120">
        <v>15000</v>
      </c>
      <c r="BT37" s="121">
        <f>IFERROR(BS37/BO37,"-")</f>
        <v>7500</v>
      </c>
      <c r="BU37" s="122"/>
      <c r="BV37" s="122"/>
      <c r="BW37" s="122">
        <v>1</v>
      </c>
      <c r="BX37" s="123"/>
      <c r="BY37" s="124">
        <f>IF(Q37=0,"",IF(BX37=0,"",(BX37/Q37)))</f>
        <v>0</v>
      </c>
      <c r="BZ37" s="125"/>
      <c r="CA37" s="126" t="str">
        <f>IFERROR(BZ37/BX37,"-")</f>
        <v>-</v>
      </c>
      <c r="CB37" s="127"/>
      <c r="CC37" s="128" t="str">
        <f>IFERROR(CB37/BX37,"-")</f>
        <v>-</v>
      </c>
      <c r="CD37" s="129"/>
      <c r="CE37" s="129"/>
      <c r="CF37" s="129"/>
      <c r="CG37" s="130"/>
      <c r="CH37" s="131">
        <f>IF(Q37=0,"",IF(CG37=0,"",(CG37/Q37)))</f>
        <v>0</v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1</v>
      </c>
      <c r="CQ37" s="138">
        <v>15000</v>
      </c>
      <c r="CR37" s="138">
        <v>15000</v>
      </c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/>
      <c r="B38" s="184" t="s">
        <v>142</v>
      </c>
      <c r="C38" s="184" t="s">
        <v>58</v>
      </c>
      <c r="D38" s="184"/>
      <c r="E38" s="184" t="s">
        <v>141</v>
      </c>
      <c r="F38" s="184" t="s">
        <v>76</v>
      </c>
      <c r="G38" s="184" t="s">
        <v>66</v>
      </c>
      <c r="H38" s="87"/>
      <c r="I38" s="87"/>
      <c r="J38" s="87"/>
      <c r="K38" s="176"/>
      <c r="L38" s="79">
        <v>42</v>
      </c>
      <c r="M38" s="79">
        <v>30</v>
      </c>
      <c r="N38" s="79">
        <v>10</v>
      </c>
      <c r="O38" s="88">
        <v>7</v>
      </c>
      <c r="P38" s="89">
        <v>0</v>
      </c>
      <c r="Q38" s="90">
        <f>O38+P38</f>
        <v>7</v>
      </c>
      <c r="R38" s="80">
        <f>IFERROR(Q38/N38,"-")</f>
        <v>0.7</v>
      </c>
      <c r="S38" s="79">
        <v>0</v>
      </c>
      <c r="T38" s="79">
        <v>4</v>
      </c>
      <c r="U38" s="80">
        <f>IFERROR(T38/(Q38),"-")</f>
        <v>0.57142857142857</v>
      </c>
      <c r="V38" s="81"/>
      <c r="W38" s="82">
        <v>1</v>
      </c>
      <c r="X38" s="80">
        <f>IF(Q38=0,"-",W38/Q38)</f>
        <v>0.14285714285714</v>
      </c>
      <c r="Y38" s="181">
        <v>230000</v>
      </c>
      <c r="Z38" s="182">
        <f>IFERROR(Y38/Q38,"-")</f>
        <v>32857.142857143</v>
      </c>
      <c r="AA38" s="182">
        <f>IFERROR(Y38/W38,"-")</f>
        <v>230000</v>
      </c>
      <c r="AB38" s="176"/>
      <c r="AC38" s="83"/>
      <c r="AD38" s="77"/>
      <c r="AE38" s="91">
        <v>1</v>
      </c>
      <c r="AF38" s="92">
        <f>IF(Q38=0,"",IF(AE38=0,"",(AE38/Q38)))</f>
        <v>0.14285714285714</v>
      </c>
      <c r="AG38" s="91"/>
      <c r="AH38" s="93">
        <f>IFERROR(AG38/AE38,"-")</f>
        <v>0</v>
      </c>
      <c r="AI38" s="94"/>
      <c r="AJ38" s="95">
        <f>IFERROR(AI38/AE38,"-")</f>
        <v>0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/>
      <c r="BG38" s="110">
        <f>IF(Q38=0,"",IF(BF38=0,"",(BF38/Q38)))</f>
        <v>0</v>
      </c>
      <c r="BH38" s="109"/>
      <c r="BI38" s="111" t="str">
        <f>IFERROR(BH38/BF38,"-")</f>
        <v>-</v>
      </c>
      <c r="BJ38" s="112"/>
      <c r="BK38" s="113" t="str">
        <f>IFERROR(BJ38/BF38,"-")</f>
        <v>-</v>
      </c>
      <c r="BL38" s="114"/>
      <c r="BM38" s="114"/>
      <c r="BN38" s="114"/>
      <c r="BO38" s="116">
        <v>4</v>
      </c>
      <c r="BP38" s="117">
        <f>IF(Q38=0,"",IF(BO38=0,"",(BO38/Q38)))</f>
        <v>0.57142857142857</v>
      </c>
      <c r="BQ38" s="118">
        <v>1</v>
      </c>
      <c r="BR38" s="119">
        <f>IFERROR(BQ38/BO38,"-")</f>
        <v>0.25</v>
      </c>
      <c r="BS38" s="120">
        <v>230000</v>
      </c>
      <c r="BT38" s="121">
        <f>IFERROR(BS38/BO38,"-")</f>
        <v>57500</v>
      </c>
      <c r="BU38" s="122"/>
      <c r="BV38" s="122"/>
      <c r="BW38" s="122">
        <v>1</v>
      </c>
      <c r="BX38" s="123">
        <v>1</v>
      </c>
      <c r="BY38" s="124">
        <f>IF(Q38=0,"",IF(BX38=0,"",(BX38/Q38)))</f>
        <v>0.14285714285714</v>
      </c>
      <c r="BZ38" s="125"/>
      <c r="CA38" s="126">
        <f>IFERROR(BZ38/BX38,"-")</f>
        <v>0</v>
      </c>
      <c r="CB38" s="127"/>
      <c r="CC38" s="128">
        <f>IFERROR(CB38/BX38,"-")</f>
        <v>0</v>
      </c>
      <c r="CD38" s="129"/>
      <c r="CE38" s="129"/>
      <c r="CF38" s="129"/>
      <c r="CG38" s="130">
        <v>1</v>
      </c>
      <c r="CH38" s="131">
        <f>IF(Q38=0,"",IF(CG38=0,"",(CG38/Q38)))</f>
        <v>0.14285714285714</v>
      </c>
      <c r="CI38" s="132"/>
      <c r="CJ38" s="133">
        <f>IFERROR(CI38/CG38,"-")</f>
        <v>0</v>
      </c>
      <c r="CK38" s="134"/>
      <c r="CL38" s="135">
        <f>IFERROR(CK38/CG38,"-")</f>
        <v>0</v>
      </c>
      <c r="CM38" s="136"/>
      <c r="CN38" s="136"/>
      <c r="CO38" s="136"/>
      <c r="CP38" s="137">
        <v>1</v>
      </c>
      <c r="CQ38" s="138">
        <v>230000</v>
      </c>
      <c r="CR38" s="138">
        <v>230000</v>
      </c>
      <c r="CS38" s="138"/>
      <c r="CT38" s="139" t="str">
        <f>IF(AND(CR38=0,CS38=0),"",IF(AND(CR38&lt;=100000,CS38&lt;=100000),"",IF(CR38/CQ38&gt;0.7,"男高",IF(CS38/CQ38&gt;0.7,"女高",""))))</f>
        <v>男高</v>
      </c>
    </row>
    <row r="39" spans="1:99">
      <c r="A39" s="78">
        <f>AC39</f>
        <v>0.10769230769231</v>
      </c>
      <c r="B39" s="184" t="s">
        <v>143</v>
      </c>
      <c r="C39" s="184" t="s">
        <v>58</v>
      </c>
      <c r="D39" s="184"/>
      <c r="E39" s="184" t="s">
        <v>137</v>
      </c>
      <c r="F39" s="184" t="s">
        <v>69</v>
      </c>
      <c r="G39" s="184" t="s">
        <v>70</v>
      </c>
      <c r="H39" s="87" t="s">
        <v>62</v>
      </c>
      <c r="I39" s="87" t="s">
        <v>138</v>
      </c>
      <c r="J39" s="186" t="s">
        <v>144</v>
      </c>
      <c r="K39" s="176">
        <v>65000</v>
      </c>
      <c r="L39" s="79">
        <v>4</v>
      </c>
      <c r="M39" s="79">
        <v>0</v>
      </c>
      <c r="N39" s="79">
        <v>40</v>
      </c>
      <c r="O39" s="88">
        <v>1</v>
      </c>
      <c r="P39" s="89">
        <v>0</v>
      </c>
      <c r="Q39" s="90">
        <f>O39+P39</f>
        <v>1</v>
      </c>
      <c r="R39" s="80">
        <f>IFERROR(Q39/N39,"-")</f>
        <v>0.025</v>
      </c>
      <c r="S39" s="79">
        <v>0</v>
      </c>
      <c r="T39" s="79">
        <v>1</v>
      </c>
      <c r="U39" s="80">
        <f>IFERROR(T39/(Q39),"-")</f>
        <v>1</v>
      </c>
      <c r="V39" s="81">
        <f>IFERROR(K39/SUM(Q39:Q40),"-")</f>
        <v>32500</v>
      </c>
      <c r="W39" s="82">
        <v>1</v>
      </c>
      <c r="X39" s="80">
        <f>IF(Q39=0,"-",W39/Q39)</f>
        <v>1</v>
      </c>
      <c r="Y39" s="181">
        <v>1000</v>
      </c>
      <c r="Z39" s="182">
        <f>IFERROR(Y39/Q39,"-")</f>
        <v>1000</v>
      </c>
      <c r="AA39" s="182">
        <f>IFERROR(Y39/W39,"-")</f>
        <v>1000</v>
      </c>
      <c r="AB39" s="176">
        <f>SUM(Y39:Y40)-SUM(K39:K40)</f>
        <v>-58000</v>
      </c>
      <c r="AC39" s="83">
        <f>SUM(Y39:Y40)/SUM(K39:K40)</f>
        <v>0.10769230769231</v>
      </c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/>
      <c r="BG39" s="110">
        <f>IF(Q39=0,"",IF(BF39=0,"",(BF39/Q39)))</f>
        <v>0</v>
      </c>
      <c r="BH39" s="109"/>
      <c r="BI39" s="111" t="str">
        <f>IFERROR(BH39/BF39,"-")</f>
        <v>-</v>
      </c>
      <c r="BJ39" s="112"/>
      <c r="BK39" s="113" t="str">
        <f>IFERROR(BJ39/BF39,"-")</f>
        <v>-</v>
      </c>
      <c r="BL39" s="114"/>
      <c r="BM39" s="114"/>
      <c r="BN39" s="114"/>
      <c r="BO39" s="116">
        <v>1</v>
      </c>
      <c r="BP39" s="117">
        <f>IF(Q39=0,"",IF(BO39=0,"",(BO39/Q39)))</f>
        <v>1</v>
      </c>
      <c r="BQ39" s="118">
        <v>1</v>
      </c>
      <c r="BR39" s="119">
        <f>IFERROR(BQ39/BO39,"-")</f>
        <v>1</v>
      </c>
      <c r="BS39" s="120">
        <v>1000</v>
      </c>
      <c r="BT39" s="121">
        <f>IFERROR(BS39/BO39,"-")</f>
        <v>1000</v>
      </c>
      <c r="BU39" s="122">
        <v>1</v>
      </c>
      <c r="BV39" s="122"/>
      <c r="BW39" s="122"/>
      <c r="BX39" s="123"/>
      <c r="BY39" s="124">
        <f>IF(Q39=0,"",IF(BX39=0,"",(BX39/Q39)))</f>
        <v>0</v>
      </c>
      <c r="BZ39" s="125"/>
      <c r="CA39" s="126" t="str">
        <f>IFERROR(BZ39/BX39,"-")</f>
        <v>-</v>
      </c>
      <c r="CB39" s="127"/>
      <c r="CC39" s="128" t="str">
        <f>IFERROR(CB39/BX39,"-")</f>
        <v>-</v>
      </c>
      <c r="CD39" s="129"/>
      <c r="CE39" s="129"/>
      <c r="CF39" s="129"/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1</v>
      </c>
      <c r="CQ39" s="138">
        <v>1000</v>
      </c>
      <c r="CR39" s="138">
        <v>1000</v>
      </c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/>
      <c r="B40" s="184" t="s">
        <v>145</v>
      </c>
      <c r="C40" s="184" t="s">
        <v>58</v>
      </c>
      <c r="D40" s="184"/>
      <c r="E40" s="184" t="s">
        <v>137</v>
      </c>
      <c r="F40" s="184" t="s">
        <v>69</v>
      </c>
      <c r="G40" s="184" t="s">
        <v>66</v>
      </c>
      <c r="H40" s="87"/>
      <c r="I40" s="87"/>
      <c r="J40" s="87"/>
      <c r="K40" s="176"/>
      <c r="L40" s="79">
        <v>15</v>
      </c>
      <c r="M40" s="79">
        <v>9</v>
      </c>
      <c r="N40" s="79">
        <v>1</v>
      </c>
      <c r="O40" s="88">
        <v>1</v>
      </c>
      <c r="P40" s="89">
        <v>0</v>
      </c>
      <c r="Q40" s="90">
        <f>O40+P40</f>
        <v>1</v>
      </c>
      <c r="R40" s="80">
        <f>IFERROR(Q40/N40,"-")</f>
        <v>1</v>
      </c>
      <c r="S40" s="79">
        <v>1</v>
      </c>
      <c r="T40" s="79">
        <v>0</v>
      </c>
      <c r="U40" s="80">
        <f>IFERROR(T40/(Q40),"-")</f>
        <v>0</v>
      </c>
      <c r="V40" s="81"/>
      <c r="W40" s="82">
        <v>1</v>
      </c>
      <c r="X40" s="80">
        <f>IF(Q40=0,"-",W40/Q40)</f>
        <v>1</v>
      </c>
      <c r="Y40" s="181">
        <v>6000</v>
      </c>
      <c r="Z40" s="182">
        <f>IFERROR(Y40/Q40,"-")</f>
        <v>6000</v>
      </c>
      <c r="AA40" s="182">
        <f>IFERROR(Y40/W40,"-")</f>
        <v>6000</v>
      </c>
      <c r="AB40" s="176"/>
      <c r="AC40" s="83"/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>
        <v>1</v>
      </c>
      <c r="BG40" s="110">
        <f>IF(Q40=0,"",IF(BF40=0,"",(BF40/Q40)))</f>
        <v>1</v>
      </c>
      <c r="BH40" s="109">
        <v>1</v>
      </c>
      <c r="BI40" s="111">
        <f>IFERROR(BH40/BF40,"-")</f>
        <v>1</v>
      </c>
      <c r="BJ40" s="112">
        <v>6000</v>
      </c>
      <c r="BK40" s="113">
        <f>IFERROR(BJ40/BF40,"-")</f>
        <v>6000</v>
      </c>
      <c r="BL40" s="114"/>
      <c r="BM40" s="114">
        <v>1</v>
      </c>
      <c r="BN40" s="114"/>
      <c r="BO40" s="116"/>
      <c r="BP40" s="117">
        <f>IF(Q40=0,"",IF(BO40=0,"",(BO40/Q40)))</f>
        <v>0</v>
      </c>
      <c r="BQ40" s="118"/>
      <c r="BR40" s="119" t="str">
        <f>IFERROR(BQ40/BO40,"-")</f>
        <v>-</v>
      </c>
      <c r="BS40" s="120"/>
      <c r="BT40" s="121" t="str">
        <f>IFERROR(BS40/BO40,"-")</f>
        <v>-</v>
      </c>
      <c r="BU40" s="122"/>
      <c r="BV40" s="122"/>
      <c r="BW40" s="122"/>
      <c r="BX40" s="123"/>
      <c r="BY40" s="124">
        <f>IF(Q40=0,"",IF(BX40=0,"",(BX40/Q40)))</f>
        <v>0</v>
      </c>
      <c r="BZ40" s="125"/>
      <c r="CA40" s="126" t="str">
        <f>IFERROR(BZ40/BX40,"-")</f>
        <v>-</v>
      </c>
      <c r="CB40" s="127"/>
      <c r="CC40" s="128" t="str">
        <f>IFERROR(CB40/BX40,"-")</f>
        <v>-</v>
      </c>
      <c r="CD40" s="129"/>
      <c r="CE40" s="129"/>
      <c r="CF40" s="129"/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1</v>
      </c>
      <c r="CQ40" s="138">
        <v>6000</v>
      </c>
      <c r="CR40" s="138">
        <v>6000</v>
      </c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>
        <f>AC41</f>
        <v>0.0125</v>
      </c>
      <c r="B41" s="184" t="s">
        <v>146</v>
      </c>
      <c r="C41" s="184" t="s">
        <v>58</v>
      </c>
      <c r="D41" s="184"/>
      <c r="E41" s="184"/>
      <c r="F41" s="184"/>
      <c r="G41" s="184" t="s">
        <v>70</v>
      </c>
      <c r="H41" s="87" t="s">
        <v>147</v>
      </c>
      <c r="I41" s="87" t="s">
        <v>148</v>
      </c>
      <c r="J41" s="87" t="s">
        <v>127</v>
      </c>
      <c r="K41" s="176">
        <v>80000</v>
      </c>
      <c r="L41" s="79">
        <v>10</v>
      </c>
      <c r="M41" s="79">
        <v>0</v>
      </c>
      <c r="N41" s="79">
        <v>79</v>
      </c>
      <c r="O41" s="88">
        <v>6</v>
      </c>
      <c r="P41" s="89">
        <v>0</v>
      </c>
      <c r="Q41" s="90">
        <f>O41+P41</f>
        <v>6</v>
      </c>
      <c r="R41" s="80">
        <f>IFERROR(Q41/N41,"-")</f>
        <v>0.075949367088608</v>
      </c>
      <c r="S41" s="79">
        <v>0</v>
      </c>
      <c r="T41" s="79">
        <v>4</v>
      </c>
      <c r="U41" s="80">
        <f>IFERROR(T41/(Q41),"-")</f>
        <v>0.66666666666667</v>
      </c>
      <c r="V41" s="81">
        <f>IFERROR(K41/SUM(Q41:Q42),"-")</f>
        <v>11428.571428571</v>
      </c>
      <c r="W41" s="82">
        <v>1</v>
      </c>
      <c r="X41" s="80">
        <f>IF(Q41=0,"-",W41/Q41)</f>
        <v>0.16666666666667</v>
      </c>
      <c r="Y41" s="181">
        <v>1000</v>
      </c>
      <c r="Z41" s="182">
        <f>IFERROR(Y41/Q41,"-")</f>
        <v>166.66666666667</v>
      </c>
      <c r="AA41" s="182">
        <f>IFERROR(Y41/W41,"-")</f>
        <v>1000</v>
      </c>
      <c r="AB41" s="176">
        <f>SUM(Y41:Y42)-SUM(K41:K42)</f>
        <v>-79000</v>
      </c>
      <c r="AC41" s="83">
        <f>SUM(Y41:Y42)/SUM(K41:K42)</f>
        <v>0.0125</v>
      </c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>
        <v>1</v>
      </c>
      <c r="AX41" s="104">
        <f>IF(Q41=0,"",IF(AW41=0,"",(AW41/Q41)))</f>
        <v>0.16666666666667</v>
      </c>
      <c r="AY41" s="103"/>
      <c r="AZ41" s="105">
        <f>IFERROR(AY41/AW41,"-")</f>
        <v>0</v>
      </c>
      <c r="BA41" s="106"/>
      <c r="BB41" s="107">
        <f>IFERROR(BA41/AW41,"-")</f>
        <v>0</v>
      </c>
      <c r="BC41" s="108"/>
      <c r="BD41" s="108"/>
      <c r="BE41" s="108"/>
      <c r="BF41" s="109">
        <v>2</v>
      </c>
      <c r="BG41" s="110">
        <f>IF(Q41=0,"",IF(BF41=0,"",(BF41/Q41)))</f>
        <v>0.33333333333333</v>
      </c>
      <c r="BH41" s="109"/>
      <c r="BI41" s="111">
        <f>IFERROR(BH41/BF41,"-")</f>
        <v>0</v>
      </c>
      <c r="BJ41" s="112"/>
      <c r="BK41" s="113">
        <f>IFERROR(BJ41/BF41,"-")</f>
        <v>0</v>
      </c>
      <c r="BL41" s="114"/>
      <c r="BM41" s="114"/>
      <c r="BN41" s="114"/>
      <c r="BO41" s="116">
        <v>3</v>
      </c>
      <c r="BP41" s="117">
        <f>IF(Q41=0,"",IF(BO41=0,"",(BO41/Q41)))</f>
        <v>0.5</v>
      </c>
      <c r="BQ41" s="118">
        <v>1</v>
      </c>
      <c r="BR41" s="119">
        <f>IFERROR(BQ41/BO41,"-")</f>
        <v>0.33333333333333</v>
      </c>
      <c r="BS41" s="120">
        <v>1000</v>
      </c>
      <c r="BT41" s="121">
        <f>IFERROR(BS41/BO41,"-")</f>
        <v>333.33333333333</v>
      </c>
      <c r="BU41" s="122">
        <v>1</v>
      </c>
      <c r="BV41" s="122"/>
      <c r="BW41" s="122"/>
      <c r="BX41" s="123"/>
      <c r="BY41" s="124">
        <f>IF(Q41=0,"",IF(BX41=0,"",(BX41/Q41)))</f>
        <v>0</v>
      </c>
      <c r="BZ41" s="125"/>
      <c r="CA41" s="126" t="str">
        <f>IFERROR(BZ41/BX41,"-")</f>
        <v>-</v>
      </c>
      <c r="CB41" s="127"/>
      <c r="CC41" s="128" t="str">
        <f>IFERROR(CB41/BX41,"-")</f>
        <v>-</v>
      </c>
      <c r="CD41" s="129"/>
      <c r="CE41" s="129"/>
      <c r="CF41" s="129"/>
      <c r="CG41" s="130"/>
      <c r="CH41" s="131">
        <f>IF(Q41=0,"",IF(CG41=0,"",(CG41/Q41)))</f>
        <v>0</v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1</v>
      </c>
      <c r="CQ41" s="138">
        <v>1000</v>
      </c>
      <c r="CR41" s="138">
        <v>1000</v>
      </c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/>
      <c r="B42" s="184" t="s">
        <v>149</v>
      </c>
      <c r="C42" s="184" t="s">
        <v>58</v>
      </c>
      <c r="D42" s="184"/>
      <c r="E42" s="184"/>
      <c r="F42" s="184"/>
      <c r="G42" s="184" t="s">
        <v>66</v>
      </c>
      <c r="H42" s="87"/>
      <c r="I42" s="87"/>
      <c r="J42" s="87"/>
      <c r="K42" s="176"/>
      <c r="L42" s="79">
        <v>19</v>
      </c>
      <c r="M42" s="79">
        <v>16</v>
      </c>
      <c r="N42" s="79">
        <v>9</v>
      </c>
      <c r="O42" s="88">
        <v>1</v>
      </c>
      <c r="P42" s="89">
        <v>0</v>
      </c>
      <c r="Q42" s="90">
        <f>O42+P42</f>
        <v>1</v>
      </c>
      <c r="R42" s="80">
        <f>IFERROR(Q42/N42,"-")</f>
        <v>0.11111111111111</v>
      </c>
      <c r="S42" s="79">
        <v>0</v>
      </c>
      <c r="T42" s="79">
        <v>0</v>
      </c>
      <c r="U42" s="80">
        <f>IFERROR(T42/(Q42),"-")</f>
        <v>0</v>
      </c>
      <c r="V42" s="81"/>
      <c r="W42" s="82">
        <v>0</v>
      </c>
      <c r="X42" s="80">
        <f>IF(Q42=0,"-",W42/Q42)</f>
        <v>0</v>
      </c>
      <c r="Y42" s="181">
        <v>0</v>
      </c>
      <c r="Z42" s="182">
        <f>IFERROR(Y42/Q42,"-")</f>
        <v>0</v>
      </c>
      <c r="AA42" s="182" t="str">
        <f>IFERROR(Y42/W42,"-")</f>
        <v>-</v>
      </c>
      <c r="AB42" s="176"/>
      <c r="AC42" s="83"/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/>
      <c r="BG42" s="110">
        <f>IF(Q42=0,"",IF(BF42=0,"",(BF42/Q42)))</f>
        <v>0</v>
      </c>
      <c r="BH42" s="109"/>
      <c r="BI42" s="111" t="str">
        <f>IFERROR(BH42/BF42,"-")</f>
        <v>-</v>
      </c>
      <c r="BJ42" s="112"/>
      <c r="BK42" s="113" t="str">
        <f>IFERROR(BJ42/BF42,"-")</f>
        <v>-</v>
      </c>
      <c r="BL42" s="114"/>
      <c r="BM42" s="114"/>
      <c r="BN42" s="114"/>
      <c r="BO42" s="116"/>
      <c r="BP42" s="117">
        <f>IF(Q42=0,"",IF(BO42=0,"",(BO42/Q42)))</f>
        <v>0</v>
      </c>
      <c r="BQ42" s="118"/>
      <c r="BR42" s="119" t="str">
        <f>IFERROR(BQ42/BO42,"-")</f>
        <v>-</v>
      </c>
      <c r="BS42" s="120"/>
      <c r="BT42" s="121" t="str">
        <f>IFERROR(BS42/BO42,"-")</f>
        <v>-</v>
      </c>
      <c r="BU42" s="122"/>
      <c r="BV42" s="122"/>
      <c r="BW42" s="122"/>
      <c r="BX42" s="123">
        <v>1</v>
      </c>
      <c r="BY42" s="124">
        <f>IF(Q42=0,"",IF(BX42=0,"",(BX42/Q42)))</f>
        <v>1</v>
      </c>
      <c r="BZ42" s="125"/>
      <c r="CA42" s="126">
        <f>IFERROR(BZ42/BX42,"-")</f>
        <v>0</v>
      </c>
      <c r="CB42" s="127"/>
      <c r="CC42" s="128">
        <f>IFERROR(CB42/BX42,"-")</f>
        <v>0</v>
      </c>
      <c r="CD42" s="129"/>
      <c r="CE42" s="129"/>
      <c r="CF42" s="129"/>
      <c r="CG42" s="130"/>
      <c r="CH42" s="131">
        <f>IF(Q42=0,"",IF(CG42=0,"",(CG42/Q42)))</f>
        <v>0</v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0</v>
      </c>
      <c r="CQ42" s="138">
        <v>0</v>
      </c>
      <c r="CR42" s="138"/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30"/>
      <c r="B43" s="84"/>
      <c r="C43" s="84"/>
      <c r="D43" s="85"/>
      <c r="E43" s="85"/>
      <c r="F43" s="85"/>
      <c r="G43" s="86"/>
      <c r="H43" s="87"/>
      <c r="I43" s="87"/>
      <c r="J43" s="87"/>
      <c r="K43" s="177"/>
      <c r="L43" s="34"/>
      <c r="M43" s="34"/>
      <c r="N43" s="31"/>
      <c r="O43" s="23"/>
      <c r="P43" s="23"/>
      <c r="Q43" s="23"/>
      <c r="R43" s="32"/>
      <c r="S43" s="32"/>
      <c r="T43" s="23"/>
      <c r="U43" s="32"/>
      <c r="V43" s="25"/>
      <c r="W43" s="25"/>
      <c r="X43" s="25"/>
      <c r="Y43" s="183"/>
      <c r="Z43" s="183"/>
      <c r="AA43" s="183"/>
      <c r="AB43" s="183"/>
      <c r="AC43" s="33"/>
      <c r="AD43" s="57"/>
      <c r="AE43" s="61"/>
      <c r="AF43" s="62"/>
      <c r="AG43" s="61"/>
      <c r="AH43" s="65"/>
      <c r="AI43" s="66"/>
      <c r="AJ43" s="67"/>
      <c r="AK43" s="68"/>
      <c r="AL43" s="68"/>
      <c r="AM43" s="68"/>
      <c r="AN43" s="61"/>
      <c r="AO43" s="62"/>
      <c r="AP43" s="61"/>
      <c r="AQ43" s="65"/>
      <c r="AR43" s="66"/>
      <c r="AS43" s="67"/>
      <c r="AT43" s="68"/>
      <c r="AU43" s="68"/>
      <c r="AV43" s="68"/>
      <c r="AW43" s="61"/>
      <c r="AX43" s="62"/>
      <c r="AY43" s="61"/>
      <c r="AZ43" s="65"/>
      <c r="BA43" s="66"/>
      <c r="BB43" s="67"/>
      <c r="BC43" s="68"/>
      <c r="BD43" s="68"/>
      <c r="BE43" s="68"/>
      <c r="BF43" s="61"/>
      <c r="BG43" s="62"/>
      <c r="BH43" s="61"/>
      <c r="BI43" s="65"/>
      <c r="BJ43" s="66"/>
      <c r="BK43" s="67"/>
      <c r="BL43" s="68"/>
      <c r="BM43" s="68"/>
      <c r="BN43" s="68"/>
      <c r="BO43" s="63"/>
      <c r="BP43" s="64"/>
      <c r="BQ43" s="61"/>
      <c r="BR43" s="65"/>
      <c r="BS43" s="66"/>
      <c r="BT43" s="67"/>
      <c r="BU43" s="68"/>
      <c r="BV43" s="68"/>
      <c r="BW43" s="68"/>
      <c r="BX43" s="63"/>
      <c r="BY43" s="64"/>
      <c r="BZ43" s="61"/>
      <c r="CA43" s="65"/>
      <c r="CB43" s="66"/>
      <c r="CC43" s="67"/>
      <c r="CD43" s="68"/>
      <c r="CE43" s="68"/>
      <c r="CF43" s="68"/>
      <c r="CG43" s="63"/>
      <c r="CH43" s="64"/>
      <c r="CI43" s="61"/>
      <c r="CJ43" s="65"/>
      <c r="CK43" s="66"/>
      <c r="CL43" s="67"/>
      <c r="CM43" s="68"/>
      <c r="CN43" s="68"/>
      <c r="CO43" s="68"/>
      <c r="CP43" s="69"/>
      <c r="CQ43" s="66"/>
      <c r="CR43" s="66"/>
      <c r="CS43" s="66"/>
      <c r="CT43" s="70"/>
    </row>
    <row r="44" spans="1:99">
      <c r="A44" s="30"/>
      <c r="B44" s="37"/>
      <c r="C44" s="37"/>
      <c r="D44" s="21"/>
      <c r="E44" s="21"/>
      <c r="F44" s="21"/>
      <c r="G44" s="22"/>
      <c r="H44" s="36"/>
      <c r="I44" s="36"/>
      <c r="J44" s="73"/>
      <c r="K44" s="178"/>
      <c r="L44" s="34"/>
      <c r="M44" s="34"/>
      <c r="N44" s="31"/>
      <c r="O44" s="23"/>
      <c r="P44" s="23"/>
      <c r="Q44" s="23"/>
      <c r="R44" s="32"/>
      <c r="S44" s="32"/>
      <c r="T44" s="23"/>
      <c r="U44" s="32"/>
      <c r="V44" s="25"/>
      <c r="W44" s="25"/>
      <c r="X44" s="25"/>
      <c r="Y44" s="183"/>
      <c r="Z44" s="183"/>
      <c r="AA44" s="183"/>
      <c r="AB44" s="183"/>
      <c r="AC44" s="33"/>
      <c r="AD44" s="59"/>
      <c r="AE44" s="61"/>
      <c r="AF44" s="62"/>
      <c r="AG44" s="61"/>
      <c r="AH44" s="65"/>
      <c r="AI44" s="66"/>
      <c r="AJ44" s="67"/>
      <c r="AK44" s="68"/>
      <c r="AL44" s="68"/>
      <c r="AM44" s="68"/>
      <c r="AN44" s="61"/>
      <c r="AO44" s="62"/>
      <c r="AP44" s="61"/>
      <c r="AQ44" s="65"/>
      <c r="AR44" s="66"/>
      <c r="AS44" s="67"/>
      <c r="AT44" s="68"/>
      <c r="AU44" s="68"/>
      <c r="AV44" s="68"/>
      <c r="AW44" s="61"/>
      <c r="AX44" s="62"/>
      <c r="AY44" s="61"/>
      <c r="AZ44" s="65"/>
      <c r="BA44" s="66"/>
      <c r="BB44" s="67"/>
      <c r="BC44" s="68"/>
      <c r="BD44" s="68"/>
      <c r="BE44" s="68"/>
      <c r="BF44" s="61"/>
      <c r="BG44" s="62"/>
      <c r="BH44" s="61"/>
      <c r="BI44" s="65"/>
      <c r="BJ44" s="66"/>
      <c r="BK44" s="67"/>
      <c r="BL44" s="68"/>
      <c r="BM44" s="68"/>
      <c r="BN44" s="68"/>
      <c r="BO44" s="63"/>
      <c r="BP44" s="64"/>
      <c r="BQ44" s="61"/>
      <c r="BR44" s="65"/>
      <c r="BS44" s="66"/>
      <c r="BT44" s="67"/>
      <c r="BU44" s="68"/>
      <c r="BV44" s="68"/>
      <c r="BW44" s="68"/>
      <c r="BX44" s="63"/>
      <c r="BY44" s="64"/>
      <c r="BZ44" s="61"/>
      <c r="CA44" s="65"/>
      <c r="CB44" s="66"/>
      <c r="CC44" s="67"/>
      <c r="CD44" s="68"/>
      <c r="CE44" s="68"/>
      <c r="CF44" s="68"/>
      <c r="CG44" s="63"/>
      <c r="CH44" s="64"/>
      <c r="CI44" s="61"/>
      <c r="CJ44" s="65"/>
      <c r="CK44" s="66"/>
      <c r="CL44" s="67"/>
      <c r="CM44" s="68"/>
      <c r="CN44" s="68"/>
      <c r="CO44" s="68"/>
      <c r="CP44" s="69"/>
      <c r="CQ44" s="66"/>
      <c r="CR44" s="66"/>
      <c r="CS44" s="66"/>
      <c r="CT44" s="70"/>
    </row>
    <row r="45" spans="1:99">
      <c r="A45" s="19">
        <f>AC45</f>
        <v>0.51346076458753</v>
      </c>
      <c r="B45" s="39"/>
      <c r="C45" s="39"/>
      <c r="D45" s="39"/>
      <c r="E45" s="39"/>
      <c r="F45" s="39"/>
      <c r="G45" s="39"/>
      <c r="H45" s="40" t="s">
        <v>150</v>
      </c>
      <c r="I45" s="40"/>
      <c r="J45" s="40"/>
      <c r="K45" s="179">
        <f>SUM(K6:K44)</f>
        <v>2485000</v>
      </c>
      <c r="L45" s="41">
        <f>SUM(L6:L44)</f>
        <v>784</v>
      </c>
      <c r="M45" s="41">
        <f>SUM(M6:M44)</f>
        <v>363</v>
      </c>
      <c r="N45" s="41">
        <f>SUM(N6:N44)</f>
        <v>1110</v>
      </c>
      <c r="O45" s="41">
        <f>SUM(O6:O44)</f>
        <v>139</v>
      </c>
      <c r="P45" s="41">
        <f>SUM(P6:P44)</f>
        <v>0</v>
      </c>
      <c r="Q45" s="41">
        <f>SUM(Q6:Q44)</f>
        <v>139</v>
      </c>
      <c r="R45" s="42">
        <f>IFERROR(Q45/N45,"-")</f>
        <v>0.12522522522523</v>
      </c>
      <c r="S45" s="76">
        <f>SUM(S6:S44)</f>
        <v>16</v>
      </c>
      <c r="T45" s="76">
        <f>SUM(T6:T44)</f>
        <v>57</v>
      </c>
      <c r="U45" s="42">
        <f>IFERROR(S45/Q45,"-")</f>
        <v>0.11510791366906</v>
      </c>
      <c r="V45" s="43">
        <f>IFERROR(K45/Q45,"-")</f>
        <v>17877.697841727</v>
      </c>
      <c r="W45" s="44">
        <f>SUM(W6:W44)</f>
        <v>33</v>
      </c>
      <c r="X45" s="42">
        <f>IFERROR(W45/Q45,"-")</f>
        <v>0.23741007194245</v>
      </c>
      <c r="Y45" s="179">
        <f>SUM(Y6:Y44)</f>
        <v>1275950</v>
      </c>
      <c r="Z45" s="179">
        <f>IFERROR(Y45/Q45,"-")</f>
        <v>9179.4964028777</v>
      </c>
      <c r="AA45" s="179">
        <f>IFERROR(Y45/W45,"-")</f>
        <v>38665.151515152</v>
      </c>
      <c r="AB45" s="179">
        <f>Y45-K45</f>
        <v>-1209050</v>
      </c>
      <c r="AC45" s="45">
        <f>Y45/K45</f>
        <v>0.51346076458753</v>
      </c>
      <c r="AD45" s="58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60"/>
      <c r="BB45" s="60"/>
      <c r="BC45" s="60"/>
      <c r="BD45" s="60"/>
      <c r="BE45" s="60"/>
      <c r="BF45" s="60"/>
      <c r="BG45" s="60"/>
      <c r="BH45" s="60"/>
      <c r="BI45" s="60"/>
      <c r="BJ45" s="60"/>
      <c r="BK45" s="60"/>
      <c r="BL45" s="60"/>
      <c r="BM45" s="60"/>
      <c r="BN45" s="60"/>
      <c r="BO45" s="60"/>
      <c r="BP45" s="60"/>
      <c r="BQ45" s="60"/>
      <c r="BR45" s="60"/>
      <c r="BS45" s="60"/>
      <c r="BT45" s="60"/>
      <c r="BU45" s="60"/>
      <c r="BV45" s="60"/>
      <c r="BW45" s="60"/>
      <c r="BX45" s="60"/>
      <c r="BY45" s="60"/>
      <c r="BZ45" s="60"/>
      <c r="CA45" s="60"/>
      <c r="CB45" s="60"/>
      <c r="CC45" s="60"/>
      <c r="CD45" s="60"/>
      <c r="CE45" s="60"/>
      <c r="CF45" s="60"/>
      <c r="CG45" s="60"/>
      <c r="CH45" s="60"/>
      <c r="CI45" s="60"/>
      <c r="CJ45" s="60"/>
      <c r="CK45" s="60"/>
      <c r="CL45" s="60"/>
      <c r="CM45" s="60"/>
      <c r="CN45" s="60"/>
      <c r="CO45" s="60"/>
      <c r="CP45" s="60"/>
      <c r="CQ45" s="60"/>
      <c r="CR45" s="60"/>
      <c r="CS45" s="60"/>
      <c r="CT45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12"/>
    <mergeCell ref="K8:K12"/>
    <mergeCell ref="V8:V12"/>
    <mergeCell ref="AB8:AB12"/>
    <mergeCell ref="AC8:AC12"/>
    <mergeCell ref="A13:A16"/>
    <mergeCell ref="K13:K16"/>
    <mergeCell ref="V13:V16"/>
    <mergeCell ref="AB13:AB16"/>
    <mergeCell ref="AC13:AC16"/>
    <mergeCell ref="A17:A18"/>
    <mergeCell ref="K17:K18"/>
    <mergeCell ref="V17:V18"/>
    <mergeCell ref="AB17:AB18"/>
    <mergeCell ref="AC17:AC18"/>
    <mergeCell ref="A19:A20"/>
    <mergeCell ref="K19:K20"/>
    <mergeCell ref="V19:V20"/>
    <mergeCell ref="AB19:AB20"/>
    <mergeCell ref="AC19:AC20"/>
    <mergeCell ref="A21:A22"/>
    <mergeCell ref="K21:K22"/>
    <mergeCell ref="V21:V22"/>
    <mergeCell ref="AB21:AB22"/>
    <mergeCell ref="AC21:AC22"/>
    <mergeCell ref="A23:A24"/>
    <mergeCell ref="K23:K24"/>
    <mergeCell ref="V23:V24"/>
    <mergeCell ref="AB23:AB24"/>
    <mergeCell ref="AC23:AC24"/>
    <mergeCell ref="A25:A26"/>
    <mergeCell ref="K25:K26"/>
    <mergeCell ref="V25:V26"/>
    <mergeCell ref="AB25:AB26"/>
    <mergeCell ref="AC25:AC26"/>
    <mergeCell ref="A27:A28"/>
    <mergeCell ref="K27:K28"/>
    <mergeCell ref="V27:V28"/>
    <mergeCell ref="AB27:AB28"/>
    <mergeCell ref="AC27:AC28"/>
    <mergeCell ref="A29:A30"/>
    <mergeCell ref="K29:K30"/>
    <mergeCell ref="V29:V30"/>
    <mergeCell ref="AB29:AB30"/>
    <mergeCell ref="AC29:AC30"/>
    <mergeCell ref="A31:A32"/>
    <mergeCell ref="K31:K32"/>
    <mergeCell ref="V31:V32"/>
    <mergeCell ref="AB31:AB32"/>
    <mergeCell ref="AC31:AC32"/>
    <mergeCell ref="A33:A34"/>
    <mergeCell ref="K33:K34"/>
    <mergeCell ref="V33:V34"/>
    <mergeCell ref="AB33:AB34"/>
    <mergeCell ref="AC33:AC34"/>
    <mergeCell ref="A35:A36"/>
    <mergeCell ref="K35:K36"/>
    <mergeCell ref="V35:V36"/>
    <mergeCell ref="AB35:AB36"/>
    <mergeCell ref="AC35:AC36"/>
    <mergeCell ref="A37:A38"/>
    <mergeCell ref="K37:K38"/>
    <mergeCell ref="V37:V38"/>
    <mergeCell ref="AB37:AB38"/>
    <mergeCell ref="AC37:AC38"/>
    <mergeCell ref="A39:A40"/>
    <mergeCell ref="K39:K40"/>
    <mergeCell ref="V39:V40"/>
    <mergeCell ref="AB39:AB40"/>
    <mergeCell ref="AC39:AC40"/>
    <mergeCell ref="A41:A42"/>
    <mergeCell ref="K41:K42"/>
    <mergeCell ref="V41:V42"/>
    <mergeCell ref="AB41:AB42"/>
    <mergeCell ref="AC41:AC42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