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<sst xmlns="http://schemas.openxmlformats.org/spreadsheetml/2006/main" uniqueCount="210">
  <si>
    <t>10月</t>
  </si>
  <si>
    <t>わくドキ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</si>
  <si>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</si>
  <si>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</si>
  <si>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</si>
  <si>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</si>
  <si>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</si>
  <si>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</si>
  <si>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</si>
  <si>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</si>
  <si>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</si>
  <si>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</si>
  <si>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</si>
  <si>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</si>
  <si>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</si>
  <si>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</si>
  <si>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</si>
  <si>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</si>
  <si>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</si>
  <si>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</si>
  <si>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</si>
  <si>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</si>
  <si>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</si>
  <si>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</si>
  <si>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</si>
  <si>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</si>
  <si>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</si>
  <si>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</si>
  <si>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</si>
  <si>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</si>
  <si>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</si>
  <si>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</si>
  <si>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</si>
  <si>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</si>
  <si>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</si>
  <si>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</si>
  <si>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</si>
  <si>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</si>
  <si>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</si>
  <si>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</si>
  <si>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</si>
  <si>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</si>
  <si>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</si>
  <si>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</si>
  <si>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</si>
  <si>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</si>
  <si>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</si>
  <si>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</si>
  <si>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</si>
  <si>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</si>
  <si>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</si>
  <si>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</si>
  <si>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</si>
  <si>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</si>
  <si>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</si>
  <si>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</si>
  <si>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</si>
  <si>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np2721</t>
  </si>
  <si>
    <t>インターカラー</t>
  </si>
  <si>
    <t>右女3</t>
  </si>
  <si>
    <t>もう50代の熟女だけど</t>
  </si>
  <si>
    <t>lp03_a</t>
  </si>
  <si>
    <t>スポニチ関東</t>
  </si>
  <si>
    <t>4C終面全5段</t>
  </si>
  <si>
    <t>10月11日(日)</t>
  </si>
  <si>
    <t>np2722</t>
  </si>
  <si>
    <t>スポニチ関西</t>
  </si>
  <si>
    <t>np2723</t>
  </si>
  <si>
    <t>スポニチ西部</t>
  </si>
  <si>
    <t>np2724</t>
  </si>
  <si>
    <t>スポニチ北海道</t>
  </si>
  <si>
    <t>np2725</t>
  </si>
  <si>
    <t>(空電共通)</t>
  </si>
  <si>
    <t>空電</t>
  </si>
  <si>
    <t>空電 (共通)</t>
  </si>
  <si>
    <t>np2726</t>
  </si>
  <si>
    <t>デリヘル版</t>
  </si>
  <si>
    <t>サンスポ関東</t>
  </si>
  <si>
    <t>10月03日(土)</t>
  </si>
  <si>
    <t>np2727</t>
  </si>
  <si>
    <t>np2728</t>
  </si>
  <si>
    <t>新書籍版</t>
  </si>
  <si>
    <t>70歳までの出会いリクルート</t>
  </si>
  <si>
    <t>全5段</t>
  </si>
  <si>
    <t>10月10日(土)</t>
  </si>
  <si>
    <t>np2729</t>
  </si>
  <si>
    <t>np2730</t>
  </si>
  <si>
    <t>ニコ動画版</t>
  </si>
  <si>
    <t>学生いません！ギャルもいません！熟女！熟女！熟女！熟女！</t>
  </si>
  <si>
    <t>サンスポ関西</t>
  </si>
  <si>
    <t>10月17日(土)</t>
  </si>
  <si>
    <t>np2731</t>
  </si>
  <si>
    <t>np2732</t>
  </si>
  <si>
    <t>スポーツ報知関東</t>
  </si>
  <si>
    <t>np2733</t>
  </si>
  <si>
    <t>np2734</t>
  </si>
  <si>
    <t>中京スポーツ</t>
  </si>
  <si>
    <t>np2735</t>
  </si>
  <si>
    <t>np2736</t>
  </si>
  <si>
    <t>10月23日(金)</t>
  </si>
  <si>
    <t>np2737</t>
  </si>
  <si>
    <t>np2738</t>
  </si>
  <si>
    <t>ニッカン西部</t>
  </si>
  <si>
    <t>全5段つかみ3回</t>
  </si>
  <si>
    <t>10月08日(木)</t>
  </si>
  <si>
    <t>np2739</t>
  </si>
  <si>
    <t>焼肉版</t>
  </si>
  <si>
    <t>求む！50歳以上の女性好き男性</t>
  </si>
  <si>
    <t>10月15日(木)</t>
  </si>
  <si>
    <t>np2740</t>
  </si>
  <si>
    <t>右女3スマホ(NEW)</t>
  </si>
  <si>
    <t>訳アリだから女性から誘われる</t>
  </si>
  <si>
    <t>10月25日(日)</t>
  </si>
  <si>
    <t>np2741</t>
  </si>
  <si>
    <t>np2742</t>
  </si>
  <si>
    <t>①求人風</t>
  </si>
  <si>
    <t>139「もっと安い出会いがよければ、よそでどうぞ」</t>
  </si>
  <si>
    <t>半2段・半3段つかみ10段保証</t>
  </si>
  <si>
    <t>1～10日</t>
  </si>
  <si>
    <t>np2743</t>
  </si>
  <si>
    <t>②旧デイリー風</t>
  </si>
  <si>
    <t>140「普通の出会い系なら、広告に載せていません」</t>
  </si>
  <si>
    <t>11～20日</t>
  </si>
  <si>
    <t>np2744</t>
  </si>
  <si>
    <t>③大正版</t>
  </si>
  <si>
    <t>141「秋は女性会員が増えるから出会い率が2倍！」</t>
  </si>
  <si>
    <t>21～31日</t>
  </si>
  <si>
    <t>np2745</t>
  </si>
  <si>
    <t>np2746</t>
  </si>
  <si>
    <t>np2747</t>
  </si>
  <si>
    <t>np2748</t>
  </si>
  <si>
    <t>np2749</t>
  </si>
  <si>
    <t>np2750</t>
  </si>
  <si>
    <t>デイリースポーツ関西</t>
  </si>
  <si>
    <t>半2段つかみ20段保証</t>
  </si>
  <si>
    <t>20段保証</t>
  </si>
  <si>
    <t>np2751</t>
  </si>
  <si>
    <t>np2752</t>
  </si>
  <si>
    <t>141「今日はレディースデーで出会い率が2倍！」</t>
  </si>
  <si>
    <t>np2753</t>
  </si>
  <si>
    <t>④右女3</t>
  </si>
  <si>
    <t>142「この秋にやりたい出会いサイト」</t>
  </si>
  <si>
    <t>np2754</t>
  </si>
  <si>
    <t>np2755</t>
  </si>
  <si>
    <t>np2756</t>
  </si>
  <si>
    <t>半3段つかみ20段保証</t>
  </si>
  <si>
    <t>np2757</t>
  </si>
  <si>
    <t>半5段つかみ20段保証</t>
  </si>
  <si>
    <t>np2758</t>
  </si>
  <si>
    <t>np2759</t>
  </si>
  <si>
    <t>①黒：右女3</t>
  </si>
  <si>
    <t>①もう50代の熟女だけど</t>
  </si>
  <si>
    <t>日刊ゲンダイ東海版</t>
  </si>
  <si>
    <t>全2段</t>
  </si>
  <si>
    <t>1～15日</t>
  </si>
  <si>
    <t>np2760</t>
  </si>
  <si>
    <t>②70歳までの出会いお手伝い</t>
  </si>
  <si>
    <t>16～31日</t>
  </si>
  <si>
    <t>np2761</t>
  </si>
  <si>
    <t>np2762</t>
  </si>
  <si>
    <t>1C終面全5段</t>
  </si>
  <si>
    <t>np2763</t>
  </si>
  <si>
    <t>np2764</t>
  </si>
  <si>
    <t>AV版</t>
  </si>
  <si>
    <t>超ド完熟ボディの熟女がいっぱい！？</t>
  </si>
  <si>
    <t>10月09日(金)</t>
  </si>
  <si>
    <t>np2765</t>
  </si>
  <si>
    <t>np2766</t>
  </si>
  <si>
    <t>九スポ</t>
  </si>
  <si>
    <t>np2767</t>
  </si>
  <si>
    <t>np2768</t>
  </si>
  <si>
    <t>大正版</t>
  </si>
  <si>
    <t>半5段</t>
  </si>
  <si>
    <t>10月30日(金)</t>
  </si>
  <si>
    <t>np2769</t>
  </si>
  <si>
    <t>np2770</t>
  </si>
  <si>
    <t>70歳までの出会いお手伝い</t>
  </si>
  <si>
    <t>10月31日(土)</t>
  </si>
  <si>
    <t>np2771</t>
  </si>
  <si>
    <t>np2772</t>
  </si>
  <si>
    <t>ニッカン関西</t>
  </si>
  <si>
    <t>np2773</t>
  </si>
  <si>
    <t>np2774</t>
  </si>
  <si>
    <t>男メイン比較版</t>
  </si>
  <si>
    <t>脱！出会えない宣言！</t>
  </si>
  <si>
    <t>スポーツ報知関東 10月特価</t>
  </si>
  <si>
    <t>10月16日(金)</t>
  </si>
  <si>
    <t>np2775</t>
  </si>
  <si>
    <t>np2776</t>
  </si>
  <si>
    <t>10月20日(火)</t>
  </si>
  <si>
    <t>np2777</t>
  </si>
  <si>
    <t>np2778</t>
  </si>
  <si>
    <t>10月22日(木)</t>
  </si>
  <si>
    <t>np2779</t>
  </si>
  <si>
    <t>np2780</t>
  </si>
  <si>
    <t>旧デイリー風</t>
  </si>
  <si>
    <t>4C終面雑報</t>
  </si>
  <si>
    <t>10月28日(水)</t>
  </si>
  <si>
    <t>np2781</t>
  </si>
  <si>
    <t>新聞 TOTAL</t>
  </si>
  <si>
    <t>●雑誌 広告</t>
  </si>
  <si>
    <t>zw203</t>
  </si>
  <si>
    <t>ぶんか社</t>
  </si>
  <si>
    <t>黄色黒版</t>
  </si>
  <si>
    <t>ドンドン出会える</t>
  </si>
  <si>
    <t>EX MAX</t>
  </si>
  <si>
    <t>表4</t>
  </si>
  <si>
    <t>10月26日(月)</t>
  </si>
  <si>
    <t>zw204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</si>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</sst>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0.76428571428571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26</v>
      </c>
      <c r="M6" s="79">
        <v>0</v>
      </c>
      <c r="N6" s="79">
        <v>98</v>
      </c>
      <c r="O6" s="88">
        <v>10</v>
      </c>
      <c r="P6" s="89">
        <v>0</v>
      </c>
      <c r="Q6" s="90">
        <f>O6+P6</f>
        <v>10</v>
      </c>
      <c r="R6" s="80">
        <f>IFERROR(Q6/N6,"-")</f>
        <v>0.10204081632653</v>
      </c>
      <c r="S6" s="79">
        <v>0</v>
      </c>
      <c r="T6" s="79">
        <v>5</v>
      </c>
      <c r="U6" s="80">
        <f>IFERROR(T6/(Q6),"-")</f>
        <v>0.5</v>
      </c>
      <c r="V6" s="81">
        <f>IFERROR(K6/SUM(Q6:Q10),"-")</f>
        <v>13725.490196078</v>
      </c>
      <c r="W6" s="82">
        <v>3</v>
      </c>
      <c r="X6" s="80">
        <f>IF(Q6=0,"-",W6/Q6)</f>
        <v>0.3</v>
      </c>
      <c r="Y6" s="181">
        <v>38000</v>
      </c>
      <c r="Z6" s="182">
        <f>IFERROR(Y6/Q6,"-")</f>
        <v>3800</v>
      </c>
      <c r="AA6" s="182">
        <f>IFERROR(Y6/W6,"-")</f>
        <v>12666.666666667</v>
      </c>
      <c r="AB6" s="176">
        <f>SUM(Y6:Y10)-SUM(K6:K10)</f>
        <v>-165000</v>
      </c>
      <c r="AC6" s="83">
        <f>SUM(Y6:Y10)/SUM(K6:K10)</f>
        <v>0.76428571428571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1</v>
      </c>
      <c r="AO6" s="98">
        <f>IF(Q6=0,"",IF(AN6=0,"",(AN6/Q6)))</f>
        <v>0.1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5</v>
      </c>
      <c r="BG6" s="110">
        <f>IF(Q6=0,"",IF(BF6=0,"",(BF6/Q6)))</f>
        <v>0.5</v>
      </c>
      <c r="BH6" s="109">
        <v>2</v>
      </c>
      <c r="BI6" s="111">
        <f>IFERROR(BH6/BF6,"-")</f>
        <v>0.4</v>
      </c>
      <c r="BJ6" s="112">
        <v>22000</v>
      </c>
      <c r="BK6" s="113">
        <f>IFERROR(BJ6/BF6,"-")</f>
        <v>4400</v>
      </c>
      <c r="BL6" s="114">
        <v>1</v>
      </c>
      <c r="BM6" s="114">
        <v>1</v>
      </c>
      <c r="BN6" s="114"/>
      <c r="BO6" s="116">
        <v>2</v>
      </c>
      <c r="BP6" s="117">
        <f>IF(Q6=0,"",IF(BO6=0,"",(BO6/Q6)))</f>
        <v>0.2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0.2</v>
      </c>
      <c r="BZ6" s="125">
        <v>1</v>
      </c>
      <c r="CA6" s="126">
        <f>IFERROR(BZ6/BX6,"-")</f>
        <v>0.5</v>
      </c>
      <c r="CB6" s="127">
        <v>16000</v>
      </c>
      <c r="CC6" s="128">
        <f>IFERROR(CB6/BX6,"-")</f>
        <v>8000</v>
      </c>
      <c r="CD6" s="129"/>
      <c r="CE6" s="129"/>
      <c r="CF6" s="129">
        <v>1</v>
      </c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38000</v>
      </c>
      <c r="CR6" s="138">
        <v>20000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33</v>
      </c>
      <c r="M7" s="79">
        <v>0</v>
      </c>
      <c r="N7" s="79">
        <v>115</v>
      </c>
      <c r="O7" s="88">
        <v>5</v>
      </c>
      <c r="P7" s="89">
        <v>0</v>
      </c>
      <c r="Q7" s="90">
        <f>O7+P7</f>
        <v>5</v>
      </c>
      <c r="R7" s="80">
        <f>IFERROR(Q7/N7,"-")</f>
        <v>0.043478260869565</v>
      </c>
      <c r="S7" s="79">
        <v>1</v>
      </c>
      <c r="T7" s="79">
        <v>1</v>
      </c>
      <c r="U7" s="80">
        <f>IFERROR(T7/(Q7),"-")</f>
        <v>0.2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0.4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0.4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0.2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10</v>
      </c>
      <c r="M8" s="79">
        <v>0</v>
      </c>
      <c r="N8" s="79">
        <v>36</v>
      </c>
      <c r="O8" s="88">
        <v>3</v>
      </c>
      <c r="P8" s="89">
        <v>0</v>
      </c>
      <c r="Q8" s="90">
        <f>O8+P8</f>
        <v>3</v>
      </c>
      <c r="R8" s="80">
        <f>IFERROR(Q8/N8,"-")</f>
        <v>0.083333333333333</v>
      </c>
      <c r="S8" s="79">
        <v>2</v>
      </c>
      <c r="T8" s="79">
        <v>2</v>
      </c>
      <c r="U8" s="80">
        <f>IFERROR(T8/(Q8),"-")</f>
        <v>0.66666666666667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1</v>
      </c>
      <c r="BP8" s="117">
        <f>IF(Q8=0,"",IF(BO8=0,"",(BO8/Q8)))</f>
        <v>0.33333333333333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2</v>
      </c>
      <c r="BY8" s="124">
        <f>IF(Q8=0,"",IF(BX8=0,"",(BX8/Q8)))</f>
        <v>0.66666666666667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6</v>
      </c>
      <c r="M9" s="79">
        <v>0</v>
      </c>
      <c r="N9" s="79">
        <v>32</v>
      </c>
      <c r="O9" s="88">
        <v>2</v>
      </c>
      <c r="P9" s="89">
        <v>0</v>
      </c>
      <c r="Q9" s="90">
        <f>O9+P9</f>
        <v>2</v>
      </c>
      <c r="R9" s="80">
        <f>IFERROR(Q9/N9,"-")</f>
        <v>0.0625</v>
      </c>
      <c r="S9" s="79">
        <v>1</v>
      </c>
      <c r="T9" s="79">
        <v>1</v>
      </c>
      <c r="U9" s="80">
        <f>IFERROR(T9/(Q9),"-")</f>
        <v>0.5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0.5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0.5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157</v>
      </c>
      <c r="M10" s="79">
        <v>109</v>
      </c>
      <c r="N10" s="79">
        <v>45</v>
      </c>
      <c r="O10" s="88">
        <v>31</v>
      </c>
      <c r="P10" s="89">
        <v>0</v>
      </c>
      <c r="Q10" s="90">
        <f>O10+P10</f>
        <v>31</v>
      </c>
      <c r="R10" s="80">
        <f>IFERROR(Q10/N10,"-")</f>
        <v>0.68888888888889</v>
      </c>
      <c r="S10" s="79">
        <v>9</v>
      </c>
      <c r="T10" s="79">
        <v>7</v>
      </c>
      <c r="U10" s="80">
        <f>IFERROR(T10/(Q10),"-")</f>
        <v>0.2258064516129</v>
      </c>
      <c r="V10" s="81"/>
      <c r="W10" s="82">
        <v>12</v>
      </c>
      <c r="X10" s="80">
        <f>IF(Q10=0,"-",W10/Q10)</f>
        <v>0.38709677419355</v>
      </c>
      <c r="Y10" s="181">
        <v>497000</v>
      </c>
      <c r="Z10" s="182">
        <f>IFERROR(Y10/Q10,"-")</f>
        <v>16032.258064516</v>
      </c>
      <c r="AA10" s="182">
        <f>IFERROR(Y10/W10,"-")</f>
        <v>41416.666666667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7</v>
      </c>
      <c r="BG10" s="110">
        <f>IF(Q10=0,"",IF(BF10=0,"",(BF10/Q10)))</f>
        <v>0.2258064516129</v>
      </c>
      <c r="BH10" s="109">
        <v>1</v>
      </c>
      <c r="BI10" s="111">
        <f>IFERROR(BH10/BF10,"-")</f>
        <v>0.14285714285714</v>
      </c>
      <c r="BJ10" s="112">
        <v>16000</v>
      </c>
      <c r="BK10" s="113">
        <f>IFERROR(BJ10/BF10,"-")</f>
        <v>2285.7142857143</v>
      </c>
      <c r="BL10" s="114"/>
      <c r="BM10" s="114"/>
      <c r="BN10" s="114">
        <v>1</v>
      </c>
      <c r="BO10" s="116">
        <v>11</v>
      </c>
      <c r="BP10" s="117">
        <f>IF(Q10=0,"",IF(BO10=0,"",(BO10/Q10)))</f>
        <v>0.35483870967742</v>
      </c>
      <c r="BQ10" s="118">
        <v>2</v>
      </c>
      <c r="BR10" s="119">
        <f>IFERROR(BQ10/BO10,"-")</f>
        <v>0.18181818181818</v>
      </c>
      <c r="BS10" s="120">
        <v>49000</v>
      </c>
      <c r="BT10" s="121">
        <f>IFERROR(BS10/BO10,"-")</f>
        <v>4454.5454545455</v>
      </c>
      <c r="BU10" s="122"/>
      <c r="BV10" s="122">
        <v>1</v>
      </c>
      <c r="BW10" s="122">
        <v>1</v>
      </c>
      <c r="BX10" s="123">
        <v>9</v>
      </c>
      <c r="BY10" s="124">
        <f>IF(Q10=0,"",IF(BX10=0,"",(BX10/Q10)))</f>
        <v>0.29032258064516</v>
      </c>
      <c r="BZ10" s="125">
        <v>5</v>
      </c>
      <c r="CA10" s="126">
        <f>IFERROR(BZ10/BX10,"-")</f>
        <v>0.55555555555556</v>
      </c>
      <c r="CB10" s="127">
        <v>330000</v>
      </c>
      <c r="CC10" s="128">
        <f>IFERROR(CB10/BX10,"-")</f>
        <v>36666.666666667</v>
      </c>
      <c r="CD10" s="129"/>
      <c r="CE10" s="129"/>
      <c r="CF10" s="129">
        <v>5</v>
      </c>
      <c r="CG10" s="130">
        <v>4</v>
      </c>
      <c r="CH10" s="131">
        <f>IF(Q10=0,"",IF(CG10=0,"",(CG10/Q10)))</f>
        <v>0.12903225806452</v>
      </c>
      <c r="CI10" s="132">
        <v>4</v>
      </c>
      <c r="CJ10" s="133">
        <f>IFERROR(CI10/CG10,"-")</f>
        <v>1</v>
      </c>
      <c r="CK10" s="134">
        <v>102000</v>
      </c>
      <c r="CL10" s="135">
        <f>IFERROR(CK10/CG10,"-")</f>
        <v>25500</v>
      </c>
      <c r="CM10" s="136">
        <v>1</v>
      </c>
      <c r="CN10" s="136"/>
      <c r="CO10" s="136">
        <v>3</v>
      </c>
      <c r="CP10" s="137">
        <v>12</v>
      </c>
      <c r="CQ10" s="138">
        <v>497000</v>
      </c>
      <c r="CR10" s="138">
        <v>216000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1.2912280701754</v>
      </c>
      <c r="B11" s="184" t="s">
        <v>75</v>
      </c>
      <c r="C11" s="184" t="s">
        <v>58</v>
      </c>
      <c r="D11" s="184"/>
      <c r="E11" s="184" t="s">
        <v>76</v>
      </c>
      <c r="F11" s="184" t="s">
        <v>60</v>
      </c>
      <c r="G11" s="184" t="s">
        <v>61</v>
      </c>
      <c r="H11" s="87" t="s">
        <v>77</v>
      </c>
      <c r="I11" s="87" t="s">
        <v>63</v>
      </c>
      <c r="J11" s="186" t="s">
        <v>78</v>
      </c>
      <c r="K11" s="176">
        <v>570000</v>
      </c>
      <c r="L11" s="79">
        <v>20</v>
      </c>
      <c r="M11" s="79">
        <v>0</v>
      </c>
      <c r="N11" s="79">
        <v>92</v>
      </c>
      <c r="O11" s="88">
        <v>9</v>
      </c>
      <c r="P11" s="89">
        <v>0</v>
      </c>
      <c r="Q11" s="90">
        <f>O11+P11</f>
        <v>9</v>
      </c>
      <c r="R11" s="80">
        <f>IFERROR(Q11/N11,"-")</f>
        <v>0.097826086956522</v>
      </c>
      <c r="S11" s="79">
        <v>2</v>
      </c>
      <c r="T11" s="79">
        <v>5</v>
      </c>
      <c r="U11" s="80">
        <f>IFERROR(T11/(Q11),"-")</f>
        <v>0.55555555555556</v>
      </c>
      <c r="V11" s="81">
        <f>IFERROR(K11/SUM(Q11:Q16),"-")</f>
        <v>11875</v>
      </c>
      <c r="W11" s="82">
        <v>2</v>
      </c>
      <c r="X11" s="80">
        <f>IF(Q11=0,"-",W11/Q11)</f>
        <v>0.22222222222222</v>
      </c>
      <c r="Y11" s="181">
        <v>112000</v>
      </c>
      <c r="Z11" s="182">
        <f>IFERROR(Y11/Q11,"-")</f>
        <v>12444.444444444</v>
      </c>
      <c r="AA11" s="182">
        <f>IFERROR(Y11/W11,"-")</f>
        <v>56000</v>
      </c>
      <c r="AB11" s="176">
        <f>SUM(Y11:Y16)-SUM(K11:K16)</f>
        <v>166000</v>
      </c>
      <c r="AC11" s="83">
        <f>SUM(Y11:Y16)/SUM(K11:K16)</f>
        <v>1.2912280701754</v>
      </c>
      <c r="AD11" s="77"/>
      <c r="AE11" s="91">
        <v>1</v>
      </c>
      <c r="AF11" s="92">
        <f>IF(Q11=0,"",IF(AE11=0,"",(AE11/Q11)))</f>
        <v>0.11111111111111</v>
      </c>
      <c r="AG11" s="91"/>
      <c r="AH11" s="93">
        <f>IFERROR(AG11/AE11,"-")</f>
        <v>0</v>
      </c>
      <c r="AI11" s="94"/>
      <c r="AJ11" s="95">
        <f>IFERROR(AI11/AE11,"-")</f>
        <v>0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0.11111111111111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</v>
      </c>
      <c r="BG11" s="110">
        <f>IF(Q11=0,"",IF(BF11=0,"",(BF11/Q11)))</f>
        <v>0.11111111111111</v>
      </c>
      <c r="BH11" s="109">
        <v>1</v>
      </c>
      <c r="BI11" s="111">
        <f>IFERROR(BH11/BF11,"-")</f>
        <v>1</v>
      </c>
      <c r="BJ11" s="112">
        <v>9000</v>
      </c>
      <c r="BK11" s="113">
        <f>IFERROR(BJ11/BF11,"-")</f>
        <v>9000</v>
      </c>
      <c r="BL11" s="114"/>
      <c r="BM11" s="114"/>
      <c r="BN11" s="114">
        <v>1</v>
      </c>
      <c r="BO11" s="116">
        <v>3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3</v>
      </c>
      <c r="BY11" s="124">
        <f>IF(Q11=0,"",IF(BX11=0,"",(BX11/Q11)))</f>
        <v>0.33333333333333</v>
      </c>
      <c r="BZ11" s="125">
        <v>1</v>
      </c>
      <c r="CA11" s="126">
        <f>IFERROR(BZ11/BX11,"-")</f>
        <v>0.33333333333333</v>
      </c>
      <c r="CB11" s="127">
        <v>103000</v>
      </c>
      <c r="CC11" s="128">
        <f>IFERROR(CB11/BX11,"-")</f>
        <v>34333.333333333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112000</v>
      </c>
      <c r="CR11" s="138">
        <v>103000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79</v>
      </c>
      <c r="C12" s="184" t="s">
        <v>58</v>
      </c>
      <c r="D12" s="184"/>
      <c r="E12" s="184" t="s">
        <v>76</v>
      </c>
      <c r="F12" s="184" t="s">
        <v>60</v>
      </c>
      <c r="G12" s="184" t="s">
        <v>73</v>
      </c>
      <c r="H12" s="87"/>
      <c r="I12" s="87"/>
      <c r="J12" s="87"/>
      <c r="K12" s="176"/>
      <c r="L12" s="79">
        <v>77</v>
      </c>
      <c r="M12" s="79">
        <v>45</v>
      </c>
      <c r="N12" s="79">
        <v>21</v>
      </c>
      <c r="O12" s="88">
        <v>8</v>
      </c>
      <c r="P12" s="89">
        <v>0</v>
      </c>
      <c r="Q12" s="90">
        <f>O12+P12</f>
        <v>8</v>
      </c>
      <c r="R12" s="80">
        <f>IFERROR(Q12/N12,"-")</f>
        <v>0.38095238095238</v>
      </c>
      <c r="S12" s="79">
        <v>4</v>
      </c>
      <c r="T12" s="79">
        <v>1</v>
      </c>
      <c r="U12" s="80">
        <f>IFERROR(T12/(Q12),"-")</f>
        <v>0.125</v>
      </c>
      <c r="V12" s="81"/>
      <c r="W12" s="82">
        <v>4</v>
      </c>
      <c r="X12" s="80">
        <f>IF(Q12=0,"-",W12/Q12)</f>
        <v>0.5</v>
      </c>
      <c r="Y12" s="181">
        <v>448000</v>
      </c>
      <c r="Z12" s="182">
        <f>IFERROR(Y12/Q12,"-")</f>
        <v>56000</v>
      </c>
      <c r="AA12" s="182">
        <f>IFERROR(Y12/W12,"-")</f>
        <v>112000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0.25</v>
      </c>
      <c r="BH12" s="109">
        <v>1</v>
      </c>
      <c r="BI12" s="111">
        <f>IFERROR(BH12/BF12,"-")</f>
        <v>0.5</v>
      </c>
      <c r="BJ12" s="112">
        <v>4000</v>
      </c>
      <c r="BK12" s="113">
        <f>IFERROR(BJ12/BF12,"-")</f>
        <v>2000</v>
      </c>
      <c r="BL12" s="114">
        <v>1</v>
      </c>
      <c r="BM12" s="114"/>
      <c r="BN12" s="114"/>
      <c r="BO12" s="116">
        <v>2</v>
      </c>
      <c r="BP12" s="117">
        <f>IF(Q12=0,"",IF(BO12=0,"",(BO12/Q12)))</f>
        <v>0.25</v>
      </c>
      <c r="BQ12" s="118">
        <v>1</v>
      </c>
      <c r="BR12" s="119">
        <f>IFERROR(BQ12/BO12,"-")</f>
        <v>0.5</v>
      </c>
      <c r="BS12" s="120">
        <v>103000</v>
      </c>
      <c r="BT12" s="121">
        <f>IFERROR(BS12/BO12,"-")</f>
        <v>51500</v>
      </c>
      <c r="BU12" s="122"/>
      <c r="BV12" s="122"/>
      <c r="BW12" s="122">
        <v>1</v>
      </c>
      <c r="BX12" s="123">
        <v>3</v>
      </c>
      <c r="BY12" s="124">
        <f>IF(Q12=0,"",IF(BX12=0,"",(BX12/Q12)))</f>
        <v>0.375</v>
      </c>
      <c r="BZ12" s="125">
        <v>2</v>
      </c>
      <c r="CA12" s="126">
        <f>IFERROR(BZ12/BX12,"-")</f>
        <v>0.66666666666667</v>
      </c>
      <c r="CB12" s="127">
        <v>332000</v>
      </c>
      <c r="CC12" s="128">
        <f>IFERROR(CB12/BX12,"-")</f>
        <v>110666.66666667</v>
      </c>
      <c r="CD12" s="129">
        <v>1</v>
      </c>
      <c r="CE12" s="129"/>
      <c r="CF12" s="129">
        <v>1</v>
      </c>
      <c r="CG12" s="130">
        <v>1</v>
      </c>
      <c r="CH12" s="131">
        <f>IF(Q12=0,"",IF(CG12=0,"",(CG12/Q12)))</f>
        <v>0.125</v>
      </c>
      <c r="CI12" s="132">
        <v>1</v>
      </c>
      <c r="CJ12" s="133">
        <f>IFERROR(CI12/CG12,"-")</f>
        <v>1</v>
      </c>
      <c r="CK12" s="134">
        <v>9000</v>
      </c>
      <c r="CL12" s="135">
        <f>IFERROR(CK12/CG12,"-")</f>
        <v>9000</v>
      </c>
      <c r="CM12" s="136"/>
      <c r="CN12" s="136"/>
      <c r="CO12" s="136">
        <v>1</v>
      </c>
      <c r="CP12" s="137">
        <v>4</v>
      </c>
      <c r="CQ12" s="138">
        <v>448000</v>
      </c>
      <c r="CR12" s="138">
        <v>329000</v>
      </c>
      <c r="CS12" s="138"/>
      <c r="CT12" s="139" t="str">
        <f>IF(AND(CR12=0,CS12=0),"",IF(AND(CR12&lt;=100000,CS12&lt;=100000),"",IF(CR12/CQ12&gt;0.7,"男高",IF(CS12/CQ12&gt;0.7,"女高",""))))</f>
        <v>男高</v>
      </c>
    </row>
    <row r="13" spans="1:99">
      <c r="A13" s="78"/>
      <c r="B13" s="184" t="s">
        <v>80</v>
      </c>
      <c r="C13" s="184" t="s">
        <v>58</v>
      </c>
      <c r="D13" s="184"/>
      <c r="E13" s="184" t="s">
        <v>81</v>
      </c>
      <c r="F13" s="184" t="s">
        <v>82</v>
      </c>
      <c r="G13" s="184" t="s">
        <v>61</v>
      </c>
      <c r="H13" s="87" t="s">
        <v>77</v>
      </c>
      <c r="I13" s="87" t="s">
        <v>83</v>
      </c>
      <c r="J13" s="186" t="s">
        <v>84</v>
      </c>
      <c r="K13" s="176"/>
      <c r="L13" s="79">
        <v>17</v>
      </c>
      <c r="M13" s="79">
        <v>0</v>
      </c>
      <c r="N13" s="79">
        <v>64</v>
      </c>
      <c r="O13" s="88">
        <v>7</v>
      </c>
      <c r="P13" s="89">
        <v>0</v>
      </c>
      <c r="Q13" s="90">
        <f>O13+P13</f>
        <v>7</v>
      </c>
      <c r="R13" s="80">
        <f>IFERROR(Q13/N13,"-")</f>
        <v>0.109375</v>
      </c>
      <c r="S13" s="79">
        <v>2</v>
      </c>
      <c r="T13" s="79">
        <v>3</v>
      </c>
      <c r="U13" s="80">
        <f>IFERROR(T13/(Q13),"-")</f>
        <v>0.42857142857143</v>
      </c>
      <c r="V13" s="81"/>
      <c r="W13" s="82">
        <v>2</v>
      </c>
      <c r="X13" s="80">
        <f>IF(Q13=0,"-",W13/Q13)</f>
        <v>0.28571428571429</v>
      </c>
      <c r="Y13" s="181">
        <v>11000</v>
      </c>
      <c r="Z13" s="182">
        <f>IFERROR(Y13/Q13,"-")</f>
        <v>1571.4285714286</v>
      </c>
      <c r="AA13" s="182">
        <f>IFERROR(Y13/W13,"-")</f>
        <v>5500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0.14285714285714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2</v>
      </c>
      <c r="BP13" s="117">
        <f>IF(Q13=0,"",IF(BO13=0,"",(BO13/Q13)))</f>
        <v>0.28571428571429</v>
      </c>
      <c r="BQ13" s="118">
        <v>1</v>
      </c>
      <c r="BR13" s="119">
        <f>IFERROR(BQ13/BO13,"-")</f>
        <v>0.5</v>
      </c>
      <c r="BS13" s="120">
        <v>1000</v>
      </c>
      <c r="BT13" s="121">
        <f>IFERROR(BS13/BO13,"-")</f>
        <v>500</v>
      </c>
      <c r="BU13" s="122">
        <v>1</v>
      </c>
      <c r="BV13" s="122"/>
      <c r="BW13" s="122"/>
      <c r="BX13" s="123">
        <v>4</v>
      </c>
      <c r="BY13" s="124">
        <f>IF(Q13=0,"",IF(BX13=0,"",(BX13/Q13)))</f>
        <v>0.57142857142857</v>
      </c>
      <c r="BZ13" s="125">
        <v>1</v>
      </c>
      <c r="CA13" s="126">
        <f>IFERROR(BZ13/BX13,"-")</f>
        <v>0.25</v>
      </c>
      <c r="CB13" s="127">
        <v>10000</v>
      </c>
      <c r="CC13" s="128">
        <f>IFERROR(CB13/BX13,"-")</f>
        <v>2500</v>
      </c>
      <c r="CD13" s="129"/>
      <c r="CE13" s="129">
        <v>1</v>
      </c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2</v>
      </c>
      <c r="CQ13" s="138">
        <v>11000</v>
      </c>
      <c r="CR13" s="138">
        <v>10000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85</v>
      </c>
      <c r="C14" s="184" t="s">
        <v>58</v>
      </c>
      <c r="D14" s="184"/>
      <c r="E14" s="184" t="s">
        <v>81</v>
      </c>
      <c r="F14" s="184" t="s">
        <v>82</v>
      </c>
      <c r="G14" s="184" t="s">
        <v>73</v>
      </c>
      <c r="H14" s="87"/>
      <c r="I14" s="87"/>
      <c r="J14" s="87"/>
      <c r="K14" s="176"/>
      <c r="L14" s="79">
        <v>42</v>
      </c>
      <c r="M14" s="79">
        <v>32</v>
      </c>
      <c r="N14" s="79">
        <v>16</v>
      </c>
      <c r="O14" s="88">
        <v>8</v>
      </c>
      <c r="P14" s="89">
        <v>0</v>
      </c>
      <c r="Q14" s="90">
        <f>O14+P14</f>
        <v>8</v>
      </c>
      <c r="R14" s="80">
        <f>IFERROR(Q14/N14,"-")</f>
        <v>0.5</v>
      </c>
      <c r="S14" s="79">
        <v>0</v>
      </c>
      <c r="T14" s="79">
        <v>4</v>
      </c>
      <c r="U14" s="80">
        <f>IFERROR(T14/(Q14),"-")</f>
        <v>0.5</v>
      </c>
      <c r="V14" s="81"/>
      <c r="W14" s="82">
        <v>4</v>
      </c>
      <c r="X14" s="80">
        <f>IF(Q14=0,"-",W14/Q14)</f>
        <v>0.5</v>
      </c>
      <c r="Y14" s="181">
        <v>108000</v>
      </c>
      <c r="Z14" s="182">
        <f>IFERROR(Y14/Q14,"-")</f>
        <v>13500</v>
      </c>
      <c r="AA14" s="182">
        <f>IFERROR(Y14/W14,"-")</f>
        <v>27000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4</v>
      </c>
      <c r="BP14" s="117">
        <f>IF(Q14=0,"",IF(BO14=0,"",(BO14/Q14)))</f>
        <v>0.5</v>
      </c>
      <c r="BQ14" s="118">
        <v>2</v>
      </c>
      <c r="BR14" s="119">
        <f>IFERROR(BQ14/BO14,"-")</f>
        <v>0.5</v>
      </c>
      <c r="BS14" s="120">
        <v>23000</v>
      </c>
      <c r="BT14" s="121">
        <f>IFERROR(BS14/BO14,"-")</f>
        <v>5750</v>
      </c>
      <c r="BU14" s="122">
        <v>1</v>
      </c>
      <c r="BV14" s="122"/>
      <c r="BW14" s="122">
        <v>1</v>
      </c>
      <c r="BX14" s="123">
        <v>2</v>
      </c>
      <c r="BY14" s="124">
        <f>IF(Q14=0,"",IF(BX14=0,"",(BX14/Q14)))</f>
        <v>0.25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2</v>
      </c>
      <c r="CH14" s="131">
        <f>IF(Q14=0,"",IF(CG14=0,"",(CG14/Q14)))</f>
        <v>0.25</v>
      </c>
      <c r="CI14" s="132">
        <v>2</v>
      </c>
      <c r="CJ14" s="133">
        <f>IFERROR(CI14/CG14,"-")</f>
        <v>1</v>
      </c>
      <c r="CK14" s="134">
        <v>85000</v>
      </c>
      <c r="CL14" s="135">
        <f>IFERROR(CK14/CG14,"-")</f>
        <v>42500</v>
      </c>
      <c r="CM14" s="136">
        <v>1</v>
      </c>
      <c r="CN14" s="136"/>
      <c r="CO14" s="136">
        <v>1</v>
      </c>
      <c r="CP14" s="137">
        <v>4</v>
      </c>
      <c r="CQ14" s="138">
        <v>108000</v>
      </c>
      <c r="CR14" s="138">
        <v>80000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87</v>
      </c>
      <c r="F15" s="184" t="s">
        <v>88</v>
      </c>
      <c r="G15" s="184" t="s">
        <v>61</v>
      </c>
      <c r="H15" s="87" t="s">
        <v>89</v>
      </c>
      <c r="I15" s="87" t="s">
        <v>83</v>
      </c>
      <c r="J15" s="186" t="s">
        <v>90</v>
      </c>
      <c r="K15" s="176"/>
      <c r="L15" s="79">
        <v>24</v>
      </c>
      <c r="M15" s="79">
        <v>0</v>
      </c>
      <c r="N15" s="79">
        <v>96</v>
      </c>
      <c r="O15" s="88">
        <v>7</v>
      </c>
      <c r="P15" s="89">
        <v>0</v>
      </c>
      <c r="Q15" s="90">
        <f>O15+P15</f>
        <v>7</v>
      </c>
      <c r="R15" s="80">
        <f>IFERROR(Q15/N15,"-")</f>
        <v>0.072916666666667</v>
      </c>
      <c r="S15" s="79">
        <v>1</v>
      </c>
      <c r="T15" s="79">
        <v>3</v>
      </c>
      <c r="U15" s="80">
        <f>IFERROR(T15/(Q15),"-")</f>
        <v>0.42857142857143</v>
      </c>
      <c r="V15" s="81"/>
      <c r="W15" s="82">
        <v>1</v>
      </c>
      <c r="X15" s="80">
        <f>IF(Q15=0,"-",W15/Q15)</f>
        <v>0.14285714285714</v>
      </c>
      <c r="Y15" s="181">
        <v>8000</v>
      </c>
      <c r="Z15" s="182">
        <f>IFERROR(Y15/Q15,"-")</f>
        <v>1142.8571428571</v>
      </c>
      <c r="AA15" s="182">
        <f>IFERROR(Y15/W15,"-")</f>
        <v>8000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>
        <v>1</v>
      </c>
      <c r="AO15" s="98">
        <f>IF(Q15=0,"",IF(AN15=0,"",(AN15/Q15)))</f>
        <v>0.14285714285714</v>
      </c>
      <c r="AP15" s="97"/>
      <c r="AQ15" s="99">
        <f>IFERROR(AP15/AN15,"-")</f>
        <v>0</v>
      </c>
      <c r="AR15" s="100"/>
      <c r="AS15" s="101">
        <f>IFERROR(AR15/AN15,"-")</f>
        <v>0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0.14285714285714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4</v>
      </c>
      <c r="BP15" s="117">
        <f>IF(Q15=0,"",IF(BO15=0,"",(BO15/Q15)))</f>
        <v>0.57142857142857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0.14285714285714</v>
      </c>
      <c r="BZ15" s="125">
        <v>1</v>
      </c>
      <c r="CA15" s="126">
        <f>IFERROR(BZ15/BX15,"-")</f>
        <v>1</v>
      </c>
      <c r="CB15" s="127">
        <v>8000</v>
      </c>
      <c r="CC15" s="128">
        <f>IFERROR(CB15/BX15,"-")</f>
        <v>8000</v>
      </c>
      <c r="CD15" s="129"/>
      <c r="CE15" s="129">
        <v>1</v>
      </c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1</v>
      </c>
      <c r="CQ15" s="138">
        <v>8000</v>
      </c>
      <c r="CR15" s="138">
        <v>8000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91</v>
      </c>
      <c r="C16" s="184" t="s">
        <v>58</v>
      </c>
      <c r="D16" s="184"/>
      <c r="E16" s="184" t="s">
        <v>87</v>
      </c>
      <c r="F16" s="184" t="s">
        <v>88</v>
      </c>
      <c r="G16" s="184" t="s">
        <v>73</v>
      </c>
      <c r="H16" s="87"/>
      <c r="I16" s="87"/>
      <c r="J16" s="87"/>
      <c r="K16" s="176"/>
      <c r="L16" s="79">
        <v>37</v>
      </c>
      <c r="M16" s="79">
        <v>30</v>
      </c>
      <c r="N16" s="79">
        <v>32</v>
      </c>
      <c r="O16" s="88">
        <v>9</v>
      </c>
      <c r="P16" s="89">
        <v>0</v>
      </c>
      <c r="Q16" s="90">
        <f>O16+P16</f>
        <v>9</v>
      </c>
      <c r="R16" s="80">
        <f>IFERROR(Q16/N16,"-")</f>
        <v>0.28125</v>
      </c>
      <c r="S16" s="79">
        <v>1</v>
      </c>
      <c r="T16" s="79">
        <v>1</v>
      </c>
      <c r="U16" s="80">
        <f>IFERROR(T16/(Q16),"-")</f>
        <v>0.11111111111111</v>
      </c>
      <c r="V16" s="81"/>
      <c r="W16" s="82">
        <v>2</v>
      </c>
      <c r="X16" s="80">
        <f>IF(Q16=0,"-",W16/Q16)</f>
        <v>0.22222222222222</v>
      </c>
      <c r="Y16" s="181">
        <v>49000</v>
      </c>
      <c r="Z16" s="182">
        <f>IFERROR(Y16/Q16,"-")</f>
        <v>5444.4444444444</v>
      </c>
      <c r="AA16" s="182">
        <f>IFERROR(Y16/W16,"-")</f>
        <v>24500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0.11111111111111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3</v>
      </c>
      <c r="BP16" s="117">
        <f>IF(Q16=0,"",IF(BO16=0,"",(BO16/Q16)))</f>
        <v>0.33333333333333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4</v>
      </c>
      <c r="BY16" s="124">
        <f>IF(Q16=0,"",IF(BX16=0,"",(BX16/Q16)))</f>
        <v>0.44444444444444</v>
      </c>
      <c r="BZ16" s="125">
        <v>1</v>
      </c>
      <c r="CA16" s="126">
        <f>IFERROR(BZ16/BX16,"-")</f>
        <v>0.25</v>
      </c>
      <c r="CB16" s="127">
        <v>1000</v>
      </c>
      <c r="CC16" s="128">
        <f>IFERROR(CB16/BX16,"-")</f>
        <v>250</v>
      </c>
      <c r="CD16" s="129">
        <v>1</v>
      </c>
      <c r="CE16" s="129"/>
      <c r="CF16" s="129"/>
      <c r="CG16" s="130">
        <v>1</v>
      </c>
      <c r="CH16" s="131">
        <f>IF(Q16=0,"",IF(CG16=0,"",(CG16/Q16)))</f>
        <v>0.11111111111111</v>
      </c>
      <c r="CI16" s="132">
        <v>1</v>
      </c>
      <c r="CJ16" s="133">
        <f>IFERROR(CI16/CG16,"-")</f>
        <v>1</v>
      </c>
      <c r="CK16" s="134">
        <v>48000</v>
      </c>
      <c r="CL16" s="135">
        <f>IFERROR(CK16/CG16,"-")</f>
        <v>48000</v>
      </c>
      <c r="CM16" s="136"/>
      <c r="CN16" s="136"/>
      <c r="CO16" s="136">
        <v>1</v>
      </c>
      <c r="CP16" s="137">
        <v>2</v>
      </c>
      <c r="CQ16" s="138">
        <v>49000</v>
      </c>
      <c r="CR16" s="138">
        <v>48000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0</v>
      </c>
      <c r="B17" s="184" t="s">
        <v>92</v>
      </c>
      <c r="C17" s="184" t="s">
        <v>58</v>
      </c>
      <c r="D17" s="184"/>
      <c r="E17" s="184" t="s">
        <v>76</v>
      </c>
      <c r="F17" s="184" t="s">
        <v>60</v>
      </c>
      <c r="G17" s="184" t="s">
        <v>61</v>
      </c>
      <c r="H17" s="87" t="s">
        <v>93</v>
      </c>
      <c r="I17" s="87" t="s">
        <v>63</v>
      </c>
      <c r="J17" s="186" t="s">
        <v>78</v>
      </c>
      <c r="K17" s="176">
        <v>400000</v>
      </c>
      <c r="L17" s="79">
        <v>0</v>
      </c>
      <c r="M17" s="79">
        <v>0</v>
      </c>
      <c r="N17" s="79">
        <v>0</v>
      </c>
      <c r="O17" s="88">
        <v>0</v>
      </c>
      <c r="P17" s="89">
        <v>0</v>
      </c>
      <c r="Q17" s="90">
        <f>O17+P17</f>
        <v>0</v>
      </c>
      <c r="R17" s="80" t="str">
        <f>IFERROR(Q17/N17,"-")</f>
        <v>-</v>
      </c>
      <c r="S17" s="79">
        <v>0</v>
      </c>
      <c r="T17" s="79">
        <v>0</v>
      </c>
      <c r="U17" s="80" t="str">
        <f>IFERROR(T17/(Q17),"-")</f>
        <v>-</v>
      </c>
      <c r="V17" s="81" t="str">
        <f>IFERROR(K17/SUM(Q17:Q18),"-")</f>
        <v>-</v>
      </c>
      <c r="W17" s="82">
        <v>0</v>
      </c>
      <c r="X17" s="80" t="str">
        <f>IF(Q17=0,"-",W17/Q17)</f>
        <v>-</v>
      </c>
      <c r="Y17" s="181">
        <v>0</v>
      </c>
      <c r="Z17" s="182" t="str">
        <f>IFERROR(Y17/Q17,"-")</f>
        <v>-</v>
      </c>
      <c r="AA17" s="182" t="str">
        <f>IFERROR(Y17/W17,"-")</f>
        <v>-</v>
      </c>
      <c r="AB17" s="176">
        <f>SUM(Y17:Y18)-SUM(K17:K18)</f>
        <v>-400000</v>
      </c>
      <c r="AC17" s="83">
        <f>SUM(Y17:Y18)/SUM(K17:K18)</f>
        <v>0</v>
      </c>
      <c r="AD17" s="77"/>
      <c r="AE17" s="91"/>
      <c r="AF17" s="92" t="str">
        <f>IF(Q17=0,"",IF(AE17=0,"",(AE17/Q17)))</f>
        <v/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 t="str">
        <f>IF(Q17=0,"",IF(AN17=0,"",(AN17/Q17)))</f>
        <v/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 t="str">
        <f>IF(Q17=0,"",IF(AW17=0,"",(AW17/Q17)))</f>
        <v/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 t="str">
        <f>IF(Q17=0,"",IF(BF17=0,"",(BF17/Q17)))</f>
        <v/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 t="str">
        <f>IF(Q17=0,"",IF(BO17=0,"",(BO17/Q17)))</f>
        <v/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/>
      <c r="BY17" s="124" t="str">
        <f>IF(Q17=0,"",IF(BX17=0,"",(BX17/Q17)))</f>
        <v/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 t="str">
        <f>IF(Q17=0,"",IF(CG17=0,"",(CG17/Q17)))</f>
        <v/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94</v>
      </c>
      <c r="C18" s="184" t="s">
        <v>58</v>
      </c>
      <c r="D18" s="184"/>
      <c r="E18" s="184" t="s">
        <v>76</v>
      </c>
      <c r="F18" s="184" t="s">
        <v>60</v>
      </c>
      <c r="G18" s="184" t="s">
        <v>73</v>
      </c>
      <c r="H18" s="87"/>
      <c r="I18" s="87"/>
      <c r="J18" s="87"/>
      <c r="K18" s="176"/>
      <c r="L18" s="79">
        <v>1</v>
      </c>
      <c r="M18" s="79">
        <v>1</v>
      </c>
      <c r="N18" s="79">
        <v>0</v>
      </c>
      <c r="O18" s="88">
        <v>0</v>
      </c>
      <c r="P18" s="89">
        <v>0</v>
      </c>
      <c r="Q18" s="90">
        <f>O18+P18</f>
        <v>0</v>
      </c>
      <c r="R18" s="80" t="str">
        <f>IFERROR(Q18/N18,"-")</f>
        <v>-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0.382</v>
      </c>
      <c r="B19" s="184" t="s">
        <v>95</v>
      </c>
      <c r="C19" s="184" t="s">
        <v>58</v>
      </c>
      <c r="D19" s="184"/>
      <c r="E19" s="184" t="s">
        <v>76</v>
      </c>
      <c r="F19" s="184" t="s">
        <v>60</v>
      </c>
      <c r="G19" s="184" t="s">
        <v>61</v>
      </c>
      <c r="H19" s="87" t="s">
        <v>96</v>
      </c>
      <c r="I19" s="87" t="s">
        <v>63</v>
      </c>
      <c r="J19" s="186" t="s">
        <v>84</v>
      </c>
      <c r="K19" s="176">
        <v>150000</v>
      </c>
      <c r="L19" s="79">
        <v>16</v>
      </c>
      <c r="M19" s="79">
        <v>0</v>
      </c>
      <c r="N19" s="79">
        <v>82</v>
      </c>
      <c r="O19" s="88">
        <v>7</v>
      </c>
      <c r="P19" s="89">
        <v>0</v>
      </c>
      <c r="Q19" s="90">
        <f>O19+P19</f>
        <v>7</v>
      </c>
      <c r="R19" s="80">
        <f>IFERROR(Q19/N19,"-")</f>
        <v>0.085365853658537</v>
      </c>
      <c r="S19" s="79">
        <v>0</v>
      </c>
      <c r="T19" s="79">
        <v>3</v>
      </c>
      <c r="U19" s="80">
        <f>IFERROR(T19/(Q19),"-")</f>
        <v>0.42857142857143</v>
      </c>
      <c r="V19" s="81">
        <f>IFERROR(K19/SUM(Q19:Q20),"-")</f>
        <v>15000</v>
      </c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>
        <f>SUM(Y19:Y20)-SUM(K19:K20)</f>
        <v>-92700</v>
      </c>
      <c r="AC19" s="83">
        <f>SUM(Y19:Y20)/SUM(K19:K20)</f>
        <v>0.382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0.14285714285714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>
        <v>1</v>
      </c>
      <c r="AX19" s="104">
        <f>IF(Q19=0,"",IF(AW19=0,"",(AW19/Q19)))</f>
        <v>0.14285714285714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>
        <v>2</v>
      </c>
      <c r="BG19" s="110">
        <f>IF(Q19=0,"",IF(BF19=0,"",(BF19/Q19)))</f>
        <v>0.28571428571429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0.28571428571429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1</v>
      </c>
      <c r="BY19" s="124">
        <f>IF(Q19=0,"",IF(BX19=0,"",(BX19/Q19)))</f>
        <v>0.14285714285714</v>
      </c>
      <c r="BZ19" s="125"/>
      <c r="CA19" s="126">
        <f>IFERROR(BZ19/BX19,"-")</f>
        <v>0</v>
      </c>
      <c r="CB19" s="127"/>
      <c r="CC19" s="128">
        <f>IFERROR(CB19/BX19,"-")</f>
        <v>0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97</v>
      </c>
      <c r="C20" s="184" t="s">
        <v>58</v>
      </c>
      <c r="D20" s="184"/>
      <c r="E20" s="184" t="s">
        <v>76</v>
      </c>
      <c r="F20" s="184" t="s">
        <v>60</v>
      </c>
      <c r="G20" s="184" t="s">
        <v>73</v>
      </c>
      <c r="H20" s="87"/>
      <c r="I20" s="87"/>
      <c r="J20" s="87"/>
      <c r="K20" s="176"/>
      <c r="L20" s="79">
        <v>35</v>
      </c>
      <c r="M20" s="79">
        <v>22</v>
      </c>
      <c r="N20" s="79">
        <v>5</v>
      </c>
      <c r="O20" s="88">
        <v>3</v>
      </c>
      <c r="P20" s="89">
        <v>0</v>
      </c>
      <c r="Q20" s="90">
        <f>O20+P20</f>
        <v>3</v>
      </c>
      <c r="R20" s="80">
        <f>IFERROR(Q20/N20,"-")</f>
        <v>0.6</v>
      </c>
      <c r="S20" s="79">
        <v>0</v>
      </c>
      <c r="T20" s="79">
        <v>1</v>
      </c>
      <c r="U20" s="80">
        <f>IFERROR(T20/(Q20),"-")</f>
        <v>0.33333333333333</v>
      </c>
      <c r="V20" s="81"/>
      <c r="W20" s="82">
        <v>2</v>
      </c>
      <c r="X20" s="80">
        <f>IF(Q20=0,"-",W20/Q20)</f>
        <v>0.66666666666667</v>
      </c>
      <c r="Y20" s="181">
        <v>57300</v>
      </c>
      <c r="Z20" s="182">
        <f>IFERROR(Y20/Q20,"-")</f>
        <v>19100</v>
      </c>
      <c r="AA20" s="182">
        <f>IFERROR(Y20/W20,"-")</f>
        <v>28650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2</v>
      </c>
      <c r="BY20" s="124">
        <f>IF(Q20=0,"",IF(BX20=0,"",(BX20/Q20)))</f>
        <v>0.66666666666667</v>
      </c>
      <c r="BZ20" s="125">
        <v>1</v>
      </c>
      <c r="CA20" s="126">
        <f>IFERROR(BZ20/BX20,"-")</f>
        <v>0.5</v>
      </c>
      <c r="CB20" s="127">
        <v>56300</v>
      </c>
      <c r="CC20" s="128">
        <f>IFERROR(CB20/BX20,"-")</f>
        <v>28150</v>
      </c>
      <c r="CD20" s="129"/>
      <c r="CE20" s="129"/>
      <c r="CF20" s="129">
        <v>1</v>
      </c>
      <c r="CG20" s="130">
        <v>1</v>
      </c>
      <c r="CH20" s="131">
        <f>IF(Q20=0,"",IF(CG20=0,"",(CG20/Q20)))</f>
        <v>0.33333333333333</v>
      </c>
      <c r="CI20" s="132">
        <v>1</v>
      </c>
      <c r="CJ20" s="133">
        <f>IFERROR(CI20/CG20,"-")</f>
        <v>1</v>
      </c>
      <c r="CK20" s="134">
        <v>1000</v>
      </c>
      <c r="CL20" s="135">
        <f>IFERROR(CK20/CG20,"-")</f>
        <v>1000</v>
      </c>
      <c r="CM20" s="136">
        <v>1</v>
      </c>
      <c r="CN20" s="136"/>
      <c r="CO20" s="136"/>
      <c r="CP20" s="137">
        <v>2</v>
      </c>
      <c r="CQ20" s="138">
        <v>57300</v>
      </c>
      <c r="CR20" s="138">
        <v>56300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1.7888888888889</v>
      </c>
      <c r="B21" s="184" t="s">
        <v>98</v>
      </c>
      <c r="C21" s="184" t="s">
        <v>58</v>
      </c>
      <c r="D21" s="184"/>
      <c r="E21" s="184" t="s">
        <v>81</v>
      </c>
      <c r="F21" s="184" t="s">
        <v>82</v>
      </c>
      <c r="G21" s="184" t="s">
        <v>61</v>
      </c>
      <c r="H21" s="87" t="s">
        <v>96</v>
      </c>
      <c r="I21" s="87" t="s">
        <v>83</v>
      </c>
      <c r="J21" s="87" t="s">
        <v>99</v>
      </c>
      <c r="K21" s="176">
        <v>90000</v>
      </c>
      <c r="L21" s="79">
        <v>4</v>
      </c>
      <c r="M21" s="79">
        <v>0</v>
      </c>
      <c r="N21" s="79">
        <v>23</v>
      </c>
      <c r="O21" s="88">
        <v>1</v>
      </c>
      <c r="P21" s="89">
        <v>1</v>
      </c>
      <c r="Q21" s="90">
        <f>O21+P21</f>
        <v>2</v>
      </c>
      <c r="R21" s="80">
        <f>IFERROR(Q21/N21,"-")</f>
        <v>0.08695652173913</v>
      </c>
      <c r="S21" s="79">
        <v>1</v>
      </c>
      <c r="T21" s="79">
        <v>0</v>
      </c>
      <c r="U21" s="80">
        <f>IFERROR(T21/(Q21),"-")</f>
        <v>0</v>
      </c>
      <c r="V21" s="81">
        <f>IFERROR(K21/SUM(Q21:Q22),"-")</f>
        <v>30000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SUM(Y21:Y22)-SUM(K21:K22)</f>
        <v>71000</v>
      </c>
      <c r="AC21" s="83">
        <f>SUM(Y21:Y22)/SUM(K21:K22)</f>
        <v>1.7888888888889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2</v>
      </c>
      <c r="BY21" s="124">
        <f>IF(Q21=0,"",IF(BX21=0,"",(BX21/Q21)))</f>
        <v>1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100</v>
      </c>
      <c r="C22" s="184" t="s">
        <v>58</v>
      </c>
      <c r="D22" s="184"/>
      <c r="E22" s="184" t="s">
        <v>81</v>
      </c>
      <c r="F22" s="184" t="s">
        <v>82</v>
      </c>
      <c r="G22" s="184" t="s">
        <v>73</v>
      </c>
      <c r="H22" s="87"/>
      <c r="I22" s="87"/>
      <c r="J22" s="87"/>
      <c r="K22" s="176"/>
      <c r="L22" s="79">
        <v>9</v>
      </c>
      <c r="M22" s="79">
        <v>9</v>
      </c>
      <c r="N22" s="79">
        <v>25</v>
      </c>
      <c r="O22" s="88">
        <v>1</v>
      </c>
      <c r="P22" s="89">
        <v>0</v>
      </c>
      <c r="Q22" s="90">
        <f>O22+P22</f>
        <v>1</v>
      </c>
      <c r="R22" s="80">
        <f>IFERROR(Q22/N22,"-")</f>
        <v>0.04</v>
      </c>
      <c r="S22" s="79">
        <v>0</v>
      </c>
      <c r="T22" s="79">
        <v>0</v>
      </c>
      <c r="U22" s="80">
        <f>IFERROR(T22/(Q22),"-")</f>
        <v>0</v>
      </c>
      <c r="V22" s="81"/>
      <c r="W22" s="82">
        <v>1</v>
      </c>
      <c r="X22" s="80">
        <f>IF(Q22=0,"-",W22/Q22)</f>
        <v>1</v>
      </c>
      <c r="Y22" s="181">
        <v>161000</v>
      </c>
      <c r="Z22" s="182">
        <f>IFERROR(Y22/Q22,"-")</f>
        <v>161000</v>
      </c>
      <c r="AA22" s="182">
        <f>IFERROR(Y22/W22,"-")</f>
        <v>161000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>
        <f>IF(Q22=0,"",IF(BO22=0,"",(BO22/Q22)))</f>
        <v>0</v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>
        <v>1</v>
      </c>
      <c r="BY22" s="124">
        <f>IF(Q22=0,"",IF(BX22=0,"",(BX22/Q22)))</f>
        <v>1</v>
      </c>
      <c r="BZ22" s="125">
        <v>1</v>
      </c>
      <c r="CA22" s="126">
        <f>IFERROR(BZ22/BX22,"-")</f>
        <v>1</v>
      </c>
      <c r="CB22" s="127">
        <v>161000</v>
      </c>
      <c r="CC22" s="128">
        <f>IFERROR(CB22/BX22,"-")</f>
        <v>161000</v>
      </c>
      <c r="CD22" s="129"/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161000</v>
      </c>
      <c r="CR22" s="138">
        <v>161000</v>
      </c>
      <c r="CS22" s="138"/>
      <c r="CT22" s="139" t="str">
        <f>IF(AND(CR22=0,CS22=0),"",IF(AND(CR22&lt;=100000,CS22&lt;=100000),"",IF(CR22/CQ22&gt;0.7,"男高",IF(CS22/CQ22&gt;0.7,"女高",""))))</f>
        <v>男高</v>
      </c>
    </row>
    <row r="23" spans="1:99">
      <c r="A23" s="78">
        <f>AC23</f>
        <v>1.3533333333333</v>
      </c>
      <c r="B23" s="184" t="s">
        <v>101</v>
      </c>
      <c r="C23" s="184" t="s">
        <v>58</v>
      </c>
      <c r="D23" s="184"/>
      <c r="E23" s="184" t="s">
        <v>76</v>
      </c>
      <c r="F23" s="184" t="s">
        <v>60</v>
      </c>
      <c r="G23" s="184" t="s">
        <v>61</v>
      </c>
      <c r="H23" s="87" t="s">
        <v>102</v>
      </c>
      <c r="I23" s="87" t="s">
        <v>103</v>
      </c>
      <c r="J23" s="87" t="s">
        <v>104</v>
      </c>
      <c r="K23" s="176">
        <v>150000</v>
      </c>
      <c r="L23" s="79">
        <v>4</v>
      </c>
      <c r="M23" s="79">
        <v>0</v>
      </c>
      <c r="N23" s="79">
        <v>12</v>
      </c>
      <c r="O23" s="88">
        <v>1</v>
      </c>
      <c r="P23" s="89">
        <v>0</v>
      </c>
      <c r="Q23" s="90">
        <f>O23+P23</f>
        <v>1</v>
      </c>
      <c r="R23" s="80">
        <f>IFERROR(Q23/N23,"-")</f>
        <v>0.083333333333333</v>
      </c>
      <c r="S23" s="79">
        <v>0</v>
      </c>
      <c r="T23" s="79">
        <v>1</v>
      </c>
      <c r="U23" s="80">
        <f>IFERROR(T23/(Q23),"-")</f>
        <v>1</v>
      </c>
      <c r="V23" s="81">
        <f>IFERROR(K23/SUM(Q23:Q26),"-")</f>
        <v>13636.363636364</v>
      </c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>
        <f>SUM(Y23:Y26)-SUM(K23:K26)</f>
        <v>53000</v>
      </c>
      <c r="AC23" s="83">
        <f>SUM(Y23:Y26)/SUM(K23:K26)</f>
        <v>1.3533333333333</v>
      </c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1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105</v>
      </c>
      <c r="C24" s="184" t="s">
        <v>58</v>
      </c>
      <c r="D24" s="184"/>
      <c r="E24" s="184" t="s">
        <v>106</v>
      </c>
      <c r="F24" s="184" t="s">
        <v>107</v>
      </c>
      <c r="G24" s="184" t="s">
        <v>61</v>
      </c>
      <c r="H24" s="87" t="s">
        <v>102</v>
      </c>
      <c r="I24" s="87" t="s">
        <v>103</v>
      </c>
      <c r="J24" s="87" t="s">
        <v>108</v>
      </c>
      <c r="K24" s="176"/>
      <c r="L24" s="79">
        <v>3</v>
      </c>
      <c r="M24" s="79">
        <v>0</v>
      </c>
      <c r="N24" s="79">
        <v>8</v>
      </c>
      <c r="O24" s="88">
        <v>1</v>
      </c>
      <c r="P24" s="89">
        <v>0</v>
      </c>
      <c r="Q24" s="90">
        <f>O24+P24</f>
        <v>1</v>
      </c>
      <c r="R24" s="80">
        <f>IFERROR(Q24/N24,"-")</f>
        <v>0.125</v>
      </c>
      <c r="S24" s="79">
        <v>1</v>
      </c>
      <c r="T24" s="79">
        <v>0</v>
      </c>
      <c r="U24" s="80">
        <f>IFERROR(T24/(Q24),"-")</f>
        <v>0</v>
      </c>
      <c r="V24" s="81"/>
      <c r="W24" s="82">
        <v>1</v>
      </c>
      <c r="X24" s="80">
        <f>IF(Q24=0,"-",W24/Q24)</f>
        <v>1</v>
      </c>
      <c r="Y24" s="181">
        <v>11000</v>
      </c>
      <c r="Z24" s="182">
        <f>IFERROR(Y24/Q24,"-")</f>
        <v>11000</v>
      </c>
      <c r="AA24" s="182">
        <f>IFERROR(Y24/W24,"-")</f>
        <v>11000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1</v>
      </c>
      <c r="BH24" s="109">
        <v>1</v>
      </c>
      <c r="BI24" s="111">
        <f>IFERROR(BH24/BF24,"-")</f>
        <v>1</v>
      </c>
      <c r="BJ24" s="112">
        <v>11000</v>
      </c>
      <c r="BK24" s="113">
        <f>IFERROR(BJ24/BF24,"-")</f>
        <v>11000</v>
      </c>
      <c r="BL24" s="114"/>
      <c r="BM24" s="114"/>
      <c r="BN24" s="114">
        <v>1</v>
      </c>
      <c r="BO24" s="116"/>
      <c r="BP24" s="117">
        <f>IF(Q24=0,"",IF(BO24=0,"",(BO24/Q24)))</f>
        <v>0</v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11000</v>
      </c>
      <c r="CR24" s="138">
        <v>11000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109</v>
      </c>
      <c r="C25" s="184" t="s">
        <v>58</v>
      </c>
      <c r="D25" s="184"/>
      <c r="E25" s="184" t="s">
        <v>110</v>
      </c>
      <c r="F25" s="184" t="s">
        <v>111</v>
      </c>
      <c r="G25" s="184" t="s">
        <v>61</v>
      </c>
      <c r="H25" s="87" t="s">
        <v>102</v>
      </c>
      <c r="I25" s="87" t="s">
        <v>103</v>
      </c>
      <c r="J25" s="185" t="s">
        <v>112</v>
      </c>
      <c r="K25" s="176"/>
      <c r="L25" s="79">
        <v>11</v>
      </c>
      <c r="M25" s="79">
        <v>0</v>
      </c>
      <c r="N25" s="79">
        <v>20</v>
      </c>
      <c r="O25" s="88">
        <v>3</v>
      </c>
      <c r="P25" s="89">
        <v>0</v>
      </c>
      <c r="Q25" s="90">
        <f>O25+P25</f>
        <v>3</v>
      </c>
      <c r="R25" s="80">
        <f>IFERROR(Q25/N25,"-")</f>
        <v>0.15</v>
      </c>
      <c r="S25" s="79">
        <v>0</v>
      </c>
      <c r="T25" s="79">
        <v>0</v>
      </c>
      <c r="U25" s="80">
        <f>IFERROR(T25/(Q25),"-")</f>
        <v>0</v>
      </c>
      <c r="V25" s="81"/>
      <c r="W25" s="82">
        <v>1</v>
      </c>
      <c r="X25" s="80">
        <f>IF(Q25=0,"-",W25/Q25)</f>
        <v>0.33333333333333</v>
      </c>
      <c r="Y25" s="181">
        <v>5000</v>
      </c>
      <c r="Z25" s="182">
        <f>IFERROR(Y25/Q25,"-")</f>
        <v>1666.6666666667</v>
      </c>
      <c r="AA25" s="182">
        <f>IFERROR(Y25/W25,"-")</f>
        <v>5000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0.33333333333333</v>
      </c>
      <c r="BH25" s="109">
        <v>1</v>
      </c>
      <c r="BI25" s="111">
        <f>IFERROR(BH25/BF25,"-")</f>
        <v>1</v>
      </c>
      <c r="BJ25" s="112">
        <v>5000</v>
      </c>
      <c r="BK25" s="113">
        <f>IFERROR(BJ25/BF25,"-")</f>
        <v>5000</v>
      </c>
      <c r="BL25" s="114">
        <v>1</v>
      </c>
      <c r="BM25" s="114"/>
      <c r="BN25" s="114"/>
      <c r="BO25" s="116">
        <v>2</v>
      </c>
      <c r="BP25" s="117">
        <f>IF(Q25=0,"",IF(BO25=0,"",(BO25/Q25)))</f>
        <v>0.66666666666667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5000</v>
      </c>
      <c r="CR25" s="138">
        <v>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113</v>
      </c>
      <c r="C26" s="184" t="s">
        <v>58</v>
      </c>
      <c r="D26" s="184"/>
      <c r="E26" s="184" t="s">
        <v>72</v>
      </c>
      <c r="F26" s="184" t="s">
        <v>72</v>
      </c>
      <c r="G26" s="184" t="s">
        <v>73</v>
      </c>
      <c r="H26" s="87" t="s">
        <v>74</v>
      </c>
      <c r="I26" s="87"/>
      <c r="J26" s="87"/>
      <c r="K26" s="176"/>
      <c r="L26" s="79">
        <v>34</v>
      </c>
      <c r="M26" s="79">
        <v>27</v>
      </c>
      <c r="N26" s="79">
        <v>10</v>
      </c>
      <c r="O26" s="88">
        <v>6</v>
      </c>
      <c r="P26" s="89">
        <v>0</v>
      </c>
      <c r="Q26" s="90">
        <f>O26+P26</f>
        <v>6</v>
      </c>
      <c r="R26" s="80">
        <f>IFERROR(Q26/N26,"-")</f>
        <v>0.6</v>
      </c>
      <c r="S26" s="79">
        <v>3</v>
      </c>
      <c r="T26" s="79">
        <v>2</v>
      </c>
      <c r="U26" s="80">
        <f>IFERROR(T26/(Q26),"-")</f>
        <v>0.33333333333333</v>
      </c>
      <c r="V26" s="81"/>
      <c r="W26" s="82">
        <v>4</v>
      </c>
      <c r="X26" s="80">
        <f>IF(Q26=0,"-",W26/Q26)</f>
        <v>0.66666666666667</v>
      </c>
      <c r="Y26" s="181">
        <v>187000</v>
      </c>
      <c r="Z26" s="182">
        <f>IFERROR(Y26/Q26,"-")</f>
        <v>31166.666666667</v>
      </c>
      <c r="AA26" s="182">
        <f>IFERROR(Y26/W26,"-")</f>
        <v>46750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>
        <v>2</v>
      </c>
      <c r="BG26" s="110">
        <f>IF(Q26=0,"",IF(BF26=0,"",(BF26/Q26)))</f>
        <v>0.33333333333333</v>
      </c>
      <c r="BH26" s="109">
        <v>2</v>
      </c>
      <c r="BI26" s="111">
        <f>IFERROR(BH26/BF26,"-")</f>
        <v>1</v>
      </c>
      <c r="BJ26" s="112">
        <v>86000</v>
      </c>
      <c r="BK26" s="113">
        <f>IFERROR(BJ26/BF26,"-")</f>
        <v>43000</v>
      </c>
      <c r="BL26" s="114"/>
      <c r="BM26" s="114"/>
      <c r="BN26" s="114">
        <v>2</v>
      </c>
      <c r="BO26" s="116">
        <v>2</v>
      </c>
      <c r="BP26" s="117">
        <f>IF(Q26=0,"",IF(BO26=0,"",(BO26/Q26)))</f>
        <v>0.33333333333333</v>
      </c>
      <c r="BQ26" s="118">
        <v>1</v>
      </c>
      <c r="BR26" s="119">
        <f>IFERROR(BQ26/BO26,"-")</f>
        <v>0.5</v>
      </c>
      <c r="BS26" s="120">
        <v>18000</v>
      </c>
      <c r="BT26" s="121">
        <f>IFERROR(BS26/BO26,"-")</f>
        <v>9000</v>
      </c>
      <c r="BU26" s="122"/>
      <c r="BV26" s="122"/>
      <c r="BW26" s="122">
        <v>1</v>
      </c>
      <c r="BX26" s="123">
        <v>1</v>
      </c>
      <c r="BY26" s="124">
        <f>IF(Q26=0,"",IF(BX26=0,"",(BX26/Q26)))</f>
        <v>0.16666666666667</v>
      </c>
      <c r="BZ26" s="125">
        <v>1</v>
      </c>
      <c r="CA26" s="126">
        <f>IFERROR(BZ26/BX26,"-")</f>
        <v>1</v>
      </c>
      <c r="CB26" s="127">
        <v>71000</v>
      </c>
      <c r="CC26" s="128">
        <f>IFERROR(CB26/BX26,"-")</f>
        <v>71000</v>
      </c>
      <c r="CD26" s="129"/>
      <c r="CE26" s="129"/>
      <c r="CF26" s="129">
        <v>1</v>
      </c>
      <c r="CG26" s="130">
        <v>1</v>
      </c>
      <c r="CH26" s="131">
        <f>IF(Q26=0,"",IF(CG26=0,"",(CG26/Q26)))</f>
        <v>0.16666666666667</v>
      </c>
      <c r="CI26" s="132">
        <v>1</v>
      </c>
      <c r="CJ26" s="133">
        <f>IFERROR(CI26/CG26,"-")</f>
        <v>1</v>
      </c>
      <c r="CK26" s="134">
        <v>15000</v>
      </c>
      <c r="CL26" s="135">
        <f>IFERROR(CK26/CG26,"-")</f>
        <v>15000</v>
      </c>
      <c r="CM26" s="136"/>
      <c r="CN26" s="136">
        <v>1</v>
      </c>
      <c r="CO26" s="136"/>
      <c r="CP26" s="137">
        <v>4</v>
      </c>
      <c r="CQ26" s="138">
        <v>187000</v>
      </c>
      <c r="CR26" s="138">
        <v>73000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>
        <f>AC27</f>
        <v>1.224</v>
      </c>
      <c r="B27" s="184" t="s">
        <v>114</v>
      </c>
      <c r="C27" s="184" t="s">
        <v>58</v>
      </c>
      <c r="D27" s="184"/>
      <c r="E27" s="184" t="s">
        <v>115</v>
      </c>
      <c r="F27" s="184" t="s">
        <v>116</v>
      </c>
      <c r="G27" s="184" t="s">
        <v>61</v>
      </c>
      <c r="H27" s="87" t="s">
        <v>77</v>
      </c>
      <c r="I27" s="87" t="s">
        <v>117</v>
      </c>
      <c r="J27" s="87" t="s">
        <v>118</v>
      </c>
      <c r="K27" s="176">
        <v>375000</v>
      </c>
      <c r="L27" s="79">
        <v>2</v>
      </c>
      <c r="M27" s="79">
        <v>0</v>
      </c>
      <c r="N27" s="79">
        <v>16</v>
      </c>
      <c r="O27" s="88">
        <v>1</v>
      </c>
      <c r="P27" s="89">
        <v>0</v>
      </c>
      <c r="Q27" s="90">
        <f>O27+P27</f>
        <v>1</v>
      </c>
      <c r="R27" s="80">
        <f>IFERROR(Q27/N27,"-")</f>
        <v>0.0625</v>
      </c>
      <c r="S27" s="79">
        <v>0</v>
      </c>
      <c r="T27" s="79">
        <v>1</v>
      </c>
      <c r="U27" s="80">
        <f>IFERROR(T27/(Q27),"-")</f>
        <v>1</v>
      </c>
      <c r="V27" s="81">
        <f>IFERROR(K27/SUM(Q27:Q34),"-")</f>
        <v>10416.666666667</v>
      </c>
      <c r="W27" s="82">
        <v>1</v>
      </c>
      <c r="X27" s="80">
        <f>IF(Q27=0,"-",W27/Q27)</f>
        <v>1</v>
      </c>
      <c r="Y27" s="181">
        <v>4000</v>
      </c>
      <c r="Z27" s="182">
        <f>IFERROR(Y27/Q27,"-")</f>
        <v>4000</v>
      </c>
      <c r="AA27" s="182">
        <f>IFERROR(Y27/W27,"-")</f>
        <v>4000</v>
      </c>
      <c r="AB27" s="176">
        <f>SUM(Y27:Y34)-SUM(K27:K34)</f>
        <v>84000</v>
      </c>
      <c r="AC27" s="83">
        <f>SUM(Y27:Y34)/SUM(K27:K34)</f>
        <v>1.224</v>
      </c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>
        <v>1</v>
      </c>
      <c r="BY27" s="124">
        <f>IF(Q27=0,"",IF(BX27=0,"",(BX27/Q27)))</f>
        <v>1</v>
      </c>
      <c r="BZ27" s="125">
        <v>1</v>
      </c>
      <c r="CA27" s="126">
        <f>IFERROR(BZ27/BX27,"-")</f>
        <v>1</v>
      </c>
      <c r="CB27" s="127">
        <v>4000</v>
      </c>
      <c r="CC27" s="128">
        <f>IFERROR(CB27/BX27,"-")</f>
        <v>4000</v>
      </c>
      <c r="CD27" s="129"/>
      <c r="CE27" s="129">
        <v>1</v>
      </c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1</v>
      </c>
      <c r="CQ27" s="138">
        <v>4000</v>
      </c>
      <c r="CR27" s="138">
        <v>4000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119</v>
      </c>
      <c r="C28" s="184" t="s">
        <v>58</v>
      </c>
      <c r="D28" s="184"/>
      <c r="E28" s="184" t="s">
        <v>120</v>
      </c>
      <c r="F28" s="184" t="s">
        <v>121</v>
      </c>
      <c r="G28" s="184" t="s">
        <v>61</v>
      </c>
      <c r="H28" s="87"/>
      <c r="I28" s="87" t="s">
        <v>117</v>
      </c>
      <c r="J28" s="87" t="s">
        <v>122</v>
      </c>
      <c r="K28" s="176"/>
      <c r="L28" s="79">
        <v>10</v>
      </c>
      <c r="M28" s="79">
        <v>0</v>
      </c>
      <c r="N28" s="79">
        <v>31</v>
      </c>
      <c r="O28" s="88">
        <v>2</v>
      </c>
      <c r="P28" s="89">
        <v>0</v>
      </c>
      <c r="Q28" s="90">
        <f>O28+P28</f>
        <v>2</v>
      </c>
      <c r="R28" s="80">
        <f>IFERROR(Q28/N28,"-")</f>
        <v>0.064516129032258</v>
      </c>
      <c r="S28" s="79">
        <v>0</v>
      </c>
      <c r="T28" s="79">
        <v>1</v>
      </c>
      <c r="U28" s="80">
        <f>IFERROR(T28/(Q28),"-")</f>
        <v>0.5</v>
      </c>
      <c r="V28" s="81"/>
      <c r="W28" s="82">
        <v>1</v>
      </c>
      <c r="X28" s="80">
        <f>IF(Q28=0,"-",W28/Q28)</f>
        <v>0.5</v>
      </c>
      <c r="Y28" s="181">
        <v>3000</v>
      </c>
      <c r="Z28" s="182">
        <f>IFERROR(Y28/Q28,"-")</f>
        <v>1500</v>
      </c>
      <c r="AA28" s="182">
        <f>IFERROR(Y28/W28,"-")</f>
        <v>3000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0.5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1</v>
      </c>
      <c r="BG28" s="110">
        <f>IF(Q28=0,"",IF(BF28=0,"",(BF28/Q28)))</f>
        <v>0.5</v>
      </c>
      <c r="BH28" s="109">
        <v>1</v>
      </c>
      <c r="BI28" s="111">
        <f>IFERROR(BH28/BF28,"-")</f>
        <v>1</v>
      </c>
      <c r="BJ28" s="112">
        <v>3000</v>
      </c>
      <c r="BK28" s="113">
        <f>IFERROR(BJ28/BF28,"-")</f>
        <v>3000</v>
      </c>
      <c r="BL28" s="114">
        <v>1</v>
      </c>
      <c r="BM28" s="114"/>
      <c r="BN28" s="114"/>
      <c r="BO28" s="116"/>
      <c r="BP28" s="117">
        <f>IF(Q28=0,"",IF(BO28=0,"",(BO28/Q28)))</f>
        <v>0</v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3000</v>
      </c>
      <c r="CR28" s="138">
        <v>3000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123</v>
      </c>
      <c r="C29" s="184" t="s">
        <v>58</v>
      </c>
      <c r="D29" s="184"/>
      <c r="E29" s="184" t="s">
        <v>124</v>
      </c>
      <c r="F29" s="184" t="s">
        <v>125</v>
      </c>
      <c r="G29" s="184" t="s">
        <v>61</v>
      </c>
      <c r="H29" s="87"/>
      <c r="I29" s="87" t="s">
        <v>117</v>
      </c>
      <c r="J29" s="87" t="s">
        <v>126</v>
      </c>
      <c r="K29" s="176"/>
      <c r="L29" s="79">
        <v>14</v>
      </c>
      <c r="M29" s="79">
        <v>0</v>
      </c>
      <c r="N29" s="79">
        <v>40</v>
      </c>
      <c r="O29" s="88">
        <v>5</v>
      </c>
      <c r="P29" s="89">
        <v>0</v>
      </c>
      <c r="Q29" s="90">
        <f>O29+P29</f>
        <v>5</v>
      </c>
      <c r="R29" s="80">
        <f>IFERROR(Q29/N29,"-")</f>
        <v>0.125</v>
      </c>
      <c r="S29" s="79">
        <v>2</v>
      </c>
      <c r="T29" s="79">
        <v>1</v>
      </c>
      <c r="U29" s="80">
        <f>IFERROR(T29/(Q29),"-")</f>
        <v>0.2</v>
      </c>
      <c r="V29" s="81"/>
      <c r="W29" s="82">
        <v>1</v>
      </c>
      <c r="X29" s="80">
        <f>IF(Q29=0,"-",W29/Q29)</f>
        <v>0.2</v>
      </c>
      <c r="Y29" s="181">
        <v>91000</v>
      </c>
      <c r="Z29" s="182">
        <f>IFERROR(Y29/Q29,"-")</f>
        <v>18200</v>
      </c>
      <c r="AA29" s="182">
        <f>IFERROR(Y29/W29,"-")</f>
        <v>91000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2</v>
      </c>
      <c r="BP29" s="117">
        <f>IF(Q29=0,"",IF(BO29=0,"",(BO29/Q29)))</f>
        <v>0.4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1</v>
      </c>
      <c r="BY29" s="124">
        <f>IF(Q29=0,"",IF(BX29=0,"",(BX29/Q29)))</f>
        <v>0.2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>
        <v>2</v>
      </c>
      <c r="CH29" s="131">
        <f>IF(Q29=0,"",IF(CG29=0,"",(CG29/Q29)))</f>
        <v>0.4</v>
      </c>
      <c r="CI29" s="132">
        <v>1</v>
      </c>
      <c r="CJ29" s="133">
        <f>IFERROR(CI29/CG29,"-")</f>
        <v>0.5</v>
      </c>
      <c r="CK29" s="134">
        <v>91000</v>
      </c>
      <c r="CL29" s="135">
        <f>IFERROR(CK29/CG29,"-")</f>
        <v>45500</v>
      </c>
      <c r="CM29" s="136"/>
      <c r="CN29" s="136"/>
      <c r="CO29" s="136">
        <v>1</v>
      </c>
      <c r="CP29" s="137">
        <v>1</v>
      </c>
      <c r="CQ29" s="138">
        <v>91000</v>
      </c>
      <c r="CR29" s="138">
        <v>91000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127</v>
      </c>
      <c r="C30" s="184" t="s">
        <v>58</v>
      </c>
      <c r="D30" s="184"/>
      <c r="E30" s="184" t="s">
        <v>72</v>
      </c>
      <c r="F30" s="184" t="s">
        <v>72</v>
      </c>
      <c r="G30" s="184" t="s">
        <v>73</v>
      </c>
      <c r="H30" s="87"/>
      <c r="I30" s="87"/>
      <c r="J30" s="87"/>
      <c r="K30" s="176"/>
      <c r="L30" s="79">
        <v>88</v>
      </c>
      <c r="M30" s="79">
        <v>44</v>
      </c>
      <c r="N30" s="79">
        <v>19</v>
      </c>
      <c r="O30" s="88">
        <v>7</v>
      </c>
      <c r="P30" s="89">
        <v>0</v>
      </c>
      <c r="Q30" s="90">
        <f>O30+P30</f>
        <v>7</v>
      </c>
      <c r="R30" s="80">
        <f>IFERROR(Q30/N30,"-")</f>
        <v>0.36842105263158</v>
      </c>
      <c r="S30" s="79">
        <v>3</v>
      </c>
      <c r="T30" s="79">
        <v>0</v>
      </c>
      <c r="U30" s="80">
        <f>IFERROR(T30/(Q30),"-")</f>
        <v>0</v>
      </c>
      <c r="V30" s="81"/>
      <c r="W30" s="82">
        <v>2</v>
      </c>
      <c r="X30" s="80">
        <f>IF(Q30=0,"-",W30/Q30)</f>
        <v>0.28571428571429</v>
      </c>
      <c r="Y30" s="181">
        <v>24000</v>
      </c>
      <c r="Z30" s="182">
        <f>IFERROR(Y30/Q30,"-")</f>
        <v>3428.5714285714</v>
      </c>
      <c r="AA30" s="182">
        <f>IFERROR(Y30/W30,"-")</f>
        <v>12000</v>
      </c>
      <c r="AB30" s="176"/>
      <c r="AC30" s="83"/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0.14285714285714</v>
      </c>
      <c r="AP30" s="97">
        <v>1</v>
      </c>
      <c r="AQ30" s="99">
        <f>IFERROR(AP30/AN30,"-")</f>
        <v>1</v>
      </c>
      <c r="AR30" s="100">
        <v>6000</v>
      </c>
      <c r="AS30" s="101">
        <f>IFERROR(AR30/AN30,"-")</f>
        <v>6000</v>
      </c>
      <c r="AT30" s="102"/>
      <c r="AU30" s="102">
        <v>1</v>
      </c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0.14285714285714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3</v>
      </c>
      <c r="BP30" s="117">
        <f>IF(Q30=0,"",IF(BO30=0,"",(BO30/Q30)))</f>
        <v>0.42857142857143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2</v>
      </c>
      <c r="BY30" s="124">
        <f>IF(Q30=0,"",IF(BX30=0,"",(BX30/Q30)))</f>
        <v>0.28571428571429</v>
      </c>
      <c r="BZ30" s="125">
        <v>1</v>
      </c>
      <c r="CA30" s="126">
        <f>IFERROR(BZ30/BX30,"-")</f>
        <v>0.5</v>
      </c>
      <c r="CB30" s="127">
        <v>18000</v>
      </c>
      <c r="CC30" s="128">
        <f>IFERROR(CB30/BX30,"-")</f>
        <v>9000</v>
      </c>
      <c r="CD30" s="129"/>
      <c r="CE30" s="129"/>
      <c r="CF30" s="129">
        <v>1</v>
      </c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24000</v>
      </c>
      <c r="CR30" s="138">
        <v>18000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128</v>
      </c>
      <c r="C31" s="184" t="s">
        <v>58</v>
      </c>
      <c r="D31" s="184"/>
      <c r="E31" s="184" t="s">
        <v>115</v>
      </c>
      <c r="F31" s="184" t="s">
        <v>116</v>
      </c>
      <c r="G31" s="184" t="s">
        <v>61</v>
      </c>
      <c r="H31" s="87" t="s">
        <v>89</v>
      </c>
      <c r="I31" s="87" t="s">
        <v>117</v>
      </c>
      <c r="J31" s="87" t="s">
        <v>118</v>
      </c>
      <c r="K31" s="176"/>
      <c r="L31" s="79">
        <v>2</v>
      </c>
      <c r="M31" s="79">
        <v>0</v>
      </c>
      <c r="N31" s="79">
        <v>24</v>
      </c>
      <c r="O31" s="88">
        <v>0</v>
      </c>
      <c r="P31" s="89">
        <v>0</v>
      </c>
      <c r="Q31" s="90">
        <f>O31+P31</f>
        <v>0</v>
      </c>
      <c r="R31" s="80">
        <f>IFERROR(Q31/N31,"-")</f>
        <v>0</v>
      </c>
      <c r="S31" s="79">
        <v>0</v>
      </c>
      <c r="T31" s="79">
        <v>0</v>
      </c>
      <c r="U31" s="80" t="str">
        <f>IFERROR(T31/(Q31),"-")</f>
        <v>-</v>
      </c>
      <c r="V31" s="81"/>
      <c r="W31" s="82">
        <v>0</v>
      </c>
      <c r="X31" s="80" t="str">
        <f>IF(Q31=0,"-",W31/Q31)</f>
        <v>-</v>
      </c>
      <c r="Y31" s="181">
        <v>0</v>
      </c>
      <c r="Z31" s="182" t="str">
        <f>IFERROR(Y31/Q31,"-")</f>
        <v>-</v>
      </c>
      <c r="AA31" s="182" t="str">
        <f>IFERROR(Y31/W31,"-")</f>
        <v>-</v>
      </c>
      <c r="AB31" s="176"/>
      <c r="AC31" s="83"/>
      <c r="AD31" s="77"/>
      <c r="AE31" s="91"/>
      <c r="AF31" s="92" t="str">
        <f>IF(Q31=0,"",IF(AE31=0,"",(AE31/Q31)))</f>
        <v/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 t="str">
        <f>IF(Q31=0,"",IF(AN31=0,"",(AN31/Q31)))</f>
        <v/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 t="str">
        <f>IF(Q31=0,"",IF(AW31=0,"",(AW31/Q31)))</f>
        <v/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 t="str">
        <f>IF(Q31=0,"",IF(BF31=0,"",(BF31/Q31)))</f>
        <v/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 t="str">
        <f>IF(Q31=0,"",IF(BO31=0,"",(BO31/Q31)))</f>
        <v/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 t="str">
        <f>IF(Q31=0,"",IF(BX31=0,"",(BX31/Q31)))</f>
        <v/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 t="str">
        <f>IF(Q31=0,"",IF(CG31=0,"",(CG31/Q31)))</f>
        <v/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129</v>
      </c>
      <c r="C32" s="184" t="s">
        <v>58</v>
      </c>
      <c r="D32" s="184"/>
      <c r="E32" s="184" t="s">
        <v>120</v>
      </c>
      <c r="F32" s="184" t="s">
        <v>121</v>
      </c>
      <c r="G32" s="184" t="s">
        <v>61</v>
      </c>
      <c r="H32" s="87"/>
      <c r="I32" s="87" t="s">
        <v>117</v>
      </c>
      <c r="J32" s="87" t="s">
        <v>122</v>
      </c>
      <c r="K32" s="176"/>
      <c r="L32" s="79">
        <v>12</v>
      </c>
      <c r="M32" s="79">
        <v>0</v>
      </c>
      <c r="N32" s="79">
        <v>61</v>
      </c>
      <c r="O32" s="88">
        <v>3</v>
      </c>
      <c r="P32" s="89">
        <v>0</v>
      </c>
      <c r="Q32" s="90">
        <f>O32+P32</f>
        <v>3</v>
      </c>
      <c r="R32" s="80">
        <f>IFERROR(Q32/N32,"-")</f>
        <v>0.049180327868852</v>
      </c>
      <c r="S32" s="79">
        <v>1</v>
      </c>
      <c r="T32" s="79">
        <v>2</v>
      </c>
      <c r="U32" s="80">
        <f>IFERROR(T32/(Q32),"-")</f>
        <v>0.66666666666667</v>
      </c>
      <c r="V32" s="81"/>
      <c r="W32" s="82">
        <v>1</v>
      </c>
      <c r="X32" s="80">
        <f>IF(Q32=0,"-",W32/Q32)</f>
        <v>0.33333333333333</v>
      </c>
      <c r="Y32" s="181">
        <v>1000</v>
      </c>
      <c r="Z32" s="182">
        <f>IFERROR(Y32/Q32,"-")</f>
        <v>333.33333333333</v>
      </c>
      <c r="AA32" s="182">
        <f>IFERROR(Y32/W32,"-")</f>
        <v>1000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0.33333333333333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1</v>
      </c>
      <c r="BP32" s="117">
        <f>IF(Q32=0,"",IF(BO32=0,"",(BO32/Q32)))</f>
        <v>0.33333333333333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1</v>
      </c>
      <c r="BY32" s="124">
        <f>IF(Q32=0,"",IF(BX32=0,"",(BX32/Q32)))</f>
        <v>0.33333333333333</v>
      </c>
      <c r="BZ32" s="125">
        <v>1</v>
      </c>
      <c r="CA32" s="126">
        <f>IFERROR(BZ32/BX32,"-")</f>
        <v>1</v>
      </c>
      <c r="CB32" s="127">
        <v>1000</v>
      </c>
      <c r="CC32" s="128">
        <f>IFERROR(CB32/BX32,"-")</f>
        <v>1000</v>
      </c>
      <c r="CD32" s="129">
        <v>1</v>
      </c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1000</v>
      </c>
      <c r="CR32" s="138">
        <v>1000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130</v>
      </c>
      <c r="C33" s="184" t="s">
        <v>58</v>
      </c>
      <c r="D33" s="184"/>
      <c r="E33" s="184" t="s">
        <v>124</v>
      </c>
      <c r="F33" s="184" t="s">
        <v>125</v>
      </c>
      <c r="G33" s="184" t="s">
        <v>61</v>
      </c>
      <c r="H33" s="87"/>
      <c r="I33" s="87" t="s">
        <v>117</v>
      </c>
      <c r="J33" s="87" t="s">
        <v>126</v>
      </c>
      <c r="K33" s="176"/>
      <c r="L33" s="79">
        <v>15</v>
      </c>
      <c r="M33" s="79">
        <v>0</v>
      </c>
      <c r="N33" s="79">
        <v>49</v>
      </c>
      <c r="O33" s="88">
        <v>4</v>
      </c>
      <c r="P33" s="89">
        <v>0</v>
      </c>
      <c r="Q33" s="90">
        <f>O33+P33</f>
        <v>4</v>
      </c>
      <c r="R33" s="80">
        <f>IFERROR(Q33/N33,"-")</f>
        <v>0.081632653061224</v>
      </c>
      <c r="S33" s="79">
        <v>0</v>
      </c>
      <c r="T33" s="79">
        <v>3</v>
      </c>
      <c r="U33" s="80">
        <f>IFERROR(T33/(Q33),"-")</f>
        <v>0.75</v>
      </c>
      <c r="V33" s="81"/>
      <c r="W33" s="82">
        <v>1</v>
      </c>
      <c r="X33" s="80">
        <f>IF(Q33=0,"-",W33/Q33)</f>
        <v>0.25</v>
      </c>
      <c r="Y33" s="181">
        <v>55000</v>
      </c>
      <c r="Z33" s="182">
        <f>IFERROR(Y33/Q33,"-")</f>
        <v>13750</v>
      </c>
      <c r="AA33" s="182">
        <f>IFERROR(Y33/W33,"-")</f>
        <v>55000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0.25</v>
      </c>
      <c r="BH33" s="109">
        <v>1</v>
      </c>
      <c r="BI33" s="111">
        <f>IFERROR(BH33/BF33,"-")</f>
        <v>1</v>
      </c>
      <c r="BJ33" s="112">
        <v>16000</v>
      </c>
      <c r="BK33" s="113">
        <f>IFERROR(BJ33/BF33,"-")</f>
        <v>16000</v>
      </c>
      <c r="BL33" s="114"/>
      <c r="BM33" s="114"/>
      <c r="BN33" s="114">
        <v>1</v>
      </c>
      <c r="BO33" s="116">
        <v>1</v>
      </c>
      <c r="BP33" s="117">
        <f>IF(Q33=0,"",IF(BO33=0,"",(BO33/Q33)))</f>
        <v>0.25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2</v>
      </c>
      <c r="BY33" s="124">
        <f>IF(Q33=0,"",IF(BX33=0,"",(BX33/Q33)))</f>
        <v>0.5</v>
      </c>
      <c r="BZ33" s="125">
        <v>1</v>
      </c>
      <c r="CA33" s="126">
        <f>IFERROR(BZ33/BX33,"-")</f>
        <v>0.5</v>
      </c>
      <c r="CB33" s="127">
        <v>55000</v>
      </c>
      <c r="CC33" s="128">
        <f>IFERROR(CB33/BX33,"-")</f>
        <v>27500</v>
      </c>
      <c r="CD33" s="129"/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55000</v>
      </c>
      <c r="CR33" s="138">
        <v>55000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131</v>
      </c>
      <c r="C34" s="184" t="s">
        <v>58</v>
      </c>
      <c r="D34" s="184"/>
      <c r="E34" s="184" t="s">
        <v>72</v>
      </c>
      <c r="F34" s="184" t="s">
        <v>72</v>
      </c>
      <c r="G34" s="184" t="s">
        <v>73</v>
      </c>
      <c r="H34" s="87"/>
      <c r="I34" s="87"/>
      <c r="J34" s="87"/>
      <c r="K34" s="176"/>
      <c r="L34" s="79">
        <v>118</v>
      </c>
      <c r="M34" s="79">
        <v>67</v>
      </c>
      <c r="N34" s="79">
        <v>39</v>
      </c>
      <c r="O34" s="88">
        <v>14</v>
      </c>
      <c r="P34" s="89">
        <v>0</v>
      </c>
      <c r="Q34" s="90">
        <f>O34+P34</f>
        <v>14</v>
      </c>
      <c r="R34" s="80">
        <f>IFERROR(Q34/N34,"-")</f>
        <v>0.35897435897436</v>
      </c>
      <c r="S34" s="79">
        <v>5</v>
      </c>
      <c r="T34" s="79">
        <v>4</v>
      </c>
      <c r="U34" s="80">
        <f>IFERROR(T34/(Q34),"-")</f>
        <v>0.28571428571429</v>
      </c>
      <c r="V34" s="81"/>
      <c r="W34" s="82">
        <v>4</v>
      </c>
      <c r="X34" s="80">
        <f>IF(Q34=0,"-",W34/Q34)</f>
        <v>0.28571428571429</v>
      </c>
      <c r="Y34" s="181">
        <v>281000</v>
      </c>
      <c r="Z34" s="182">
        <f>IFERROR(Y34/Q34,"-")</f>
        <v>20071.428571429</v>
      </c>
      <c r="AA34" s="182">
        <f>IFERROR(Y34/W34,"-")</f>
        <v>70250</v>
      </c>
      <c r="AB34" s="176"/>
      <c r="AC34" s="83"/>
      <c r="AD34" s="77"/>
      <c r="AE34" s="91">
        <v>1</v>
      </c>
      <c r="AF34" s="92">
        <f>IF(Q34=0,"",IF(AE34=0,"",(AE34/Q34)))</f>
        <v>0.071428571428571</v>
      </c>
      <c r="AG34" s="91"/>
      <c r="AH34" s="93">
        <f>IFERROR(AG34/AE34,"-")</f>
        <v>0</v>
      </c>
      <c r="AI34" s="94"/>
      <c r="AJ34" s="95">
        <f>IFERROR(AI34/AE34,"-")</f>
        <v>0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0.071428571428571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1</v>
      </c>
      <c r="BP34" s="117">
        <f>IF(Q34=0,"",IF(BO34=0,"",(BO34/Q34)))</f>
        <v>0.071428571428571</v>
      </c>
      <c r="BQ34" s="118">
        <v>1</v>
      </c>
      <c r="BR34" s="119">
        <f>IFERROR(BQ34/BO34,"-")</f>
        <v>1</v>
      </c>
      <c r="BS34" s="120">
        <v>3000</v>
      </c>
      <c r="BT34" s="121">
        <f>IFERROR(BS34/BO34,"-")</f>
        <v>3000</v>
      </c>
      <c r="BU34" s="122">
        <v>1</v>
      </c>
      <c r="BV34" s="122"/>
      <c r="BW34" s="122"/>
      <c r="BX34" s="123">
        <v>8</v>
      </c>
      <c r="BY34" s="124">
        <f>IF(Q34=0,"",IF(BX34=0,"",(BX34/Q34)))</f>
        <v>0.57142857142857</v>
      </c>
      <c r="BZ34" s="125">
        <v>2</v>
      </c>
      <c r="CA34" s="126">
        <f>IFERROR(BZ34/BX34,"-")</f>
        <v>0.25</v>
      </c>
      <c r="CB34" s="127">
        <v>110000</v>
      </c>
      <c r="CC34" s="128">
        <f>IFERROR(CB34/BX34,"-")</f>
        <v>13750</v>
      </c>
      <c r="CD34" s="129"/>
      <c r="CE34" s="129"/>
      <c r="CF34" s="129">
        <v>2</v>
      </c>
      <c r="CG34" s="130">
        <v>3</v>
      </c>
      <c r="CH34" s="131">
        <f>IF(Q34=0,"",IF(CG34=0,"",(CG34/Q34)))</f>
        <v>0.21428571428571</v>
      </c>
      <c r="CI34" s="132">
        <v>2</v>
      </c>
      <c r="CJ34" s="133">
        <f>IFERROR(CI34/CG34,"-")</f>
        <v>0.66666666666667</v>
      </c>
      <c r="CK34" s="134">
        <v>434000</v>
      </c>
      <c r="CL34" s="135">
        <f>IFERROR(CK34/CG34,"-")</f>
        <v>144666.66666667</v>
      </c>
      <c r="CM34" s="136">
        <v>1</v>
      </c>
      <c r="CN34" s="136"/>
      <c r="CO34" s="136">
        <v>1</v>
      </c>
      <c r="CP34" s="137">
        <v>4</v>
      </c>
      <c r="CQ34" s="138">
        <v>281000</v>
      </c>
      <c r="CR34" s="138">
        <v>431000</v>
      </c>
      <c r="CS34" s="138"/>
      <c r="CT34" s="139" t="str">
        <f>IF(AND(CR34=0,CS34=0),"",IF(AND(CR34&lt;=100000,CS34&lt;=100000),"",IF(CR34/CQ34&gt;0.7,"男高",IF(CS34/CQ34&gt;0.7,"女高",""))))</f>
        <v>男高</v>
      </c>
    </row>
    <row r="35" spans="1:99">
      <c r="A35" s="78">
        <f>AC35</f>
        <v>2.0866666666667</v>
      </c>
      <c r="B35" s="184" t="s">
        <v>132</v>
      </c>
      <c r="C35" s="184" t="s">
        <v>58</v>
      </c>
      <c r="D35" s="184"/>
      <c r="E35" s="184" t="s">
        <v>115</v>
      </c>
      <c r="F35" s="184" t="s">
        <v>116</v>
      </c>
      <c r="G35" s="184" t="s">
        <v>61</v>
      </c>
      <c r="H35" s="87" t="s">
        <v>133</v>
      </c>
      <c r="I35" s="87" t="s">
        <v>134</v>
      </c>
      <c r="J35" s="87" t="s">
        <v>135</v>
      </c>
      <c r="K35" s="176">
        <v>300000</v>
      </c>
      <c r="L35" s="79">
        <v>12</v>
      </c>
      <c r="M35" s="79">
        <v>0</v>
      </c>
      <c r="N35" s="79">
        <v>77</v>
      </c>
      <c r="O35" s="88">
        <v>2</v>
      </c>
      <c r="P35" s="89">
        <v>0</v>
      </c>
      <c r="Q35" s="90">
        <f>O35+P35</f>
        <v>2</v>
      </c>
      <c r="R35" s="80">
        <f>IFERROR(Q35/N35,"-")</f>
        <v>0.025974025974026</v>
      </c>
      <c r="S35" s="79">
        <v>0</v>
      </c>
      <c r="T35" s="79">
        <v>0</v>
      </c>
      <c r="U35" s="80">
        <f>IFERROR(T35/(Q35),"-")</f>
        <v>0</v>
      </c>
      <c r="V35" s="81">
        <f>IFERROR(K35/SUM(Q35:Q39),"-")</f>
        <v>10714.285714286</v>
      </c>
      <c r="W35" s="82">
        <v>0</v>
      </c>
      <c r="X35" s="80">
        <f>IF(Q35=0,"-",W35/Q35)</f>
        <v>0</v>
      </c>
      <c r="Y35" s="181">
        <v>0</v>
      </c>
      <c r="Z35" s="182">
        <f>IFERROR(Y35/Q35,"-")</f>
        <v>0</v>
      </c>
      <c r="AA35" s="182" t="str">
        <f>IFERROR(Y35/W35,"-")</f>
        <v>-</v>
      </c>
      <c r="AB35" s="176">
        <f>SUM(Y35:Y39)-SUM(K35:K39)</f>
        <v>326000</v>
      </c>
      <c r="AC35" s="83">
        <f>SUM(Y35:Y39)/SUM(K35:K39)</f>
        <v>2.0866666666667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0.5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1</v>
      </c>
      <c r="BP35" s="117">
        <f>IF(Q35=0,"",IF(BO35=0,"",(BO35/Q35)))</f>
        <v>0.5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136</v>
      </c>
      <c r="C36" s="184" t="s">
        <v>58</v>
      </c>
      <c r="D36" s="184"/>
      <c r="E36" s="184" t="s">
        <v>120</v>
      </c>
      <c r="F36" s="184" t="s">
        <v>121</v>
      </c>
      <c r="G36" s="184" t="s">
        <v>61</v>
      </c>
      <c r="H36" s="87"/>
      <c r="I36" s="87" t="s">
        <v>134</v>
      </c>
      <c r="J36" s="87"/>
      <c r="K36" s="176"/>
      <c r="L36" s="79">
        <v>29</v>
      </c>
      <c r="M36" s="79">
        <v>0</v>
      </c>
      <c r="N36" s="79">
        <v>151</v>
      </c>
      <c r="O36" s="88">
        <v>7</v>
      </c>
      <c r="P36" s="89">
        <v>0</v>
      </c>
      <c r="Q36" s="90">
        <f>O36+P36</f>
        <v>7</v>
      </c>
      <c r="R36" s="80">
        <f>IFERROR(Q36/N36,"-")</f>
        <v>0.04635761589404</v>
      </c>
      <c r="S36" s="79">
        <v>0</v>
      </c>
      <c r="T36" s="79">
        <v>5</v>
      </c>
      <c r="U36" s="80">
        <f>IFERROR(T36/(Q36),"-")</f>
        <v>0.71428571428571</v>
      </c>
      <c r="V36" s="81"/>
      <c r="W36" s="82">
        <v>1</v>
      </c>
      <c r="X36" s="80">
        <f>IF(Q36=0,"-",W36/Q36)</f>
        <v>0.14285714285714</v>
      </c>
      <c r="Y36" s="181">
        <v>5000</v>
      </c>
      <c r="Z36" s="182">
        <f>IFERROR(Y36/Q36,"-")</f>
        <v>714.28571428571</v>
      </c>
      <c r="AA36" s="182">
        <f>IFERROR(Y36/W36,"-")</f>
        <v>5000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>
        <v>1</v>
      </c>
      <c r="AO36" s="98">
        <f>IF(Q36=0,"",IF(AN36=0,"",(AN36/Q36)))</f>
        <v>0.14285714285714</v>
      </c>
      <c r="AP36" s="97"/>
      <c r="AQ36" s="99">
        <f>IFERROR(AP36/AN36,"-")</f>
        <v>0</v>
      </c>
      <c r="AR36" s="100"/>
      <c r="AS36" s="101">
        <f>IFERROR(AR36/AN36,"-")</f>
        <v>0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0.14285714285714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2</v>
      </c>
      <c r="BP36" s="117">
        <f>IF(Q36=0,"",IF(BO36=0,"",(BO36/Q36)))</f>
        <v>0.28571428571429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3</v>
      </c>
      <c r="BY36" s="124">
        <f>IF(Q36=0,"",IF(BX36=0,"",(BX36/Q36)))</f>
        <v>0.42857142857143</v>
      </c>
      <c r="BZ36" s="125">
        <v>1</v>
      </c>
      <c r="CA36" s="126">
        <f>IFERROR(BZ36/BX36,"-")</f>
        <v>0.33333333333333</v>
      </c>
      <c r="CB36" s="127">
        <v>5000</v>
      </c>
      <c r="CC36" s="128">
        <f>IFERROR(CB36/BX36,"-")</f>
        <v>1666.6666666667</v>
      </c>
      <c r="CD36" s="129">
        <v>1</v>
      </c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5000</v>
      </c>
      <c r="CR36" s="138">
        <v>5000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137</v>
      </c>
      <c r="C37" s="184" t="s">
        <v>58</v>
      </c>
      <c r="D37" s="184"/>
      <c r="E37" s="184" t="s">
        <v>124</v>
      </c>
      <c r="F37" s="184" t="s">
        <v>138</v>
      </c>
      <c r="G37" s="184" t="s">
        <v>61</v>
      </c>
      <c r="H37" s="87"/>
      <c r="I37" s="87" t="s">
        <v>134</v>
      </c>
      <c r="J37" s="87"/>
      <c r="K37" s="176"/>
      <c r="L37" s="79">
        <v>12</v>
      </c>
      <c r="M37" s="79">
        <v>0</v>
      </c>
      <c r="N37" s="79">
        <v>60</v>
      </c>
      <c r="O37" s="88">
        <v>2</v>
      </c>
      <c r="P37" s="89">
        <v>0</v>
      </c>
      <c r="Q37" s="90">
        <f>O37+P37</f>
        <v>2</v>
      </c>
      <c r="R37" s="80">
        <f>IFERROR(Q37/N37,"-")</f>
        <v>0.033333333333333</v>
      </c>
      <c r="S37" s="79">
        <v>0</v>
      </c>
      <c r="T37" s="79">
        <v>0</v>
      </c>
      <c r="U37" s="80">
        <f>IFERROR(T37/(Q37),"-")</f>
        <v>0</v>
      </c>
      <c r="V37" s="81"/>
      <c r="W37" s="82">
        <v>1</v>
      </c>
      <c r="X37" s="80">
        <f>IF(Q37=0,"-",W37/Q37)</f>
        <v>0.5</v>
      </c>
      <c r="Y37" s="181">
        <v>20000</v>
      </c>
      <c r="Z37" s="182">
        <f>IFERROR(Y37/Q37,"-")</f>
        <v>10000</v>
      </c>
      <c r="AA37" s="182">
        <f>IFERROR(Y37/W37,"-")</f>
        <v>20000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1</v>
      </c>
      <c r="BP37" s="117">
        <f>IF(Q37=0,"",IF(BO37=0,"",(BO37/Q37)))</f>
        <v>0.5</v>
      </c>
      <c r="BQ37" s="118"/>
      <c r="BR37" s="119">
        <f>IFERROR(BQ37/BO37,"-")</f>
        <v>0</v>
      </c>
      <c r="BS37" s="120"/>
      <c r="BT37" s="121">
        <f>IFERROR(BS37/BO37,"-")</f>
        <v>0</v>
      </c>
      <c r="BU37" s="122"/>
      <c r="BV37" s="122"/>
      <c r="BW37" s="122"/>
      <c r="BX37" s="123">
        <v>1</v>
      </c>
      <c r="BY37" s="124">
        <f>IF(Q37=0,"",IF(BX37=0,"",(BX37/Q37)))</f>
        <v>0.5</v>
      </c>
      <c r="BZ37" s="125">
        <v>1</v>
      </c>
      <c r="CA37" s="126">
        <f>IFERROR(BZ37/BX37,"-")</f>
        <v>1</v>
      </c>
      <c r="CB37" s="127">
        <v>20000</v>
      </c>
      <c r="CC37" s="128">
        <f>IFERROR(CB37/BX37,"-")</f>
        <v>20000</v>
      </c>
      <c r="CD37" s="129"/>
      <c r="CE37" s="129">
        <v>1</v>
      </c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20000</v>
      </c>
      <c r="CR37" s="138">
        <v>20000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139</v>
      </c>
      <c r="C38" s="184" t="s">
        <v>58</v>
      </c>
      <c r="D38" s="184"/>
      <c r="E38" s="184" t="s">
        <v>140</v>
      </c>
      <c r="F38" s="184" t="s">
        <v>141</v>
      </c>
      <c r="G38" s="184" t="s">
        <v>61</v>
      </c>
      <c r="H38" s="87"/>
      <c r="I38" s="87" t="s">
        <v>134</v>
      </c>
      <c r="J38" s="87"/>
      <c r="K38" s="176"/>
      <c r="L38" s="79">
        <v>6</v>
      </c>
      <c r="M38" s="79">
        <v>0</v>
      </c>
      <c r="N38" s="79">
        <v>72</v>
      </c>
      <c r="O38" s="88">
        <v>2</v>
      </c>
      <c r="P38" s="89">
        <v>0</v>
      </c>
      <c r="Q38" s="90">
        <f>O38+P38</f>
        <v>2</v>
      </c>
      <c r="R38" s="80">
        <f>IFERROR(Q38/N38,"-")</f>
        <v>0.027777777777778</v>
      </c>
      <c r="S38" s="79">
        <v>0</v>
      </c>
      <c r="T38" s="79">
        <v>0</v>
      </c>
      <c r="U38" s="80">
        <f>IFERROR(T38/(Q38),"-")</f>
        <v>0</v>
      </c>
      <c r="V38" s="81"/>
      <c r="W38" s="82">
        <v>1</v>
      </c>
      <c r="X38" s="80">
        <f>IF(Q38=0,"-",W38/Q38)</f>
        <v>0.5</v>
      </c>
      <c r="Y38" s="181">
        <v>1000</v>
      </c>
      <c r="Z38" s="182">
        <f>IFERROR(Y38/Q38,"-")</f>
        <v>500</v>
      </c>
      <c r="AA38" s="182">
        <f>IFERROR(Y38/W38,"-")</f>
        <v>1000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>
        <v>1</v>
      </c>
      <c r="BG38" s="110">
        <f>IF(Q38=0,"",IF(BF38=0,"",(BF38/Q38)))</f>
        <v>0.5</v>
      </c>
      <c r="BH38" s="109"/>
      <c r="BI38" s="111">
        <f>IFERROR(BH38/BF38,"-")</f>
        <v>0</v>
      </c>
      <c r="BJ38" s="112"/>
      <c r="BK38" s="113">
        <f>IFERROR(BJ38/BF38,"-")</f>
        <v>0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>
        <v>1</v>
      </c>
      <c r="BY38" s="124">
        <f>IF(Q38=0,"",IF(BX38=0,"",(BX38/Q38)))</f>
        <v>0.5</v>
      </c>
      <c r="BZ38" s="125">
        <v>1</v>
      </c>
      <c r="CA38" s="126">
        <f>IFERROR(BZ38/BX38,"-")</f>
        <v>1</v>
      </c>
      <c r="CB38" s="127">
        <v>1000</v>
      </c>
      <c r="CC38" s="128">
        <f>IFERROR(CB38/BX38,"-")</f>
        <v>1000</v>
      </c>
      <c r="CD38" s="129">
        <v>1</v>
      </c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1</v>
      </c>
      <c r="CQ38" s="138">
        <v>1000</v>
      </c>
      <c r="CR38" s="138">
        <v>1000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142</v>
      </c>
      <c r="C39" s="184" t="s">
        <v>58</v>
      </c>
      <c r="D39" s="184"/>
      <c r="E39" s="184" t="s">
        <v>72</v>
      </c>
      <c r="F39" s="184" t="s">
        <v>72</v>
      </c>
      <c r="G39" s="184" t="s">
        <v>73</v>
      </c>
      <c r="H39" s="87"/>
      <c r="I39" s="87"/>
      <c r="J39" s="87"/>
      <c r="K39" s="176"/>
      <c r="L39" s="79">
        <v>224</v>
      </c>
      <c r="M39" s="79">
        <v>97</v>
      </c>
      <c r="N39" s="79">
        <v>32</v>
      </c>
      <c r="O39" s="88">
        <v>15</v>
      </c>
      <c r="P39" s="89">
        <v>0</v>
      </c>
      <c r="Q39" s="90">
        <f>O39+P39</f>
        <v>15</v>
      </c>
      <c r="R39" s="80">
        <f>IFERROR(Q39/N39,"-")</f>
        <v>0.46875</v>
      </c>
      <c r="S39" s="79">
        <v>6</v>
      </c>
      <c r="T39" s="79">
        <v>4</v>
      </c>
      <c r="U39" s="80">
        <f>IFERROR(T39/(Q39),"-")</f>
        <v>0.26666666666667</v>
      </c>
      <c r="V39" s="81"/>
      <c r="W39" s="82">
        <v>5</v>
      </c>
      <c r="X39" s="80">
        <f>IF(Q39=0,"-",W39/Q39)</f>
        <v>0.33333333333333</v>
      </c>
      <c r="Y39" s="181">
        <v>600000</v>
      </c>
      <c r="Z39" s="182">
        <f>IFERROR(Y39/Q39,"-")</f>
        <v>40000</v>
      </c>
      <c r="AA39" s="182">
        <f>IFERROR(Y39/W39,"-")</f>
        <v>120000</v>
      </c>
      <c r="AB39" s="176"/>
      <c r="AC39" s="83"/>
      <c r="AD39" s="77"/>
      <c r="AE39" s="91">
        <v>1</v>
      </c>
      <c r="AF39" s="92">
        <f>IF(Q39=0,"",IF(AE39=0,"",(AE39/Q39)))</f>
        <v>0.066666666666667</v>
      </c>
      <c r="AG39" s="91"/>
      <c r="AH39" s="93">
        <f>IFERROR(AG39/AE39,"-")</f>
        <v>0</v>
      </c>
      <c r="AI39" s="94"/>
      <c r="AJ39" s="95">
        <f>IFERROR(AI39/AE39,"-")</f>
        <v>0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5</v>
      </c>
      <c r="BP39" s="117">
        <f>IF(Q39=0,"",IF(BO39=0,"",(BO39/Q39)))</f>
        <v>0.33333333333333</v>
      </c>
      <c r="BQ39" s="118">
        <v>2</v>
      </c>
      <c r="BR39" s="119">
        <f>IFERROR(BQ39/BO39,"-")</f>
        <v>0.4</v>
      </c>
      <c r="BS39" s="120">
        <v>584000</v>
      </c>
      <c r="BT39" s="121">
        <f>IFERROR(BS39/BO39,"-")</f>
        <v>116800</v>
      </c>
      <c r="BU39" s="122"/>
      <c r="BV39" s="122">
        <v>1</v>
      </c>
      <c r="BW39" s="122">
        <v>1</v>
      </c>
      <c r="BX39" s="123">
        <v>5</v>
      </c>
      <c r="BY39" s="124">
        <f>IF(Q39=0,"",IF(BX39=0,"",(BX39/Q39)))</f>
        <v>0.33333333333333</v>
      </c>
      <c r="BZ39" s="125">
        <v>1</v>
      </c>
      <c r="CA39" s="126">
        <f>IFERROR(BZ39/BX39,"-")</f>
        <v>0.2</v>
      </c>
      <c r="CB39" s="127">
        <v>5000</v>
      </c>
      <c r="CC39" s="128">
        <f>IFERROR(CB39/BX39,"-")</f>
        <v>1000</v>
      </c>
      <c r="CD39" s="129">
        <v>1</v>
      </c>
      <c r="CE39" s="129"/>
      <c r="CF39" s="129"/>
      <c r="CG39" s="130">
        <v>4</v>
      </c>
      <c r="CH39" s="131">
        <f>IF(Q39=0,"",IF(CG39=0,"",(CG39/Q39)))</f>
        <v>0.26666666666667</v>
      </c>
      <c r="CI39" s="132">
        <v>2</v>
      </c>
      <c r="CJ39" s="133">
        <f>IFERROR(CI39/CG39,"-")</f>
        <v>0.5</v>
      </c>
      <c r="CK39" s="134">
        <v>11000</v>
      </c>
      <c r="CL39" s="135">
        <f>IFERROR(CK39/CG39,"-")</f>
        <v>2750</v>
      </c>
      <c r="CM39" s="136">
        <v>1</v>
      </c>
      <c r="CN39" s="136">
        <v>1</v>
      </c>
      <c r="CO39" s="136"/>
      <c r="CP39" s="137">
        <v>5</v>
      </c>
      <c r="CQ39" s="138">
        <v>600000</v>
      </c>
      <c r="CR39" s="138">
        <v>576000</v>
      </c>
      <c r="CS39" s="138"/>
      <c r="CT39" s="139" t="str">
        <f>IF(AND(CR39=0,CS39=0),"",IF(AND(CR39&lt;=100000,CS39&lt;=100000),"",IF(CR39/CQ39&gt;0.7,"男高",IF(CS39/CQ39&gt;0.7,"女高",""))))</f>
        <v>男高</v>
      </c>
    </row>
    <row r="40" spans="1:99">
      <c r="A40" s="78">
        <f>AC40</f>
        <v>1.4507692307692</v>
      </c>
      <c r="B40" s="184" t="s">
        <v>143</v>
      </c>
      <c r="C40" s="184" t="s">
        <v>58</v>
      </c>
      <c r="D40" s="184"/>
      <c r="E40" s="184" t="s">
        <v>115</v>
      </c>
      <c r="F40" s="184" t="s">
        <v>116</v>
      </c>
      <c r="G40" s="184" t="s">
        <v>61</v>
      </c>
      <c r="H40" s="87" t="s">
        <v>93</v>
      </c>
      <c r="I40" s="87" t="s">
        <v>134</v>
      </c>
      <c r="J40" s="87" t="s">
        <v>135</v>
      </c>
      <c r="K40" s="176">
        <v>650000</v>
      </c>
      <c r="L40" s="79">
        <v>12</v>
      </c>
      <c r="M40" s="79">
        <v>0</v>
      </c>
      <c r="N40" s="79">
        <v>75</v>
      </c>
      <c r="O40" s="88">
        <v>1</v>
      </c>
      <c r="P40" s="89">
        <v>0</v>
      </c>
      <c r="Q40" s="90">
        <f>O40+P40</f>
        <v>1</v>
      </c>
      <c r="R40" s="80">
        <f>IFERROR(Q40/N40,"-")</f>
        <v>0.013333333333333</v>
      </c>
      <c r="S40" s="79">
        <v>0</v>
      </c>
      <c r="T40" s="79">
        <v>0</v>
      </c>
      <c r="U40" s="80">
        <f>IFERROR(T40/(Q40),"-")</f>
        <v>0</v>
      </c>
      <c r="V40" s="81">
        <f>IFERROR(K40/SUM(Q40:Q43),"-")</f>
        <v>14444.444444444</v>
      </c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>
        <f>SUM(Y40:Y43)-SUM(K40:K43)</f>
        <v>293000</v>
      </c>
      <c r="AC40" s="83">
        <f>SUM(Y40:Y43)/SUM(K40:K43)</f>
        <v>1.4507692307692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1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/>
      <c r="BP40" s="117">
        <f>IF(Q40=0,"",IF(BO40=0,"",(BO40/Q40)))</f>
        <v>0</v>
      </c>
      <c r="BQ40" s="118"/>
      <c r="BR40" s="119" t="str">
        <f>IFERROR(BQ40/BO40,"-")</f>
        <v>-</v>
      </c>
      <c r="BS40" s="120"/>
      <c r="BT40" s="121" t="str">
        <f>IFERROR(BS40/BO40,"-")</f>
        <v>-</v>
      </c>
      <c r="BU40" s="122"/>
      <c r="BV40" s="122"/>
      <c r="BW40" s="122"/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144</v>
      </c>
      <c r="C41" s="184" t="s">
        <v>58</v>
      </c>
      <c r="D41" s="184"/>
      <c r="E41" s="184" t="s">
        <v>120</v>
      </c>
      <c r="F41" s="184" t="s">
        <v>121</v>
      </c>
      <c r="G41" s="184" t="s">
        <v>61</v>
      </c>
      <c r="H41" s="87" t="s">
        <v>93</v>
      </c>
      <c r="I41" s="87" t="s">
        <v>145</v>
      </c>
      <c r="J41" s="87"/>
      <c r="K41" s="176"/>
      <c r="L41" s="79">
        <v>19</v>
      </c>
      <c r="M41" s="79">
        <v>0</v>
      </c>
      <c r="N41" s="79">
        <v>87</v>
      </c>
      <c r="O41" s="88">
        <v>5</v>
      </c>
      <c r="P41" s="89">
        <v>0</v>
      </c>
      <c r="Q41" s="90">
        <f>O41+P41</f>
        <v>5</v>
      </c>
      <c r="R41" s="80">
        <f>IFERROR(Q41/N41,"-")</f>
        <v>0.057471264367816</v>
      </c>
      <c r="S41" s="79">
        <v>1</v>
      </c>
      <c r="T41" s="79">
        <v>3</v>
      </c>
      <c r="U41" s="80">
        <f>IFERROR(T41/(Q41),"-")</f>
        <v>0.6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0.2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2</v>
      </c>
      <c r="BP41" s="117">
        <f>IF(Q41=0,"",IF(BO41=0,"",(BO41/Q41)))</f>
        <v>0.4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2</v>
      </c>
      <c r="BY41" s="124">
        <f>IF(Q41=0,"",IF(BX41=0,"",(BX41/Q41)))</f>
        <v>0.4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/>
      <c r="B42" s="184" t="s">
        <v>146</v>
      </c>
      <c r="C42" s="184" t="s">
        <v>58</v>
      </c>
      <c r="D42" s="184"/>
      <c r="E42" s="184" t="s">
        <v>124</v>
      </c>
      <c r="F42" s="184" t="s">
        <v>138</v>
      </c>
      <c r="G42" s="184" t="s">
        <v>61</v>
      </c>
      <c r="H42" s="87" t="s">
        <v>93</v>
      </c>
      <c r="I42" s="87" t="s">
        <v>147</v>
      </c>
      <c r="J42" s="87"/>
      <c r="K42" s="176"/>
      <c r="L42" s="79">
        <v>16</v>
      </c>
      <c r="M42" s="79">
        <v>0</v>
      </c>
      <c r="N42" s="79">
        <v>95</v>
      </c>
      <c r="O42" s="88">
        <v>8</v>
      </c>
      <c r="P42" s="89">
        <v>0</v>
      </c>
      <c r="Q42" s="90">
        <f>O42+P42</f>
        <v>8</v>
      </c>
      <c r="R42" s="80">
        <f>IFERROR(Q42/N42,"-")</f>
        <v>0.084210526315789</v>
      </c>
      <c r="S42" s="79">
        <v>2</v>
      </c>
      <c r="T42" s="79">
        <v>5</v>
      </c>
      <c r="U42" s="80">
        <f>IFERROR(T42/(Q42),"-")</f>
        <v>0.625</v>
      </c>
      <c r="V42" s="81"/>
      <c r="W42" s="82">
        <v>2</v>
      </c>
      <c r="X42" s="80">
        <f>IF(Q42=0,"-",W42/Q42)</f>
        <v>0.25</v>
      </c>
      <c r="Y42" s="181">
        <v>99000</v>
      </c>
      <c r="Z42" s="182">
        <f>IFERROR(Y42/Q42,"-")</f>
        <v>12375</v>
      </c>
      <c r="AA42" s="182">
        <f>IFERROR(Y42/W42,"-")</f>
        <v>49500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4</v>
      </c>
      <c r="BG42" s="110">
        <f>IF(Q42=0,"",IF(BF42=0,"",(BF42/Q42)))</f>
        <v>0.5</v>
      </c>
      <c r="BH42" s="109"/>
      <c r="BI42" s="111">
        <f>IFERROR(BH42/BF42,"-")</f>
        <v>0</v>
      </c>
      <c r="BJ42" s="112"/>
      <c r="BK42" s="113">
        <f>IFERROR(BJ42/BF42,"-")</f>
        <v>0</v>
      </c>
      <c r="BL42" s="114"/>
      <c r="BM42" s="114"/>
      <c r="BN42" s="114"/>
      <c r="BO42" s="116">
        <v>3</v>
      </c>
      <c r="BP42" s="117">
        <f>IF(Q42=0,"",IF(BO42=0,"",(BO42/Q42)))</f>
        <v>0.375</v>
      </c>
      <c r="BQ42" s="118">
        <v>1</v>
      </c>
      <c r="BR42" s="119">
        <f>IFERROR(BQ42/BO42,"-")</f>
        <v>0.33333333333333</v>
      </c>
      <c r="BS42" s="120">
        <v>5000</v>
      </c>
      <c r="BT42" s="121">
        <f>IFERROR(BS42/BO42,"-")</f>
        <v>1666.6666666667</v>
      </c>
      <c r="BU42" s="122">
        <v>1</v>
      </c>
      <c r="BV42" s="122"/>
      <c r="BW42" s="122"/>
      <c r="BX42" s="123">
        <v>1</v>
      </c>
      <c r="BY42" s="124">
        <f>IF(Q42=0,"",IF(BX42=0,"",(BX42/Q42)))</f>
        <v>0.125</v>
      </c>
      <c r="BZ42" s="125">
        <v>1</v>
      </c>
      <c r="CA42" s="126">
        <f>IFERROR(BZ42/BX42,"-")</f>
        <v>1</v>
      </c>
      <c r="CB42" s="127">
        <v>94000</v>
      </c>
      <c r="CC42" s="128">
        <f>IFERROR(CB42/BX42,"-")</f>
        <v>94000</v>
      </c>
      <c r="CD42" s="129"/>
      <c r="CE42" s="129"/>
      <c r="CF42" s="129">
        <v>1</v>
      </c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2</v>
      </c>
      <c r="CQ42" s="138">
        <v>99000</v>
      </c>
      <c r="CR42" s="138">
        <v>94000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148</v>
      </c>
      <c r="C43" s="184" t="s">
        <v>58</v>
      </c>
      <c r="D43" s="184"/>
      <c r="E43" s="184" t="s">
        <v>72</v>
      </c>
      <c r="F43" s="184" t="s">
        <v>72</v>
      </c>
      <c r="G43" s="184" t="s">
        <v>73</v>
      </c>
      <c r="H43" s="87"/>
      <c r="I43" s="87"/>
      <c r="J43" s="87"/>
      <c r="K43" s="176"/>
      <c r="L43" s="79">
        <v>153</v>
      </c>
      <c r="M43" s="79">
        <v>95</v>
      </c>
      <c r="N43" s="79">
        <v>51</v>
      </c>
      <c r="O43" s="88">
        <v>31</v>
      </c>
      <c r="P43" s="89">
        <v>0</v>
      </c>
      <c r="Q43" s="90">
        <f>O43+P43</f>
        <v>31</v>
      </c>
      <c r="R43" s="80">
        <f>IFERROR(Q43/N43,"-")</f>
        <v>0.6078431372549</v>
      </c>
      <c r="S43" s="79">
        <v>6</v>
      </c>
      <c r="T43" s="79">
        <v>9</v>
      </c>
      <c r="U43" s="80">
        <f>IFERROR(T43/(Q43),"-")</f>
        <v>0.29032258064516</v>
      </c>
      <c r="V43" s="81"/>
      <c r="W43" s="82">
        <v>12</v>
      </c>
      <c r="X43" s="80">
        <f>IF(Q43=0,"-",W43/Q43)</f>
        <v>0.38709677419355</v>
      </c>
      <c r="Y43" s="181">
        <v>844000</v>
      </c>
      <c r="Z43" s="182">
        <f>IFERROR(Y43/Q43,"-")</f>
        <v>27225.806451613</v>
      </c>
      <c r="AA43" s="182">
        <f>IFERROR(Y43/W43,"-")</f>
        <v>70333.333333333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>
        <v>1</v>
      </c>
      <c r="AO43" s="98">
        <f>IF(Q43=0,"",IF(AN43=0,"",(AN43/Q43)))</f>
        <v>0.032258064516129</v>
      </c>
      <c r="AP43" s="97"/>
      <c r="AQ43" s="99">
        <f>IFERROR(AP43/AN43,"-")</f>
        <v>0</v>
      </c>
      <c r="AR43" s="100"/>
      <c r="AS43" s="101">
        <f>IFERROR(AR43/AN43,"-")</f>
        <v>0</v>
      </c>
      <c r="AT43" s="102"/>
      <c r="AU43" s="102"/>
      <c r="AV43" s="102"/>
      <c r="AW43" s="103">
        <v>1</v>
      </c>
      <c r="AX43" s="104">
        <f>IF(Q43=0,"",IF(AW43=0,"",(AW43/Q43)))</f>
        <v>0.032258064516129</v>
      </c>
      <c r="AY43" s="103"/>
      <c r="AZ43" s="105">
        <f>IFERROR(AY43/AW43,"-")</f>
        <v>0</v>
      </c>
      <c r="BA43" s="106"/>
      <c r="BB43" s="107">
        <f>IFERROR(BA43/AW43,"-")</f>
        <v>0</v>
      </c>
      <c r="BC43" s="108"/>
      <c r="BD43" s="108"/>
      <c r="BE43" s="108"/>
      <c r="BF43" s="109">
        <v>2</v>
      </c>
      <c r="BG43" s="110">
        <f>IF(Q43=0,"",IF(BF43=0,"",(BF43/Q43)))</f>
        <v>0.064516129032258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11</v>
      </c>
      <c r="BP43" s="117">
        <f>IF(Q43=0,"",IF(BO43=0,"",(BO43/Q43)))</f>
        <v>0.35483870967742</v>
      </c>
      <c r="BQ43" s="118">
        <v>4</v>
      </c>
      <c r="BR43" s="119">
        <f>IFERROR(BQ43/BO43,"-")</f>
        <v>0.36363636363636</v>
      </c>
      <c r="BS43" s="120">
        <v>10000</v>
      </c>
      <c r="BT43" s="121">
        <f>IFERROR(BS43/BO43,"-")</f>
        <v>909.09090909091</v>
      </c>
      <c r="BU43" s="122">
        <v>4</v>
      </c>
      <c r="BV43" s="122"/>
      <c r="BW43" s="122"/>
      <c r="BX43" s="123">
        <v>12</v>
      </c>
      <c r="BY43" s="124">
        <f>IF(Q43=0,"",IF(BX43=0,"",(BX43/Q43)))</f>
        <v>0.38709677419355</v>
      </c>
      <c r="BZ43" s="125">
        <v>6</v>
      </c>
      <c r="CA43" s="126">
        <f>IFERROR(BZ43/BX43,"-")</f>
        <v>0.5</v>
      </c>
      <c r="CB43" s="127">
        <v>364000</v>
      </c>
      <c r="CC43" s="128">
        <f>IFERROR(CB43/BX43,"-")</f>
        <v>30333.333333333</v>
      </c>
      <c r="CD43" s="129">
        <v>2</v>
      </c>
      <c r="CE43" s="129"/>
      <c r="CF43" s="129">
        <v>4</v>
      </c>
      <c r="CG43" s="130">
        <v>4</v>
      </c>
      <c r="CH43" s="131">
        <f>IF(Q43=0,"",IF(CG43=0,"",(CG43/Q43)))</f>
        <v>0.12903225806452</v>
      </c>
      <c r="CI43" s="132">
        <v>3</v>
      </c>
      <c r="CJ43" s="133">
        <f>IFERROR(CI43/CG43,"-")</f>
        <v>0.75</v>
      </c>
      <c r="CK43" s="134">
        <v>481000</v>
      </c>
      <c r="CL43" s="135">
        <f>IFERROR(CK43/CG43,"-")</f>
        <v>120250</v>
      </c>
      <c r="CM43" s="136"/>
      <c r="CN43" s="136"/>
      <c r="CO43" s="136">
        <v>3</v>
      </c>
      <c r="CP43" s="137">
        <v>12</v>
      </c>
      <c r="CQ43" s="138">
        <v>844000</v>
      </c>
      <c r="CR43" s="138">
        <v>361000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3.51</v>
      </c>
      <c r="B44" s="184" t="s">
        <v>149</v>
      </c>
      <c r="C44" s="184" t="s">
        <v>58</v>
      </c>
      <c r="D44" s="184"/>
      <c r="E44" s="184" t="s">
        <v>150</v>
      </c>
      <c r="F44" s="184" t="s">
        <v>151</v>
      </c>
      <c r="G44" s="184" t="s">
        <v>61</v>
      </c>
      <c r="H44" s="87" t="s">
        <v>152</v>
      </c>
      <c r="I44" s="87" t="s">
        <v>153</v>
      </c>
      <c r="J44" s="87" t="s">
        <v>154</v>
      </c>
      <c r="K44" s="176">
        <v>100000</v>
      </c>
      <c r="L44" s="79">
        <v>11</v>
      </c>
      <c r="M44" s="79">
        <v>0</v>
      </c>
      <c r="N44" s="79">
        <v>46</v>
      </c>
      <c r="O44" s="88">
        <v>3</v>
      </c>
      <c r="P44" s="89">
        <v>0</v>
      </c>
      <c r="Q44" s="90">
        <f>O44+P44</f>
        <v>3</v>
      </c>
      <c r="R44" s="80">
        <f>IFERROR(Q44/N44,"-")</f>
        <v>0.065217391304348</v>
      </c>
      <c r="S44" s="79">
        <v>0</v>
      </c>
      <c r="T44" s="79">
        <v>2</v>
      </c>
      <c r="U44" s="80">
        <f>IFERROR(T44/(Q44),"-")</f>
        <v>0.66666666666667</v>
      </c>
      <c r="V44" s="81">
        <f>IFERROR(K44/SUM(Q44:Q46),"-")</f>
        <v>9090.9090909091</v>
      </c>
      <c r="W44" s="82">
        <v>2</v>
      </c>
      <c r="X44" s="80">
        <f>IF(Q44=0,"-",W44/Q44)</f>
        <v>0.66666666666667</v>
      </c>
      <c r="Y44" s="181">
        <v>34000</v>
      </c>
      <c r="Z44" s="182">
        <f>IFERROR(Y44/Q44,"-")</f>
        <v>11333.333333333</v>
      </c>
      <c r="AA44" s="182">
        <f>IFERROR(Y44/W44,"-")</f>
        <v>17000</v>
      </c>
      <c r="AB44" s="176">
        <f>SUM(Y44:Y46)-SUM(K44:K46)</f>
        <v>251000</v>
      </c>
      <c r="AC44" s="83">
        <f>SUM(Y44:Y46)/SUM(K44:K46)</f>
        <v>3.51</v>
      </c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2</v>
      </c>
      <c r="BP44" s="117">
        <f>IF(Q44=0,"",IF(BO44=0,"",(BO44/Q44)))</f>
        <v>0.66666666666667</v>
      </c>
      <c r="BQ44" s="118">
        <v>1</v>
      </c>
      <c r="BR44" s="119">
        <f>IFERROR(BQ44/BO44,"-")</f>
        <v>0.5</v>
      </c>
      <c r="BS44" s="120">
        <v>9000</v>
      </c>
      <c r="BT44" s="121">
        <f>IFERROR(BS44/BO44,"-")</f>
        <v>4500</v>
      </c>
      <c r="BU44" s="122"/>
      <c r="BV44" s="122"/>
      <c r="BW44" s="122">
        <v>1</v>
      </c>
      <c r="BX44" s="123"/>
      <c r="BY44" s="124">
        <f>IF(Q44=0,"",IF(BX44=0,"",(BX44/Q44)))</f>
        <v>0</v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>
        <v>1</v>
      </c>
      <c r="CH44" s="131">
        <f>IF(Q44=0,"",IF(CG44=0,"",(CG44/Q44)))</f>
        <v>0.33333333333333</v>
      </c>
      <c r="CI44" s="132">
        <v>1</v>
      </c>
      <c r="CJ44" s="133">
        <f>IFERROR(CI44/CG44,"-")</f>
        <v>1</v>
      </c>
      <c r="CK44" s="134">
        <v>25000</v>
      </c>
      <c r="CL44" s="135">
        <f>IFERROR(CK44/CG44,"-")</f>
        <v>25000</v>
      </c>
      <c r="CM44" s="136"/>
      <c r="CN44" s="136"/>
      <c r="CO44" s="136">
        <v>1</v>
      </c>
      <c r="CP44" s="137">
        <v>2</v>
      </c>
      <c r="CQ44" s="138">
        <v>34000</v>
      </c>
      <c r="CR44" s="138">
        <v>25000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155</v>
      </c>
      <c r="C45" s="184" t="s">
        <v>58</v>
      </c>
      <c r="D45" s="184"/>
      <c r="E45" s="184" t="s">
        <v>120</v>
      </c>
      <c r="F45" s="184" t="s">
        <v>156</v>
      </c>
      <c r="G45" s="184" t="s">
        <v>61</v>
      </c>
      <c r="H45" s="87"/>
      <c r="I45" s="87" t="s">
        <v>153</v>
      </c>
      <c r="J45" s="87" t="s">
        <v>157</v>
      </c>
      <c r="K45" s="176"/>
      <c r="L45" s="79">
        <v>10</v>
      </c>
      <c r="M45" s="79">
        <v>0</v>
      </c>
      <c r="N45" s="79">
        <v>62</v>
      </c>
      <c r="O45" s="88">
        <v>3</v>
      </c>
      <c r="P45" s="89">
        <v>0</v>
      </c>
      <c r="Q45" s="90">
        <f>O45+P45</f>
        <v>3</v>
      </c>
      <c r="R45" s="80">
        <f>IFERROR(Q45/N45,"-")</f>
        <v>0.048387096774194</v>
      </c>
      <c r="S45" s="79">
        <v>1</v>
      </c>
      <c r="T45" s="79">
        <v>1</v>
      </c>
      <c r="U45" s="80">
        <f>IFERROR(T45/(Q45),"-")</f>
        <v>0.33333333333333</v>
      </c>
      <c r="V45" s="81"/>
      <c r="W45" s="82">
        <v>1</v>
      </c>
      <c r="X45" s="80">
        <f>IF(Q45=0,"-",W45/Q45)</f>
        <v>0.33333333333333</v>
      </c>
      <c r="Y45" s="181">
        <v>29000</v>
      </c>
      <c r="Z45" s="182">
        <f>IFERROR(Y45/Q45,"-")</f>
        <v>9666.6666666667</v>
      </c>
      <c r="AA45" s="182">
        <f>IFERROR(Y45/W45,"-")</f>
        <v>29000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1</v>
      </c>
      <c r="BG45" s="110">
        <f>IF(Q45=0,"",IF(BF45=0,"",(BF45/Q45)))</f>
        <v>0.33333333333333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1</v>
      </c>
      <c r="BP45" s="117">
        <f>IF(Q45=0,"",IF(BO45=0,"",(BO45/Q45)))</f>
        <v>0.33333333333333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>
        <v>1</v>
      </c>
      <c r="BY45" s="124">
        <f>IF(Q45=0,"",IF(BX45=0,"",(BX45/Q45)))</f>
        <v>0.33333333333333</v>
      </c>
      <c r="BZ45" s="125">
        <v>1</v>
      </c>
      <c r="CA45" s="126">
        <f>IFERROR(BZ45/BX45,"-")</f>
        <v>1</v>
      </c>
      <c r="CB45" s="127">
        <v>29000</v>
      </c>
      <c r="CC45" s="128">
        <f>IFERROR(CB45/BX45,"-")</f>
        <v>29000</v>
      </c>
      <c r="CD45" s="129"/>
      <c r="CE45" s="129"/>
      <c r="CF45" s="129">
        <v>1</v>
      </c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29000</v>
      </c>
      <c r="CR45" s="138">
        <v>29000</v>
      </c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158</v>
      </c>
      <c r="C46" s="184" t="s">
        <v>58</v>
      </c>
      <c r="D46" s="184"/>
      <c r="E46" s="184" t="s">
        <v>72</v>
      </c>
      <c r="F46" s="184" t="s">
        <v>72</v>
      </c>
      <c r="G46" s="184" t="s">
        <v>73</v>
      </c>
      <c r="H46" s="87"/>
      <c r="I46" s="87"/>
      <c r="J46" s="87"/>
      <c r="K46" s="176"/>
      <c r="L46" s="79">
        <v>23</v>
      </c>
      <c r="M46" s="79">
        <v>18</v>
      </c>
      <c r="N46" s="79">
        <v>9</v>
      </c>
      <c r="O46" s="88">
        <v>5</v>
      </c>
      <c r="P46" s="89">
        <v>0</v>
      </c>
      <c r="Q46" s="90">
        <f>O46+P46</f>
        <v>5</v>
      </c>
      <c r="R46" s="80">
        <f>IFERROR(Q46/N46,"-")</f>
        <v>0.55555555555556</v>
      </c>
      <c r="S46" s="79">
        <v>2</v>
      </c>
      <c r="T46" s="79">
        <v>3</v>
      </c>
      <c r="U46" s="80">
        <f>IFERROR(T46/(Q46),"-")</f>
        <v>0.6</v>
      </c>
      <c r="V46" s="81"/>
      <c r="W46" s="82">
        <v>3</v>
      </c>
      <c r="X46" s="80">
        <f>IF(Q46=0,"-",W46/Q46)</f>
        <v>0.6</v>
      </c>
      <c r="Y46" s="181">
        <v>288000</v>
      </c>
      <c r="Z46" s="182">
        <f>IFERROR(Y46/Q46,"-")</f>
        <v>57600</v>
      </c>
      <c r="AA46" s="182">
        <f>IFERROR(Y46/W46,"-")</f>
        <v>96000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2</v>
      </c>
      <c r="BG46" s="110">
        <f>IF(Q46=0,"",IF(BF46=0,"",(BF46/Q46)))</f>
        <v>0.4</v>
      </c>
      <c r="BH46" s="109"/>
      <c r="BI46" s="111">
        <f>IFERROR(BH46/BF46,"-")</f>
        <v>0</v>
      </c>
      <c r="BJ46" s="112"/>
      <c r="BK46" s="113">
        <f>IFERROR(BJ46/BF46,"-")</f>
        <v>0</v>
      </c>
      <c r="BL46" s="114"/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>
        <v>3</v>
      </c>
      <c r="BY46" s="124">
        <f>IF(Q46=0,"",IF(BX46=0,"",(BX46/Q46)))</f>
        <v>0.6</v>
      </c>
      <c r="BZ46" s="125">
        <v>3</v>
      </c>
      <c r="CA46" s="126">
        <f>IFERROR(BZ46/BX46,"-")</f>
        <v>1</v>
      </c>
      <c r="CB46" s="127">
        <v>288000</v>
      </c>
      <c r="CC46" s="128">
        <f>IFERROR(CB46/BX46,"-")</f>
        <v>96000</v>
      </c>
      <c r="CD46" s="129"/>
      <c r="CE46" s="129"/>
      <c r="CF46" s="129">
        <v>3</v>
      </c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3</v>
      </c>
      <c r="CQ46" s="138">
        <v>288000</v>
      </c>
      <c r="CR46" s="138">
        <v>226000</v>
      </c>
      <c r="CS46" s="138"/>
      <c r="CT46" s="139" t="str">
        <f>IF(AND(CR46=0,CS46=0),"",IF(AND(CR46&lt;=100000,CS46&lt;=100000),"",IF(CR46/CQ46&gt;0.7,"男高",IF(CS46/CQ46&gt;0.7,"女高",""))))</f>
        <v>男高</v>
      </c>
    </row>
    <row r="47" spans="1:99">
      <c r="A47" s="78">
        <f>AC47</f>
        <v>4.0133333333333</v>
      </c>
      <c r="B47" s="184" t="s">
        <v>159</v>
      </c>
      <c r="C47" s="184" t="s">
        <v>58</v>
      </c>
      <c r="D47" s="184"/>
      <c r="E47" s="184" t="s">
        <v>81</v>
      </c>
      <c r="F47" s="184" t="s">
        <v>82</v>
      </c>
      <c r="G47" s="184" t="s">
        <v>61</v>
      </c>
      <c r="H47" s="87" t="s">
        <v>89</v>
      </c>
      <c r="I47" s="87" t="s">
        <v>160</v>
      </c>
      <c r="J47" s="186" t="s">
        <v>84</v>
      </c>
      <c r="K47" s="176">
        <v>150000</v>
      </c>
      <c r="L47" s="79">
        <v>12</v>
      </c>
      <c r="M47" s="79">
        <v>0</v>
      </c>
      <c r="N47" s="79">
        <v>36</v>
      </c>
      <c r="O47" s="88">
        <v>4</v>
      </c>
      <c r="P47" s="89">
        <v>0</v>
      </c>
      <c r="Q47" s="90">
        <f>O47+P47</f>
        <v>4</v>
      </c>
      <c r="R47" s="80">
        <f>IFERROR(Q47/N47,"-")</f>
        <v>0.11111111111111</v>
      </c>
      <c r="S47" s="79">
        <v>2</v>
      </c>
      <c r="T47" s="79">
        <v>1</v>
      </c>
      <c r="U47" s="80">
        <f>IFERROR(T47/(Q47),"-")</f>
        <v>0.25</v>
      </c>
      <c r="V47" s="81">
        <f>IFERROR(K47/SUM(Q47:Q48),"-")</f>
        <v>10714.285714286</v>
      </c>
      <c r="W47" s="82">
        <v>2</v>
      </c>
      <c r="X47" s="80">
        <f>IF(Q47=0,"-",W47/Q47)</f>
        <v>0.5</v>
      </c>
      <c r="Y47" s="181">
        <v>195000</v>
      </c>
      <c r="Z47" s="182">
        <f>IFERROR(Y47/Q47,"-")</f>
        <v>48750</v>
      </c>
      <c r="AA47" s="182">
        <f>IFERROR(Y47/W47,"-")</f>
        <v>97500</v>
      </c>
      <c r="AB47" s="176">
        <f>SUM(Y47:Y48)-SUM(K47:K48)</f>
        <v>452000</v>
      </c>
      <c r="AC47" s="83">
        <f>SUM(Y47:Y48)/SUM(K47:K48)</f>
        <v>4.0133333333333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1</v>
      </c>
      <c r="BP47" s="117">
        <f>IF(Q47=0,"",IF(BO47=0,"",(BO47/Q47)))</f>
        <v>0.25</v>
      </c>
      <c r="BQ47" s="118">
        <v>1</v>
      </c>
      <c r="BR47" s="119">
        <f>IFERROR(BQ47/BO47,"-")</f>
        <v>1</v>
      </c>
      <c r="BS47" s="120">
        <v>30000</v>
      </c>
      <c r="BT47" s="121">
        <f>IFERROR(BS47/BO47,"-")</f>
        <v>30000</v>
      </c>
      <c r="BU47" s="122"/>
      <c r="BV47" s="122"/>
      <c r="BW47" s="122">
        <v>1</v>
      </c>
      <c r="BX47" s="123">
        <v>3</v>
      </c>
      <c r="BY47" s="124">
        <f>IF(Q47=0,"",IF(BX47=0,"",(BX47/Q47)))</f>
        <v>0.75</v>
      </c>
      <c r="BZ47" s="125">
        <v>1</v>
      </c>
      <c r="CA47" s="126">
        <f>IFERROR(BZ47/BX47,"-")</f>
        <v>0.33333333333333</v>
      </c>
      <c r="CB47" s="127">
        <v>165000</v>
      </c>
      <c r="CC47" s="128">
        <f>IFERROR(CB47/BX47,"-")</f>
        <v>55000</v>
      </c>
      <c r="CD47" s="129"/>
      <c r="CE47" s="129"/>
      <c r="CF47" s="129">
        <v>1</v>
      </c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2</v>
      </c>
      <c r="CQ47" s="138">
        <v>195000</v>
      </c>
      <c r="CR47" s="138">
        <v>165000</v>
      </c>
      <c r="CS47" s="138"/>
      <c r="CT47" s="139" t="str">
        <f>IF(AND(CR47=0,CS47=0),"",IF(AND(CR47&lt;=100000,CS47&lt;=100000),"",IF(CR47/CQ47&gt;0.7,"男高",IF(CS47/CQ47&gt;0.7,"女高",""))))</f>
        <v>男高</v>
      </c>
    </row>
    <row r="48" spans="1:99">
      <c r="A48" s="78"/>
      <c r="B48" s="184" t="s">
        <v>161</v>
      </c>
      <c r="C48" s="184" t="s">
        <v>58</v>
      </c>
      <c r="D48" s="184"/>
      <c r="E48" s="184" t="s">
        <v>81</v>
      </c>
      <c r="F48" s="184" t="s">
        <v>82</v>
      </c>
      <c r="G48" s="184" t="s">
        <v>73</v>
      </c>
      <c r="H48" s="87"/>
      <c r="I48" s="87"/>
      <c r="J48" s="87"/>
      <c r="K48" s="176"/>
      <c r="L48" s="79">
        <v>315</v>
      </c>
      <c r="M48" s="79">
        <v>40</v>
      </c>
      <c r="N48" s="79">
        <v>18</v>
      </c>
      <c r="O48" s="88">
        <v>10</v>
      </c>
      <c r="P48" s="89">
        <v>0</v>
      </c>
      <c r="Q48" s="90">
        <f>O48+P48</f>
        <v>10</v>
      </c>
      <c r="R48" s="80">
        <f>IFERROR(Q48/N48,"-")</f>
        <v>0.55555555555556</v>
      </c>
      <c r="S48" s="79">
        <v>2</v>
      </c>
      <c r="T48" s="79">
        <v>3</v>
      </c>
      <c r="U48" s="80">
        <f>IFERROR(T48/(Q48),"-")</f>
        <v>0.3</v>
      </c>
      <c r="V48" s="81"/>
      <c r="W48" s="82">
        <v>4</v>
      </c>
      <c r="X48" s="80">
        <f>IF(Q48=0,"-",W48/Q48)</f>
        <v>0.4</v>
      </c>
      <c r="Y48" s="181">
        <v>407000</v>
      </c>
      <c r="Z48" s="182">
        <f>IFERROR(Y48/Q48,"-")</f>
        <v>40700</v>
      </c>
      <c r="AA48" s="182">
        <f>IFERROR(Y48/W48,"-")</f>
        <v>101750</v>
      </c>
      <c r="AB48" s="176"/>
      <c r="AC48" s="83"/>
      <c r="AD48" s="77"/>
      <c r="AE48" s="91"/>
      <c r="AF48" s="92">
        <f>IF(Q48=0,"",IF(AE48=0,"",(AE48/Q48)))</f>
        <v>0</v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>
        <f>IF(Q48=0,"",IF(AN48=0,"",(AN48/Q48)))</f>
        <v>0</v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>
        <f>IF(Q48=0,"",IF(AW48=0,"",(AW48/Q48)))</f>
        <v>0</v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>
        <v>1</v>
      </c>
      <c r="BG48" s="110">
        <f>IF(Q48=0,"",IF(BF48=0,"",(BF48/Q48)))</f>
        <v>0.1</v>
      </c>
      <c r="BH48" s="109"/>
      <c r="BI48" s="111">
        <f>IFERROR(BH48/BF48,"-")</f>
        <v>0</v>
      </c>
      <c r="BJ48" s="112"/>
      <c r="BK48" s="113">
        <f>IFERROR(BJ48/BF48,"-")</f>
        <v>0</v>
      </c>
      <c r="BL48" s="114"/>
      <c r="BM48" s="114"/>
      <c r="BN48" s="114"/>
      <c r="BO48" s="116">
        <v>3</v>
      </c>
      <c r="BP48" s="117">
        <f>IF(Q48=0,"",IF(BO48=0,"",(BO48/Q48)))</f>
        <v>0.3</v>
      </c>
      <c r="BQ48" s="118">
        <v>1</v>
      </c>
      <c r="BR48" s="119">
        <f>IFERROR(BQ48/BO48,"-")</f>
        <v>0.33333333333333</v>
      </c>
      <c r="BS48" s="120">
        <v>3000</v>
      </c>
      <c r="BT48" s="121">
        <f>IFERROR(BS48/BO48,"-")</f>
        <v>1000</v>
      </c>
      <c r="BU48" s="122">
        <v>1</v>
      </c>
      <c r="BV48" s="122"/>
      <c r="BW48" s="122"/>
      <c r="BX48" s="123">
        <v>2</v>
      </c>
      <c r="BY48" s="124">
        <f>IF(Q48=0,"",IF(BX48=0,"",(BX48/Q48)))</f>
        <v>0.2</v>
      </c>
      <c r="BZ48" s="125">
        <v>1</v>
      </c>
      <c r="CA48" s="126">
        <f>IFERROR(BZ48/BX48,"-")</f>
        <v>0.5</v>
      </c>
      <c r="CB48" s="127">
        <v>243000</v>
      </c>
      <c r="CC48" s="128">
        <f>IFERROR(CB48/BX48,"-")</f>
        <v>121500</v>
      </c>
      <c r="CD48" s="129"/>
      <c r="CE48" s="129"/>
      <c r="CF48" s="129">
        <v>1</v>
      </c>
      <c r="CG48" s="130">
        <v>4</v>
      </c>
      <c r="CH48" s="131">
        <f>IF(Q48=0,"",IF(CG48=0,"",(CG48/Q48)))</f>
        <v>0.4</v>
      </c>
      <c r="CI48" s="132">
        <v>2</v>
      </c>
      <c r="CJ48" s="133">
        <f>IFERROR(CI48/CG48,"-")</f>
        <v>0.5</v>
      </c>
      <c r="CK48" s="134">
        <v>161000</v>
      </c>
      <c r="CL48" s="135">
        <f>IFERROR(CK48/CG48,"-")</f>
        <v>40250</v>
      </c>
      <c r="CM48" s="136"/>
      <c r="CN48" s="136"/>
      <c r="CO48" s="136">
        <v>2</v>
      </c>
      <c r="CP48" s="137">
        <v>4</v>
      </c>
      <c r="CQ48" s="138">
        <v>407000</v>
      </c>
      <c r="CR48" s="138">
        <v>243000</v>
      </c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0.25</v>
      </c>
      <c r="B49" s="184" t="s">
        <v>162</v>
      </c>
      <c r="C49" s="184" t="s">
        <v>58</v>
      </c>
      <c r="D49" s="184"/>
      <c r="E49" s="184" t="s">
        <v>163</v>
      </c>
      <c r="F49" s="184" t="s">
        <v>164</v>
      </c>
      <c r="G49" s="184" t="s">
        <v>61</v>
      </c>
      <c r="H49" s="87" t="s">
        <v>133</v>
      </c>
      <c r="I49" s="87" t="s">
        <v>63</v>
      </c>
      <c r="J49" s="87" t="s">
        <v>165</v>
      </c>
      <c r="K49" s="176">
        <v>120000</v>
      </c>
      <c r="L49" s="79">
        <v>13</v>
      </c>
      <c r="M49" s="79">
        <v>0</v>
      </c>
      <c r="N49" s="79">
        <v>67</v>
      </c>
      <c r="O49" s="88">
        <v>3</v>
      </c>
      <c r="P49" s="89">
        <v>0</v>
      </c>
      <c r="Q49" s="90">
        <f>O49+P49</f>
        <v>3</v>
      </c>
      <c r="R49" s="80">
        <f>IFERROR(Q49/N49,"-")</f>
        <v>0.044776119402985</v>
      </c>
      <c r="S49" s="79">
        <v>0</v>
      </c>
      <c r="T49" s="79">
        <v>3</v>
      </c>
      <c r="U49" s="80">
        <f>IFERROR(T49/(Q49),"-")</f>
        <v>1</v>
      </c>
      <c r="V49" s="81">
        <f>IFERROR(K49/SUM(Q49:Q50),"-")</f>
        <v>12000</v>
      </c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>
        <f>SUM(Y49:Y50)-SUM(K49:K50)</f>
        <v>-90000</v>
      </c>
      <c r="AC49" s="83">
        <f>SUM(Y49:Y50)/SUM(K49:K50)</f>
        <v>0.25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>
        <v>1</v>
      </c>
      <c r="AO49" s="98">
        <f>IF(Q49=0,"",IF(AN49=0,"",(AN49/Q49)))</f>
        <v>0.33333333333333</v>
      </c>
      <c r="AP49" s="97"/>
      <c r="AQ49" s="99">
        <f>IFERROR(AP49/AN49,"-")</f>
        <v>0</v>
      </c>
      <c r="AR49" s="100"/>
      <c r="AS49" s="101">
        <f>IFERROR(AR49/AN49,"-")</f>
        <v>0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>
        <f>IF(Q49=0,"",IF(BF49=0,"",(BF49/Q49)))</f>
        <v>0</v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>
        <v>2</v>
      </c>
      <c r="BP49" s="117">
        <f>IF(Q49=0,"",IF(BO49=0,"",(BO49/Q49)))</f>
        <v>0.66666666666667</v>
      </c>
      <c r="BQ49" s="118"/>
      <c r="BR49" s="119">
        <f>IFERROR(BQ49/BO49,"-")</f>
        <v>0</v>
      </c>
      <c r="BS49" s="120"/>
      <c r="BT49" s="121">
        <f>IFERROR(BS49/BO49,"-")</f>
        <v>0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166</v>
      </c>
      <c r="C50" s="184" t="s">
        <v>58</v>
      </c>
      <c r="D50" s="184"/>
      <c r="E50" s="184" t="s">
        <v>163</v>
      </c>
      <c r="F50" s="184" t="s">
        <v>164</v>
      </c>
      <c r="G50" s="184" t="s">
        <v>73</v>
      </c>
      <c r="H50" s="87"/>
      <c r="I50" s="87"/>
      <c r="J50" s="87"/>
      <c r="K50" s="176"/>
      <c r="L50" s="79">
        <v>37</v>
      </c>
      <c r="M50" s="79">
        <v>26</v>
      </c>
      <c r="N50" s="79">
        <v>23</v>
      </c>
      <c r="O50" s="88">
        <v>7</v>
      </c>
      <c r="P50" s="89">
        <v>0</v>
      </c>
      <c r="Q50" s="90">
        <f>O50+P50</f>
        <v>7</v>
      </c>
      <c r="R50" s="80">
        <f>IFERROR(Q50/N50,"-")</f>
        <v>0.30434782608696</v>
      </c>
      <c r="S50" s="79">
        <v>1</v>
      </c>
      <c r="T50" s="79">
        <v>2</v>
      </c>
      <c r="U50" s="80">
        <f>IFERROR(T50/(Q50),"-")</f>
        <v>0.28571428571429</v>
      </c>
      <c r="V50" s="81"/>
      <c r="W50" s="82">
        <v>1</v>
      </c>
      <c r="X50" s="80">
        <f>IF(Q50=0,"-",W50/Q50)</f>
        <v>0.14285714285714</v>
      </c>
      <c r="Y50" s="181">
        <v>30000</v>
      </c>
      <c r="Z50" s="182">
        <f>IFERROR(Y50/Q50,"-")</f>
        <v>4285.7142857143</v>
      </c>
      <c r="AA50" s="182">
        <f>IFERROR(Y50/W50,"-")</f>
        <v>30000</v>
      </c>
      <c r="AB50" s="176"/>
      <c r="AC50" s="83"/>
      <c r="AD50" s="77"/>
      <c r="AE50" s="91">
        <v>2</v>
      </c>
      <c r="AF50" s="92">
        <f>IF(Q50=0,"",IF(AE50=0,"",(AE50/Q50)))</f>
        <v>0.28571428571429</v>
      </c>
      <c r="AG50" s="91"/>
      <c r="AH50" s="93">
        <f>IFERROR(AG50/AE50,"-")</f>
        <v>0</v>
      </c>
      <c r="AI50" s="94"/>
      <c r="AJ50" s="95">
        <f>IFERROR(AI50/AE50,"-")</f>
        <v>0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1</v>
      </c>
      <c r="BP50" s="117">
        <f>IF(Q50=0,"",IF(BO50=0,"",(BO50/Q50)))</f>
        <v>0.14285714285714</v>
      </c>
      <c r="BQ50" s="118"/>
      <c r="BR50" s="119">
        <f>IFERROR(BQ50/BO50,"-")</f>
        <v>0</v>
      </c>
      <c r="BS50" s="120"/>
      <c r="BT50" s="121">
        <f>IFERROR(BS50/BO50,"-")</f>
        <v>0</v>
      </c>
      <c r="BU50" s="122"/>
      <c r="BV50" s="122"/>
      <c r="BW50" s="122"/>
      <c r="BX50" s="123">
        <v>4</v>
      </c>
      <c r="BY50" s="124">
        <f>IF(Q50=0,"",IF(BX50=0,"",(BX50/Q50)))</f>
        <v>0.57142857142857</v>
      </c>
      <c r="BZ50" s="125">
        <v>1</v>
      </c>
      <c r="CA50" s="126">
        <f>IFERROR(BZ50/BX50,"-")</f>
        <v>0.25</v>
      </c>
      <c r="CB50" s="127">
        <v>30000</v>
      </c>
      <c r="CC50" s="128">
        <f>IFERROR(CB50/BX50,"-")</f>
        <v>7500</v>
      </c>
      <c r="CD50" s="129"/>
      <c r="CE50" s="129"/>
      <c r="CF50" s="129">
        <v>1</v>
      </c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30000</v>
      </c>
      <c r="CR50" s="138">
        <v>30000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0</v>
      </c>
      <c r="B51" s="184" t="s">
        <v>167</v>
      </c>
      <c r="C51" s="184" t="s">
        <v>58</v>
      </c>
      <c r="D51" s="184"/>
      <c r="E51" s="184" t="s">
        <v>163</v>
      </c>
      <c r="F51" s="184" t="s">
        <v>164</v>
      </c>
      <c r="G51" s="184" t="s">
        <v>61</v>
      </c>
      <c r="H51" s="87" t="s">
        <v>168</v>
      </c>
      <c r="I51" s="87" t="s">
        <v>83</v>
      </c>
      <c r="J51" s="185" t="s">
        <v>112</v>
      </c>
      <c r="K51" s="176">
        <v>80000</v>
      </c>
      <c r="L51" s="79">
        <v>3</v>
      </c>
      <c r="M51" s="79">
        <v>0</v>
      </c>
      <c r="N51" s="79">
        <v>30</v>
      </c>
      <c r="O51" s="88">
        <v>1</v>
      </c>
      <c r="P51" s="89">
        <v>0</v>
      </c>
      <c r="Q51" s="90">
        <f>O51+P51</f>
        <v>1</v>
      </c>
      <c r="R51" s="80">
        <f>IFERROR(Q51/N51,"-")</f>
        <v>0.033333333333333</v>
      </c>
      <c r="S51" s="79">
        <v>0</v>
      </c>
      <c r="T51" s="79">
        <v>1</v>
      </c>
      <c r="U51" s="80">
        <f>IFERROR(T51/(Q51),"-")</f>
        <v>1</v>
      </c>
      <c r="V51" s="81">
        <f>IFERROR(K51/SUM(Q51:Q52),"-")</f>
        <v>40000</v>
      </c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>
        <f>SUM(Y51:Y52)-SUM(K51:K52)</f>
        <v>-80000</v>
      </c>
      <c r="AC51" s="83">
        <f>SUM(Y51:Y52)/SUM(K51:K52)</f>
        <v>0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1</v>
      </c>
      <c r="BP51" s="117">
        <f>IF(Q51=0,"",IF(BO51=0,"",(BO51/Q51)))</f>
        <v>1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169</v>
      </c>
      <c r="C52" s="184" t="s">
        <v>58</v>
      </c>
      <c r="D52" s="184"/>
      <c r="E52" s="184" t="s">
        <v>163</v>
      </c>
      <c r="F52" s="184" t="s">
        <v>164</v>
      </c>
      <c r="G52" s="184" t="s">
        <v>73</v>
      </c>
      <c r="H52" s="87"/>
      <c r="I52" s="87"/>
      <c r="J52" s="87"/>
      <c r="K52" s="176"/>
      <c r="L52" s="79">
        <v>37</v>
      </c>
      <c r="M52" s="79">
        <v>16</v>
      </c>
      <c r="N52" s="79">
        <v>14</v>
      </c>
      <c r="O52" s="88">
        <v>1</v>
      </c>
      <c r="P52" s="89">
        <v>0</v>
      </c>
      <c r="Q52" s="90">
        <f>O52+P52</f>
        <v>1</v>
      </c>
      <c r="R52" s="80">
        <f>IFERROR(Q52/N52,"-")</f>
        <v>0.071428571428571</v>
      </c>
      <c r="S52" s="79">
        <v>0</v>
      </c>
      <c r="T52" s="79">
        <v>0</v>
      </c>
      <c r="U52" s="80">
        <f>IFERROR(T52/(Q52),"-")</f>
        <v>0</v>
      </c>
      <c r="V52" s="81"/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>
        <v>1</v>
      </c>
      <c r="BG52" s="110">
        <f>IF(Q52=0,"",IF(BF52=0,"",(BF52/Q52)))</f>
        <v>1</v>
      </c>
      <c r="BH52" s="109"/>
      <c r="BI52" s="111">
        <f>IFERROR(BH52/BF52,"-")</f>
        <v>0</v>
      </c>
      <c r="BJ52" s="112"/>
      <c r="BK52" s="113">
        <f>IFERROR(BJ52/BF52,"-")</f>
        <v>0</v>
      </c>
      <c r="BL52" s="114"/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0.21176470588235</v>
      </c>
      <c r="B53" s="184" t="s">
        <v>170</v>
      </c>
      <c r="C53" s="184" t="s">
        <v>58</v>
      </c>
      <c r="D53" s="184"/>
      <c r="E53" s="184" t="s">
        <v>171</v>
      </c>
      <c r="F53" s="184" t="s">
        <v>60</v>
      </c>
      <c r="G53" s="184" t="s">
        <v>61</v>
      </c>
      <c r="H53" s="87" t="s">
        <v>62</v>
      </c>
      <c r="I53" s="87" t="s">
        <v>172</v>
      </c>
      <c r="J53" s="87" t="s">
        <v>173</v>
      </c>
      <c r="K53" s="176">
        <v>85000</v>
      </c>
      <c r="L53" s="79">
        <v>12</v>
      </c>
      <c r="M53" s="79">
        <v>0</v>
      </c>
      <c r="N53" s="79">
        <v>31</v>
      </c>
      <c r="O53" s="88">
        <v>4</v>
      </c>
      <c r="P53" s="89">
        <v>0</v>
      </c>
      <c r="Q53" s="90">
        <f>O53+P53</f>
        <v>4</v>
      </c>
      <c r="R53" s="80">
        <f>IFERROR(Q53/N53,"-")</f>
        <v>0.12903225806452</v>
      </c>
      <c r="S53" s="79">
        <v>0</v>
      </c>
      <c r="T53" s="79">
        <v>4</v>
      </c>
      <c r="U53" s="80">
        <f>IFERROR(T53/(Q53),"-")</f>
        <v>1</v>
      </c>
      <c r="V53" s="81">
        <f>IFERROR(K53/SUM(Q53:Q54),"-")</f>
        <v>7727.2727272727</v>
      </c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>
        <f>SUM(Y53:Y54)-SUM(K53:K54)</f>
        <v>-67000</v>
      </c>
      <c r="AC53" s="83">
        <f>SUM(Y53:Y54)/SUM(K53:K54)</f>
        <v>0.21176470588235</v>
      </c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>
        <v>1</v>
      </c>
      <c r="AX53" s="104">
        <f>IF(Q53=0,"",IF(AW53=0,"",(AW53/Q53)))</f>
        <v>0.25</v>
      </c>
      <c r="AY53" s="103"/>
      <c r="AZ53" s="105">
        <f>IFERROR(AY53/AW53,"-")</f>
        <v>0</v>
      </c>
      <c r="BA53" s="106"/>
      <c r="BB53" s="107">
        <f>IFERROR(BA53/AW53,"-")</f>
        <v>0</v>
      </c>
      <c r="BC53" s="108"/>
      <c r="BD53" s="108"/>
      <c r="BE53" s="108"/>
      <c r="BF53" s="109">
        <v>1</v>
      </c>
      <c r="BG53" s="110">
        <f>IF(Q53=0,"",IF(BF53=0,"",(BF53/Q53)))</f>
        <v>0.25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>
        <v>2</v>
      </c>
      <c r="BP53" s="117">
        <f>IF(Q53=0,"",IF(BO53=0,"",(BO53/Q53)))</f>
        <v>0.5</v>
      </c>
      <c r="BQ53" s="118"/>
      <c r="BR53" s="119">
        <f>IFERROR(BQ53/BO53,"-")</f>
        <v>0</v>
      </c>
      <c r="BS53" s="120"/>
      <c r="BT53" s="121">
        <f>IFERROR(BS53/BO53,"-")</f>
        <v>0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174</v>
      </c>
      <c r="C54" s="184" t="s">
        <v>58</v>
      </c>
      <c r="D54" s="184"/>
      <c r="E54" s="184" t="s">
        <v>171</v>
      </c>
      <c r="F54" s="184" t="s">
        <v>60</v>
      </c>
      <c r="G54" s="184" t="s">
        <v>73</v>
      </c>
      <c r="H54" s="87"/>
      <c r="I54" s="87"/>
      <c r="J54" s="87"/>
      <c r="K54" s="176"/>
      <c r="L54" s="79">
        <v>45</v>
      </c>
      <c r="M54" s="79">
        <v>29</v>
      </c>
      <c r="N54" s="79">
        <v>22</v>
      </c>
      <c r="O54" s="88">
        <v>7</v>
      </c>
      <c r="P54" s="89">
        <v>0</v>
      </c>
      <c r="Q54" s="90">
        <f>O54+P54</f>
        <v>7</v>
      </c>
      <c r="R54" s="80">
        <f>IFERROR(Q54/N54,"-")</f>
        <v>0.31818181818182</v>
      </c>
      <c r="S54" s="79">
        <v>4</v>
      </c>
      <c r="T54" s="79">
        <v>3</v>
      </c>
      <c r="U54" s="80">
        <f>IFERROR(T54/(Q54),"-")</f>
        <v>0.42857142857143</v>
      </c>
      <c r="V54" s="81"/>
      <c r="W54" s="82">
        <v>3</v>
      </c>
      <c r="X54" s="80">
        <f>IF(Q54=0,"-",W54/Q54)</f>
        <v>0.42857142857143</v>
      </c>
      <c r="Y54" s="181">
        <v>18000</v>
      </c>
      <c r="Z54" s="182">
        <f>IFERROR(Y54/Q54,"-")</f>
        <v>2571.4285714286</v>
      </c>
      <c r="AA54" s="182">
        <f>IFERROR(Y54/W54,"-")</f>
        <v>6000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>
        <v>1</v>
      </c>
      <c r="BG54" s="110">
        <f>IF(Q54=0,"",IF(BF54=0,"",(BF54/Q54)))</f>
        <v>0.14285714285714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>
        <v>4</v>
      </c>
      <c r="BP54" s="117">
        <f>IF(Q54=0,"",IF(BO54=0,"",(BO54/Q54)))</f>
        <v>0.57142857142857</v>
      </c>
      <c r="BQ54" s="118">
        <v>1</v>
      </c>
      <c r="BR54" s="119">
        <f>IFERROR(BQ54/BO54,"-")</f>
        <v>0.25</v>
      </c>
      <c r="BS54" s="120">
        <v>3000</v>
      </c>
      <c r="BT54" s="121">
        <f>IFERROR(BS54/BO54,"-")</f>
        <v>750</v>
      </c>
      <c r="BU54" s="122">
        <v>1</v>
      </c>
      <c r="BV54" s="122"/>
      <c r="BW54" s="122"/>
      <c r="BX54" s="123">
        <v>2</v>
      </c>
      <c r="BY54" s="124">
        <f>IF(Q54=0,"",IF(BX54=0,"",(BX54/Q54)))</f>
        <v>0.28571428571429</v>
      </c>
      <c r="BZ54" s="125">
        <v>2</v>
      </c>
      <c r="CA54" s="126">
        <f>IFERROR(BZ54/BX54,"-")</f>
        <v>1</v>
      </c>
      <c r="CB54" s="127">
        <v>15000</v>
      </c>
      <c r="CC54" s="128">
        <f>IFERROR(CB54/BX54,"-")</f>
        <v>7500</v>
      </c>
      <c r="CD54" s="129">
        <v>1</v>
      </c>
      <c r="CE54" s="129"/>
      <c r="CF54" s="129">
        <v>1</v>
      </c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3</v>
      </c>
      <c r="CQ54" s="138">
        <v>18000</v>
      </c>
      <c r="CR54" s="138">
        <v>14000</v>
      </c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>
        <f>AC55</f>
        <v>0.29411764705882</v>
      </c>
      <c r="B55" s="184" t="s">
        <v>175</v>
      </c>
      <c r="C55" s="184" t="s">
        <v>58</v>
      </c>
      <c r="D55" s="184"/>
      <c r="E55" s="184" t="s">
        <v>171</v>
      </c>
      <c r="F55" s="184" t="s">
        <v>176</v>
      </c>
      <c r="G55" s="184" t="s">
        <v>61</v>
      </c>
      <c r="H55" s="87" t="s">
        <v>66</v>
      </c>
      <c r="I55" s="87" t="s">
        <v>172</v>
      </c>
      <c r="J55" s="186" t="s">
        <v>177</v>
      </c>
      <c r="K55" s="176">
        <v>85000</v>
      </c>
      <c r="L55" s="79">
        <v>7</v>
      </c>
      <c r="M55" s="79">
        <v>0</v>
      </c>
      <c r="N55" s="79">
        <v>50</v>
      </c>
      <c r="O55" s="88">
        <v>3</v>
      </c>
      <c r="P55" s="89">
        <v>0</v>
      </c>
      <c r="Q55" s="90">
        <f>O55+P55</f>
        <v>3</v>
      </c>
      <c r="R55" s="80">
        <f>IFERROR(Q55/N55,"-")</f>
        <v>0.06</v>
      </c>
      <c r="S55" s="79">
        <v>1</v>
      </c>
      <c r="T55" s="79">
        <v>1</v>
      </c>
      <c r="U55" s="80">
        <f>IFERROR(T55/(Q55),"-")</f>
        <v>0.33333333333333</v>
      </c>
      <c r="V55" s="81">
        <f>IFERROR(K55/SUM(Q55:Q56),"-")</f>
        <v>17000</v>
      </c>
      <c r="W55" s="82">
        <v>1</v>
      </c>
      <c r="X55" s="80">
        <f>IF(Q55=0,"-",W55/Q55)</f>
        <v>0.33333333333333</v>
      </c>
      <c r="Y55" s="181">
        <v>15000</v>
      </c>
      <c r="Z55" s="182">
        <f>IFERROR(Y55/Q55,"-")</f>
        <v>5000</v>
      </c>
      <c r="AA55" s="182">
        <f>IFERROR(Y55/W55,"-")</f>
        <v>15000</v>
      </c>
      <c r="AB55" s="176">
        <f>SUM(Y55:Y56)-SUM(K55:K56)</f>
        <v>-60000</v>
      </c>
      <c r="AC55" s="83">
        <f>SUM(Y55:Y56)/SUM(K55:K56)</f>
        <v>0.29411764705882</v>
      </c>
      <c r="AD55" s="77"/>
      <c r="AE55" s="91"/>
      <c r="AF55" s="92">
        <f>IF(Q55=0,"",IF(AE55=0,"",(AE55/Q55)))</f>
        <v>0</v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>
        <f>IF(Q55=0,"",IF(AN55=0,"",(AN55/Q55)))</f>
        <v>0</v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>
        <f>IF(Q55=0,"",IF(AW55=0,"",(AW55/Q55)))</f>
        <v>0</v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>
        <f>IF(Q55=0,"",IF(BF55=0,"",(BF55/Q55)))</f>
        <v>0</v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>
        <v>1</v>
      </c>
      <c r="BP55" s="117">
        <f>IF(Q55=0,"",IF(BO55=0,"",(BO55/Q55)))</f>
        <v>0.33333333333333</v>
      </c>
      <c r="BQ55" s="118"/>
      <c r="BR55" s="119">
        <f>IFERROR(BQ55/BO55,"-")</f>
        <v>0</v>
      </c>
      <c r="BS55" s="120"/>
      <c r="BT55" s="121">
        <f>IFERROR(BS55/BO55,"-")</f>
        <v>0</v>
      </c>
      <c r="BU55" s="122"/>
      <c r="BV55" s="122"/>
      <c r="BW55" s="122"/>
      <c r="BX55" s="123">
        <v>2</v>
      </c>
      <c r="BY55" s="124">
        <f>IF(Q55=0,"",IF(BX55=0,"",(BX55/Q55)))</f>
        <v>0.66666666666667</v>
      </c>
      <c r="BZ55" s="125">
        <v>1</v>
      </c>
      <c r="CA55" s="126">
        <f>IFERROR(BZ55/BX55,"-")</f>
        <v>0.5</v>
      </c>
      <c r="CB55" s="127">
        <v>15000</v>
      </c>
      <c r="CC55" s="128">
        <f>IFERROR(CB55/BX55,"-")</f>
        <v>7500</v>
      </c>
      <c r="CD55" s="129"/>
      <c r="CE55" s="129"/>
      <c r="CF55" s="129">
        <v>1</v>
      </c>
      <c r="CG55" s="130"/>
      <c r="CH55" s="131">
        <f>IF(Q55=0,"",IF(CG55=0,"",(CG55/Q55)))</f>
        <v>0</v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1</v>
      </c>
      <c r="CQ55" s="138">
        <v>15000</v>
      </c>
      <c r="CR55" s="138">
        <v>15000</v>
      </c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178</v>
      </c>
      <c r="C56" s="184" t="s">
        <v>58</v>
      </c>
      <c r="D56" s="184"/>
      <c r="E56" s="184" t="s">
        <v>171</v>
      </c>
      <c r="F56" s="184" t="s">
        <v>176</v>
      </c>
      <c r="G56" s="184" t="s">
        <v>73</v>
      </c>
      <c r="H56" s="87"/>
      <c r="I56" s="87"/>
      <c r="J56" s="87"/>
      <c r="K56" s="176"/>
      <c r="L56" s="79">
        <v>10</v>
      </c>
      <c r="M56" s="79">
        <v>10</v>
      </c>
      <c r="N56" s="79">
        <v>5</v>
      </c>
      <c r="O56" s="88">
        <v>2</v>
      </c>
      <c r="P56" s="89">
        <v>0</v>
      </c>
      <c r="Q56" s="90">
        <f>O56+P56</f>
        <v>2</v>
      </c>
      <c r="R56" s="80">
        <f>IFERROR(Q56/N56,"-")</f>
        <v>0.4</v>
      </c>
      <c r="S56" s="79">
        <v>1</v>
      </c>
      <c r="T56" s="79">
        <v>0</v>
      </c>
      <c r="U56" s="80">
        <f>IFERROR(T56/(Q56),"-")</f>
        <v>0</v>
      </c>
      <c r="V56" s="81"/>
      <c r="W56" s="82">
        <v>2</v>
      </c>
      <c r="X56" s="80">
        <f>IF(Q56=0,"-",W56/Q56)</f>
        <v>1</v>
      </c>
      <c r="Y56" s="181">
        <v>10000</v>
      </c>
      <c r="Z56" s="182">
        <f>IFERROR(Y56/Q56,"-")</f>
        <v>5000</v>
      </c>
      <c r="AA56" s="182">
        <f>IFERROR(Y56/W56,"-")</f>
        <v>5000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1</v>
      </c>
      <c r="BG56" s="110">
        <f>IF(Q56=0,"",IF(BF56=0,"",(BF56/Q56)))</f>
        <v>0.5</v>
      </c>
      <c r="BH56" s="109">
        <v>1</v>
      </c>
      <c r="BI56" s="111">
        <f>IFERROR(BH56/BF56,"-")</f>
        <v>1</v>
      </c>
      <c r="BJ56" s="112">
        <v>7000</v>
      </c>
      <c r="BK56" s="113">
        <f>IFERROR(BJ56/BF56,"-")</f>
        <v>7000</v>
      </c>
      <c r="BL56" s="114"/>
      <c r="BM56" s="114">
        <v>1</v>
      </c>
      <c r="BN56" s="114"/>
      <c r="BO56" s="116"/>
      <c r="BP56" s="117">
        <f>IF(Q56=0,"",IF(BO56=0,"",(BO56/Q56)))</f>
        <v>0</v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>
        <v>1</v>
      </c>
      <c r="BY56" s="124">
        <f>IF(Q56=0,"",IF(BX56=0,"",(BX56/Q56)))</f>
        <v>0.5</v>
      </c>
      <c r="BZ56" s="125">
        <v>1</v>
      </c>
      <c r="CA56" s="126">
        <f>IFERROR(BZ56/BX56,"-")</f>
        <v>1</v>
      </c>
      <c r="CB56" s="127">
        <v>3000</v>
      </c>
      <c r="CC56" s="128">
        <f>IFERROR(CB56/BX56,"-")</f>
        <v>3000</v>
      </c>
      <c r="CD56" s="129"/>
      <c r="CE56" s="129">
        <v>1</v>
      </c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2</v>
      </c>
      <c r="CQ56" s="138">
        <v>10000</v>
      </c>
      <c r="CR56" s="138">
        <v>7000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>
        <f>AC57</f>
        <v>2.9076923076923</v>
      </c>
      <c r="B57" s="184" t="s">
        <v>179</v>
      </c>
      <c r="C57" s="184" t="s">
        <v>58</v>
      </c>
      <c r="D57" s="184"/>
      <c r="E57" s="184" t="s">
        <v>171</v>
      </c>
      <c r="F57" s="184" t="s">
        <v>111</v>
      </c>
      <c r="G57" s="184" t="s">
        <v>61</v>
      </c>
      <c r="H57" s="87" t="s">
        <v>180</v>
      </c>
      <c r="I57" s="87" t="s">
        <v>172</v>
      </c>
      <c r="J57" s="186" t="s">
        <v>84</v>
      </c>
      <c r="K57" s="176">
        <v>65000</v>
      </c>
      <c r="L57" s="79">
        <v>9</v>
      </c>
      <c r="M57" s="79">
        <v>0</v>
      </c>
      <c r="N57" s="79">
        <v>42</v>
      </c>
      <c r="O57" s="88">
        <v>4</v>
      </c>
      <c r="P57" s="89">
        <v>0</v>
      </c>
      <c r="Q57" s="90">
        <f>O57+P57</f>
        <v>4</v>
      </c>
      <c r="R57" s="80">
        <f>IFERROR(Q57/N57,"-")</f>
        <v>0.095238095238095</v>
      </c>
      <c r="S57" s="79">
        <v>0</v>
      </c>
      <c r="T57" s="79">
        <v>3</v>
      </c>
      <c r="U57" s="80">
        <f>IFERROR(T57/(Q57),"-")</f>
        <v>0.75</v>
      </c>
      <c r="V57" s="81">
        <f>IFERROR(K57/SUM(Q57:Q58),"-")</f>
        <v>8125</v>
      </c>
      <c r="W57" s="82">
        <v>2</v>
      </c>
      <c r="X57" s="80">
        <f>IF(Q57=0,"-",W57/Q57)</f>
        <v>0.5</v>
      </c>
      <c r="Y57" s="181">
        <v>141000</v>
      </c>
      <c r="Z57" s="182">
        <f>IFERROR(Y57/Q57,"-")</f>
        <v>35250</v>
      </c>
      <c r="AA57" s="182">
        <f>IFERROR(Y57/W57,"-")</f>
        <v>70500</v>
      </c>
      <c r="AB57" s="176">
        <f>SUM(Y57:Y58)-SUM(K57:K58)</f>
        <v>124000</v>
      </c>
      <c r="AC57" s="83">
        <f>SUM(Y57:Y58)/SUM(K57:K58)</f>
        <v>2.9076923076923</v>
      </c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>
        <v>3</v>
      </c>
      <c r="BG57" s="110">
        <f>IF(Q57=0,"",IF(BF57=0,"",(BF57/Q57)))</f>
        <v>0.75</v>
      </c>
      <c r="BH57" s="109">
        <v>2</v>
      </c>
      <c r="BI57" s="111">
        <f>IFERROR(BH57/BF57,"-")</f>
        <v>0.66666666666667</v>
      </c>
      <c r="BJ57" s="112">
        <v>141000</v>
      </c>
      <c r="BK57" s="113">
        <f>IFERROR(BJ57/BF57,"-")</f>
        <v>47000</v>
      </c>
      <c r="BL57" s="114"/>
      <c r="BM57" s="114"/>
      <c r="BN57" s="114">
        <v>2</v>
      </c>
      <c r="BO57" s="116">
        <v>1</v>
      </c>
      <c r="BP57" s="117">
        <f>IF(Q57=0,"",IF(BO57=0,"",(BO57/Q57)))</f>
        <v>0.25</v>
      </c>
      <c r="BQ57" s="118"/>
      <c r="BR57" s="119">
        <f>IFERROR(BQ57/BO57,"-")</f>
        <v>0</v>
      </c>
      <c r="BS57" s="120"/>
      <c r="BT57" s="121">
        <f>IFERROR(BS57/BO57,"-")</f>
        <v>0</v>
      </c>
      <c r="BU57" s="122"/>
      <c r="BV57" s="122"/>
      <c r="BW57" s="122"/>
      <c r="BX57" s="123"/>
      <c r="BY57" s="124">
        <f>IF(Q57=0,"",IF(BX57=0,"",(BX57/Q57)))</f>
        <v>0</v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2</v>
      </c>
      <c r="CQ57" s="138">
        <v>141000</v>
      </c>
      <c r="CR57" s="138">
        <v>116000</v>
      </c>
      <c r="CS57" s="138"/>
      <c r="CT57" s="139" t="str">
        <f>IF(AND(CR57=0,CS57=0),"",IF(AND(CR57&lt;=100000,CS57&lt;=100000),"",IF(CR57/CQ57&gt;0.7,"男高",IF(CS57/CQ57&gt;0.7,"女高",""))))</f>
        <v>男高</v>
      </c>
    </row>
    <row r="58" spans="1:99">
      <c r="A58" s="78"/>
      <c r="B58" s="184" t="s">
        <v>181</v>
      </c>
      <c r="C58" s="184" t="s">
        <v>58</v>
      </c>
      <c r="D58" s="184"/>
      <c r="E58" s="184" t="s">
        <v>171</v>
      </c>
      <c r="F58" s="184" t="s">
        <v>111</v>
      </c>
      <c r="G58" s="184" t="s">
        <v>73</v>
      </c>
      <c r="H58" s="87"/>
      <c r="I58" s="87"/>
      <c r="J58" s="87"/>
      <c r="K58" s="176"/>
      <c r="L58" s="79">
        <v>18</v>
      </c>
      <c r="M58" s="79">
        <v>15</v>
      </c>
      <c r="N58" s="79">
        <v>4</v>
      </c>
      <c r="O58" s="88">
        <v>4</v>
      </c>
      <c r="P58" s="89">
        <v>0</v>
      </c>
      <c r="Q58" s="90">
        <f>O58+P58</f>
        <v>4</v>
      </c>
      <c r="R58" s="80">
        <f>IFERROR(Q58/N58,"-")</f>
        <v>1</v>
      </c>
      <c r="S58" s="79">
        <v>1</v>
      </c>
      <c r="T58" s="79">
        <v>1</v>
      </c>
      <c r="U58" s="80">
        <f>IFERROR(T58/(Q58),"-")</f>
        <v>0.25</v>
      </c>
      <c r="V58" s="81"/>
      <c r="W58" s="82">
        <v>1</v>
      </c>
      <c r="X58" s="80">
        <f>IF(Q58=0,"-",W58/Q58)</f>
        <v>0.25</v>
      </c>
      <c r="Y58" s="181">
        <v>48000</v>
      </c>
      <c r="Z58" s="182">
        <f>IFERROR(Y58/Q58,"-")</f>
        <v>12000</v>
      </c>
      <c r="AA58" s="182">
        <f>IFERROR(Y58/W58,"-")</f>
        <v>48000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>
        <v>2</v>
      </c>
      <c r="BG58" s="110">
        <f>IF(Q58=0,"",IF(BF58=0,"",(BF58/Q58)))</f>
        <v>0.5</v>
      </c>
      <c r="BH58" s="109"/>
      <c r="BI58" s="111">
        <f>IFERROR(BH58/BF58,"-")</f>
        <v>0</v>
      </c>
      <c r="BJ58" s="112"/>
      <c r="BK58" s="113">
        <f>IFERROR(BJ58/BF58,"-")</f>
        <v>0</v>
      </c>
      <c r="BL58" s="114"/>
      <c r="BM58" s="114"/>
      <c r="BN58" s="114"/>
      <c r="BO58" s="116">
        <v>2</v>
      </c>
      <c r="BP58" s="117">
        <f>IF(Q58=0,"",IF(BO58=0,"",(BO58/Q58)))</f>
        <v>0.5</v>
      </c>
      <c r="BQ58" s="118">
        <v>2</v>
      </c>
      <c r="BR58" s="119">
        <f>IFERROR(BQ58/BO58,"-")</f>
        <v>1</v>
      </c>
      <c r="BS58" s="120">
        <v>48000</v>
      </c>
      <c r="BT58" s="121">
        <f>IFERROR(BS58/BO58,"-")</f>
        <v>24000</v>
      </c>
      <c r="BU58" s="122"/>
      <c r="BV58" s="122">
        <v>1</v>
      </c>
      <c r="BW58" s="122">
        <v>1</v>
      </c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1</v>
      </c>
      <c r="CQ58" s="138">
        <v>48000</v>
      </c>
      <c r="CR58" s="138">
        <v>35000</v>
      </c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>
        <f>AC59</f>
        <v>4.48</v>
      </c>
      <c r="B59" s="184" t="s">
        <v>182</v>
      </c>
      <c r="C59" s="184" t="s">
        <v>58</v>
      </c>
      <c r="D59" s="184"/>
      <c r="E59" s="184" t="s">
        <v>183</v>
      </c>
      <c r="F59" s="184" t="s">
        <v>184</v>
      </c>
      <c r="G59" s="184" t="s">
        <v>61</v>
      </c>
      <c r="H59" s="87" t="s">
        <v>185</v>
      </c>
      <c r="I59" s="87" t="s">
        <v>83</v>
      </c>
      <c r="J59" s="87" t="s">
        <v>186</v>
      </c>
      <c r="K59" s="176">
        <v>100000</v>
      </c>
      <c r="L59" s="79">
        <v>21</v>
      </c>
      <c r="M59" s="79">
        <v>0</v>
      </c>
      <c r="N59" s="79">
        <v>56</v>
      </c>
      <c r="O59" s="88">
        <v>2</v>
      </c>
      <c r="P59" s="89">
        <v>0</v>
      </c>
      <c r="Q59" s="90">
        <f>O59+P59</f>
        <v>2</v>
      </c>
      <c r="R59" s="80">
        <f>IFERROR(Q59/N59,"-")</f>
        <v>0.035714285714286</v>
      </c>
      <c r="S59" s="79">
        <v>1</v>
      </c>
      <c r="T59" s="79">
        <v>1</v>
      </c>
      <c r="U59" s="80">
        <f>IFERROR(T59/(Q59),"-")</f>
        <v>0.5</v>
      </c>
      <c r="V59" s="81">
        <f>IFERROR(K59/SUM(Q59:Q60),"-")</f>
        <v>16666.666666667</v>
      </c>
      <c r="W59" s="82">
        <v>1</v>
      </c>
      <c r="X59" s="80">
        <f>IF(Q59=0,"-",W59/Q59)</f>
        <v>0.5</v>
      </c>
      <c r="Y59" s="181">
        <v>3000</v>
      </c>
      <c r="Z59" s="182">
        <f>IFERROR(Y59/Q59,"-")</f>
        <v>1500</v>
      </c>
      <c r="AA59" s="182">
        <f>IFERROR(Y59/W59,"-")</f>
        <v>3000</v>
      </c>
      <c r="AB59" s="176">
        <f>SUM(Y59:Y60)-SUM(K59:K60)</f>
        <v>348000</v>
      </c>
      <c r="AC59" s="83">
        <f>SUM(Y59:Y60)/SUM(K59:K60)</f>
        <v>4.48</v>
      </c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0.5</v>
      </c>
      <c r="BQ59" s="118">
        <v>1</v>
      </c>
      <c r="BR59" s="119">
        <f>IFERROR(BQ59/BO59,"-")</f>
        <v>1</v>
      </c>
      <c r="BS59" s="120">
        <v>3000</v>
      </c>
      <c r="BT59" s="121">
        <f>IFERROR(BS59/BO59,"-")</f>
        <v>3000</v>
      </c>
      <c r="BU59" s="122">
        <v>1</v>
      </c>
      <c r="BV59" s="122"/>
      <c r="BW59" s="122"/>
      <c r="BX59" s="123">
        <v>1</v>
      </c>
      <c r="BY59" s="124">
        <f>IF(Q59=0,"",IF(BX59=0,"",(BX59/Q59)))</f>
        <v>0.5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1</v>
      </c>
      <c r="CQ59" s="138">
        <v>3000</v>
      </c>
      <c r="CR59" s="138">
        <v>3000</v>
      </c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187</v>
      </c>
      <c r="C60" s="184" t="s">
        <v>58</v>
      </c>
      <c r="D60" s="184"/>
      <c r="E60" s="184" t="s">
        <v>183</v>
      </c>
      <c r="F60" s="184" t="s">
        <v>184</v>
      </c>
      <c r="G60" s="184" t="s">
        <v>73</v>
      </c>
      <c r="H60" s="87"/>
      <c r="I60" s="87"/>
      <c r="J60" s="87"/>
      <c r="K60" s="176"/>
      <c r="L60" s="79">
        <v>27</v>
      </c>
      <c r="M60" s="79">
        <v>17</v>
      </c>
      <c r="N60" s="79">
        <v>11</v>
      </c>
      <c r="O60" s="88">
        <v>4</v>
      </c>
      <c r="P60" s="89">
        <v>0</v>
      </c>
      <c r="Q60" s="90">
        <f>O60+P60</f>
        <v>4</v>
      </c>
      <c r="R60" s="80">
        <f>IFERROR(Q60/N60,"-")</f>
        <v>0.36363636363636</v>
      </c>
      <c r="S60" s="79">
        <v>0</v>
      </c>
      <c r="T60" s="79">
        <v>3</v>
      </c>
      <c r="U60" s="80">
        <f>IFERROR(T60/(Q60),"-")</f>
        <v>0.75</v>
      </c>
      <c r="V60" s="81"/>
      <c r="W60" s="82">
        <v>2</v>
      </c>
      <c r="X60" s="80">
        <f>IF(Q60=0,"-",W60/Q60)</f>
        <v>0.5</v>
      </c>
      <c r="Y60" s="181">
        <v>445000</v>
      </c>
      <c r="Z60" s="182">
        <f>IFERROR(Y60/Q60,"-")</f>
        <v>111250</v>
      </c>
      <c r="AA60" s="182">
        <f>IFERROR(Y60/W60,"-")</f>
        <v>222500</v>
      </c>
      <c r="AB60" s="176"/>
      <c r="AC60" s="83"/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>
        <v>2</v>
      </c>
      <c r="BP60" s="117">
        <f>IF(Q60=0,"",IF(BO60=0,"",(BO60/Q60)))</f>
        <v>0.5</v>
      </c>
      <c r="BQ60" s="118"/>
      <c r="BR60" s="119">
        <f>IFERROR(BQ60/BO60,"-")</f>
        <v>0</v>
      </c>
      <c r="BS60" s="120"/>
      <c r="BT60" s="121">
        <f>IFERROR(BS60/BO60,"-")</f>
        <v>0</v>
      </c>
      <c r="BU60" s="122"/>
      <c r="BV60" s="122"/>
      <c r="BW60" s="122"/>
      <c r="BX60" s="123">
        <v>2</v>
      </c>
      <c r="BY60" s="124">
        <f>IF(Q60=0,"",IF(BX60=0,"",(BX60/Q60)))</f>
        <v>0.5</v>
      </c>
      <c r="BZ60" s="125">
        <v>2</v>
      </c>
      <c r="CA60" s="126">
        <f>IFERROR(BZ60/BX60,"-")</f>
        <v>1</v>
      </c>
      <c r="CB60" s="127">
        <v>445000</v>
      </c>
      <c r="CC60" s="128">
        <f>IFERROR(CB60/BX60,"-")</f>
        <v>222500</v>
      </c>
      <c r="CD60" s="129"/>
      <c r="CE60" s="129"/>
      <c r="CF60" s="129">
        <v>2</v>
      </c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2</v>
      </c>
      <c r="CQ60" s="138">
        <v>445000</v>
      </c>
      <c r="CR60" s="138">
        <v>368000</v>
      </c>
      <c r="CS60" s="138"/>
      <c r="CT60" s="139" t="str">
        <f>IF(AND(CR60=0,CS60=0),"",IF(AND(CR60&lt;=100000,CS60&lt;=100000),"",IF(CR60/CQ60&gt;0.7,"男高",IF(CS60/CQ60&gt;0.7,"女高",""))))</f>
        <v>男高</v>
      </c>
    </row>
    <row r="61" spans="1:99">
      <c r="A61" s="78">
        <f>AC61</f>
        <v>0.18</v>
      </c>
      <c r="B61" s="184" t="s">
        <v>188</v>
      </c>
      <c r="C61" s="184" t="s">
        <v>58</v>
      </c>
      <c r="D61" s="184"/>
      <c r="E61" s="184" t="s">
        <v>106</v>
      </c>
      <c r="F61" s="184" t="s">
        <v>107</v>
      </c>
      <c r="G61" s="184" t="s">
        <v>61</v>
      </c>
      <c r="H61" s="87" t="s">
        <v>185</v>
      </c>
      <c r="I61" s="87" t="s">
        <v>83</v>
      </c>
      <c r="J61" s="87" t="s">
        <v>189</v>
      </c>
      <c r="K61" s="176">
        <v>100000</v>
      </c>
      <c r="L61" s="79">
        <v>4</v>
      </c>
      <c r="M61" s="79">
        <v>0</v>
      </c>
      <c r="N61" s="79">
        <v>42</v>
      </c>
      <c r="O61" s="88">
        <v>0</v>
      </c>
      <c r="P61" s="89">
        <v>0</v>
      </c>
      <c r="Q61" s="90">
        <f>O61+P61</f>
        <v>0</v>
      </c>
      <c r="R61" s="80">
        <f>IFERROR(Q61/N61,"-")</f>
        <v>0</v>
      </c>
      <c r="S61" s="79">
        <v>0</v>
      </c>
      <c r="T61" s="79">
        <v>0</v>
      </c>
      <c r="U61" s="80" t="str">
        <f>IFERROR(T61/(Q61),"-")</f>
        <v>-</v>
      </c>
      <c r="V61" s="81">
        <f>IFERROR(K61/SUM(Q61:Q62),"-")</f>
        <v>25000</v>
      </c>
      <c r="W61" s="82">
        <v>0</v>
      </c>
      <c r="X61" s="80" t="str">
        <f>IF(Q61=0,"-",W61/Q61)</f>
        <v>-</v>
      </c>
      <c r="Y61" s="181">
        <v>0</v>
      </c>
      <c r="Z61" s="182" t="str">
        <f>IFERROR(Y61/Q61,"-")</f>
        <v>-</v>
      </c>
      <c r="AA61" s="182" t="str">
        <f>IFERROR(Y61/W61,"-")</f>
        <v>-</v>
      </c>
      <c r="AB61" s="176">
        <f>SUM(Y61:Y62)-SUM(K61:K62)</f>
        <v>-82000</v>
      </c>
      <c r="AC61" s="83">
        <f>SUM(Y61:Y62)/SUM(K61:K62)</f>
        <v>0.18</v>
      </c>
      <c r="AD61" s="77"/>
      <c r="AE61" s="91"/>
      <c r="AF61" s="92" t="str">
        <f>IF(Q61=0,"",IF(AE61=0,"",(AE61/Q61)))</f>
        <v/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 t="str">
        <f>IF(Q61=0,"",IF(AN61=0,"",(AN61/Q61)))</f>
        <v/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 t="str">
        <f>IF(Q61=0,"",IF(AW61=0,"",(AW61/Q61)))</f>
        <v/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 t="str">
        <f>IF(Q61=0,"",IF(BF61=0,"",(BF61/Q61)))</f>
        <v/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 t="str">
        <f>IF(Q61=0,"",IF(BO61=0,"",(BO61/Q61)))</f>
        <v/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 t="str">
        <f>IF(Q61=0,"",IF(BX61=0,"",(BX61/Q61)))</f>
        <v/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 t="str">
        <f>IF(Q61=0,"",IF(CG61=0,"",(CG61/Q61)))</f>
        <v/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190</v>
      </c>
      <c r="C62" s="184" t="s">
        <v>58</v>
      </c>
      <c r="D62" s="184"/>
      <c r="E62" s="184" t="s">
        <v>106</v>
      </c>
      <c r="F62" s="184" t="s">
        <v>107</v>
      </c>
      <c r="G62" s="184" t="s">
        <v>73</v>
      </c>
      <c r="H62" s="87"/>
      <c r="I62" s="87"/>
      <c r="J62" s="87"/>
      <c r="K62" s="176"/>
      <c r="L62" s="79">
        <v>27</v>
      </c>
      <c r="M62" s="79">
        <v>21</v>
      </c>
      <c r="N62" s="79">
        <v>4</v>
      </c>
      <c r="O62" s="88">
        <v>4</v>
      </c>
      <c r="P62" s="89">
        <v>0</v>
      </c>
      <c r="Q62" s="90">
        <f>O62+P62</f>
        <v>4</v>
      </c>
      <c r="R62" s="80">
        <f>IFERROR(Q62/N62,"-")</f>
        <v>1</v>
      </c>
      <c r="S62" s="79">
        <v>0</v>
      </c>
      <c r="T62" s="79">
        <v>2</v>
      </c>
      <c r="U62" s="80">
        <f>IFERROR(T62/(Q62),"-")</f>
        <v>0.5</v>
      </c>
      <c r="V62" s="81"/>
      <c r="W62" s="82">
        <v>1</v>
      </c>
      <c r="X62" s="80">
        <f>IF(Q62=0,"-",W62/Q62)</f>
        <v>0.25</v>
      </c>
      <c r="Y62" s="181">
        <v>18000</v>
      </c>
      <c r="Z62" s="182">
        <f>IFERROR(Y62/Q62,"-")</f>
        <v>4500</v>
      </c>
      <c r="AA62" s="182">
        <f>IFERROR(Y62/W62,"-")</f>
        <v>18000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2</v>
      </c>
      <c r="BP62" s="117">
        <f>IF(Q62=0,"",IF(BO62=0,"",(BO62/Q62)))</f>
        <v>0.5</v>
      </c>
      <c r="BQ62" s="118">
        <v>1</v>
      </c>
      <c r="BR62" s="119">
        <f>IFERROR(BQ62/BO62,"-")</f>
        <v>0.5</v>
      </c>
      <c r="BS62" s="120">
        <v>18000</v>
      </c>
      <c r="BT62" s="121">
        <f>IFERROR(BS62/BO62,"-")</f>
        <v>9000</v>
      </c>
      <c r="BU62" s="122"/>
      <c r="BV62" s="122"/>
      <c r="BW62" s="122">
        <v>1</v>
      </c>
      <c r="BX62" s="123">
        <v>1</v>
      </c>
      <c r="BY62" s="124">
        <f>IF(Q62=0,"",IF(BX62=0,"",(BX62/Q62)))</f>
        <v>0.25</v>
      </c>
      <c r="BZ62" s="125"/>
      <c r="CA62" s="126">
        <f>IFERROR(BZ62/BX62,"-")</f>
        <v>0</v>
      </c>
      <c r="CB62" s="127"/>
      <c r="CC62" s="128">
        <f>IFERROR(CB62/BX62,"-")</f>
        <v>0</v>
      </c>
      <c r="CD62" s="129"/>
      <c r="CE62" s="129"/>
      <c r="CF62" s="129"/>
      <c r="CG62" s="130">
        <v>1</v>
      </c>
      <c r="CH62" s="131">
        <f>IF(Q62=0,"",IF(CG62=0,"",(CG62/Q62)))</f>
        <v>0.25</v>
      </c>
      <c r="CI62" s="132"/>
      <c r="CJ62" s="133">
        <f>IFERROR(CI62/CG62,"-")</f>
        <v>0</v>
      </c>
      <c r="CK62" s="134"/>
      <c r="CL62" s="135">
        <f>IFERROR(CK62/CG62,"-")</f>
        <v>0</v>
      </c>
      <c r="CM62" s="136"/>
      <c r="CN62" s="136"/>
      <c r="CO62" s="136"/>
      <c r="CP62" s="137">
        <v>1</v>
      </c>
      <c r="CQ62" s="138">
        <v>18000</v>
      </c>
      <c r="CR62" s="138">
        <v>18000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>
        <f>AC63</f>
        <v>0.5</v>
      </c>
      <c r="B63" s="184" t="s">
        <v>191</v>
      </c>
      <c r="C63" s="184" t="s">
        <v>58</v>
      </c>
      <c r="D63" s="184"/>
      <c r="E63" s="184" t="s">
        <v>76</v>
      </c>
      <c r="F63" s="184" t="s">
        <v>60</v>
      </c>
      <c r="G63" s="184" t="s">
        <v>61</v>
      </c>
      <c r="H63" s="87" t="s">
        <v>185</v>
      </c>
      <c r="I63" s="87" t="s">
        <v>83</v>
      </c>
      <c r="J63" s="87" t="s">
        <v>192</v>
      </c>
      <c r="K63" s="176">
        <v>100000</v>
      </c>
      <c r="L63" s="79">
        <v>16</v>
      </c>
      <c r="M63" s="79">
        <v>0</v>
      </c>
      <c r="N63" s="79">
        <v>51</v>
      </c>
      <c r="O63" s="88">
        <v>5</v>
      </c>
      <c r="P63" s="89">
        <v>0</v>
      </c>
      <c r="Q63" s="90">
        <f>O63+P63</f>
        <v>5</v>
      </c>
      <c r="R63" s="80">
        <f>IFERROR(Q63/N63,"-")</f>
        <v>0.098039215686275</v>
      </c>
      <c r="S63" s="79">
        <v>0</v>
      </c>
      <c r="T63" s="79">
        <v>2</v>
      </c>
      <c r="U63" s="80">
        <f>IFERROR(T63/(Q63),"-")</f>
        <v>0.4</v>
      </c>
      <c r="V63" s="81">
        <f>IFERROR(K63/SUM(Q63:Q64),"-")</f>
        <v>10000</v>
      </c>
      <c r="W63" s="82">
        <v>1</v>
      </c>
      <c r="X63" s="80">
        <f>IF(Q63=0,"-",W63/Q63)</f>
        <v>0.2</v>
      </c>
      <c r="Y63" s="181">
        <v>50000</v>
      </c>
      <c r="Z63" s="182">
        <f>IFERROR(Y63/Q63,"-")</f>
        <v>10000</v>
      </c>
      <c r="AA63" s="182">
        <f>IFERROR(Y63/W63,"-")</f>
        <v>50000</v>
      </c>
      <c r="AB63" s="176">
        <f>SUM(Y63:Y64)-SUM(K63:K64)</f>
        <v>-50000</v>
      </c>
      <c r="AC63" s="83">
        <f>SUM(Y63:Y64)/SUM(K63:K64)</f>
        <v>0.5</v>
      </c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2</v>
      </c>
      <c r="BG63" s="110">
        <f>IF(Q63=0,"",IF(BF63=0,"",(BF63/Q63)))</f>
        <v>0.4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>
        <v>1</v>
      </c>
      <c r="BP63" s="117">
        <f>IF(Q63=0,"",IF(BO63=0,"",(BO63/Q63)))</f>
        <v>0.2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>
        <v>2</v>
      </c>
      <c r="BY63" s="124">
        <f>IF(Q63=0,"",IF(BX63=0,"",(BX63/Q63)))</f>
        <v>0.4</v>
      </c>
      <c r="BZ63" s="125">
        <v>1</v>
      </c>
      <c r="CA63" s="126">
        <f>IFERROR(BZ63/BX63,"-")</f>
        <v>0.5</v>
      </c>
      <c r="CB63" s="127">
        <v>50000</v>
      </c>
      <c r="CC63" s="128">
        <f>IFERROR(CB63/BX63,"-")</f>
        <v>25000</v>
      </c>
      <c r="CD63" s="129"/>
      <c r="CE63" s="129"/>
      <c r="CF63" s="129">
        <v>1</v>
      </c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1</v>
      </c>
      <c r="CQ63" s="138">
        <v>50000</v>
      </c>
      <c r="CR63" s="138">
        <v>50000</v>
      </c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193</v>
      </c>
      <c r="C64" s="184" t="s">
        <v>58</v>
      </c>
      <c r="D64" s="184"/>
      <c r="E64" s="184" t="s">
        <v>76</v>
      </c>
      <c r="F64" s="184" t="s">
        <v>60</v>
      </c>
      <c r="G64" s="184" t="s">
        <v>73</v>
      </c>
      <c r="H64" s="87"/>
      <c r="I64" s="87"/>
      <c r="J64" s="87"/>
      <c r="K64" s="176"/>
      <c r="L64" s="79">
        <v>66</v>
      </c>
      <c r="M64" s="79">
        <v>38</v>
      </c>
      <c r="N64" s="79">
        <v>15</v>
      </c>
      <c r="O64" s="88">
        <v>5</v>
      </c>
      <c r="P64" s="89">
        <v>0</v>
      </c>
      <c r="Q64" s="90">
        <f>O64+P64</f>
        <v>5</v>
      </c>
      <c r="R64" s="80">
        <f>IFERROR(Q64/N64,"-")</f>
        <v>0.33333333333333</v>
      </c>
      <c r="S64" s="79">
        <v>1</v>
      </c>
      <c r="T64" s="79">
        <v>2</v>
      </c>
      <c r="U64" s="80">
        <f>IFERROR(T64/(Q64),"-")</f>
        <v>0.4</v>
      </c>
      <c r="V64" s="81"/>
      <c r="W64" s="82">
        <v>0</v>
      </c>
      <c r="X64" s="80">
        <f>IF(Q64=0,"-",W64/Q64)</f>
        <v>0</v>
      </c>
      <c r="Y64" s="181">
        <v>0</v>
      </c>
      <c r="Z64" s="182">
        <f>IFERROR(Y64/Q64,"-")</f>
        <v>0</v>
      </c>
      <c r="AA64" s="182" t="str">
        <f>IFERROR(Y64/W64,"-")</f>
        <v>-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/>
      <c r="AX64" s="104">
        <f>IF(Q64=0,"",IF(AW64=0,"",(AW64/Q64)))</f>
        <v>0</v>
      </c>
      <c r="AY64" s="103"/>
      <c r="AZ64" s="105" t="str">
        <f>IFERROR(AY64/AW64,"-")</f>
        <v>-</v>
      </c>
      <c r="BA64" s="106"/>
      <c r="BB64" s="107" t="str">
        <f>IFERROR(BA64/AW64,"-")</f>
        <v>-</v>
      </c>
      <c r="BC64" s="108"/>
      <c r="BD64" s="108"/>
      <c r="BE64" s="108"/>
      <c r="BF64" s="109"/>
      <c r="BG64" s="110">
        <f>IF(Q64=0,"",IF(BF64=0,"",(BF64/Q64)))</f>
        <v>0</v>
      </c>
      <c r="BH64" s="109"/>
      <c r="BI64" s="111" t="str">
        <f>IFERROR(BH64/BF64,"-")</f>
        <v>-</v>
      </c>
      <c r="BJ64" s="112"/>
      <c r="BK64" s="113" t="str">
        <f>IFERROR(BJ64/BF64,"-")</f>
        <v>-</v>
      </c>
      <c r="BL64" s="114"/>
      <c r="BM64" s="114"/>
      <c r="BN64" s="114"/>
      <c r="BO64" s="116">
        <v>3</v>
      </c>
      <c r="BP64" s="117">
        <f>IF(Q64=0,"",IF(BO64=0,"",(BO64/Q64)))</f>
        <v>0.6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>
        <v>2</v>
      </c>
      <c r="BY64" s="124">
        <f>IF(Q64=0,"",IF(BX64=0,"",(BX64/Q64)))</f>
        <v>0.4</v>
      </c>
      <c r="BZ64" s="125"/>
      <c r="CA64" s="126">
        <f>IFERROR(BZ64/BX64,"-")</f>
        <v>0</v>
      </c>
      <c r="CB64" s="127"/>
      <c r="CC64" s="128">
        <f>IFERROR(CB64/BX64,"-")</f>
        <v>0</v>
      </c>
      <c r="CD64" s="129"/>
      <c r="CE64" s="129"/>
      <c r="CF64" s="129"/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0</v>
      </c>
      <c r="CQ64" s="138">
        <v>0</v>
      </c>
      <c r="CR64" s="138"/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>
        <f>AC65</f>
        <v>0.18</v>
      </c>
      <c r="B65" s="184" t="s">
        <v>194</v>
      </c>
      <c r="C65" s="184" t="s">
        <v>58</v>
      </c>
      <c r="D65" s="184"/>
      <c r="E65" s="184" t="s">
        <v>195</v>
      </c>
      <c r="F65" s="184" t="s">
        <v>82</v>
      </c>
      <c r="G65" s="184" t="s">
        <v>61</v>
      </c>
      <c r="H65" s="87" t="s">
        <v>93</v>
      </c>
      <c r="I65" s="87" t="s">
        <v>196</v>
      </c>
      <c r="J65" s="87" t="s">
        <v>197</v>
      </c>
      <c r="K65" s="176">
        <v>50000</v>
      </c>
      <c r="L65" s="79">
        <v>8</v>
      </c>
      <c r="M65" s="79">
        <v>0</v>
      </c>
      <c r="N65" s="79">
        <v>26</v>
      </c>
      <c r="O65" s="88">
        <v>2</v>
      </c>
      <c r="P65" s="89">
        <v>0</v>
      </c>
      <c r="Q65" s="90">
        <f>O65+P65</f>
        <v>2</v>
      </c>
      <c r="R65" s="80">
        <f>IFERROR(Q65/N65,"-")</f>
        <v>0.076923076923077</v>
      </c>
      <c r="S65" s="79">
        <v>0</v>
      </c>
      <c r="T65" s="79">
        <v>1</v>
      </c>
      <c r="U65" s="80">
        <f>IFERROR(T65/(Q65),"-")</f>
        <v>0.5</v>
      </c>
      <c r="V65" s="81">
        <f>IFERROR(K65/SUM(Q65:Q66),"-")</f>
        <v>12500</v>
      </c>
      <c r="W65" s="82">
        <v>1</v>
      </c>
      <c r="X65" s="80">
        <f>IF(Q65=0,"-",W65/Q65)</f>
        <v>0.5</v>
      </c>
      <c r="Y65" s="181">
        <v>9000</v>
      </c>
      <c r="Z65" s="182">
        <f>IFERROR(Y65/Q65,"-")</f>
        <v>4500</v>
      </c>
      <c r="AA65" s="182">
        <f>IFERROR(Y65/W65,"-")</f>
        <v>9000</v>
      </c>
      <c r="AB65" s="176">
        <f>SUM(Y65:Y66)-SUM(K65:K66)</f>
        <v>-41000</v>
      </c>
      <c r="AC65" s="83">
        <f>SUM(Y65:Y66)/SUM(K65:K66)</f>
        <v>0.18</v>
      </c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>
        <v>1</v>
      </c>
      <c r="BG65" s="110">
        <f>IF(Q65=0,"",IF(BF65=0,"",(BF65/Q65)))</f>
        <v>0.5</v>
      </c>
      <c r="BH65" s="109"/>
      <c r="BI65" s="111">
        <f>IFERROR(BH65/BF65,"-")</f>
        <v>0</v>
      </c>
      <c r="BJ65" s="112"/>
      <c r="BK65" s="113">
        <f>IFERROR(BJ65/BF65,"-")</f>
        <v>0</v>
      </c>
      <c r="BL65" s="114"/>
      <c r="BM65" s="114"/>
      <c r="BN65" s="114"/>
      <c r="BO65" s="116">
        <v>1</v>
      </c>
      <c r="BP65" s="117">
        <f>IF(Q65=0,"",IF(BO65=0,"",(BO65/Q65)))</f>
        <v>0.5</v>
      </c>
      <c r="BQ65" s="118">
        <v>1</v>
      </c>
      <c r="BR65" s="119">
        <f>IFERROR(BQ65/BO65,"-")</f>
        <v>1</v>
      </c>
      <c r="BS65" s="120">
        <v>9000</v>
      </c>
      <c r="BT65" s="121">
        <f>IFERROR(BS65/BO65,"-")</f>
        <v>9000</v>
      </c>
      <c r="BU65" s="122"/>
      <c r="BV65" s="122"/>
      <c r="BW65" s="122">
        <v>1</v>
      </c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1</v>
      </c>
      <c r="CQ65" s="138">
        <v>9000</v>
      </c>
      <c r="CR65" s="138">
        <v>9000</v>
      </c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198</v>
      </c>
      <c r="C66" s="184" t="s">
        <v>58</v>
      </c>
      <c r="D66" s="184"/>
      <c r="E66" s="184" t="s">
        <v>195</v>
      </c>
      <c r="F66" s="184" t="s">
        <v>82</v>
      </c>
      <c r="G66" s="184" t="s">
        <v>73</v>
      </c>
      <c r="H66" s="87"/>
      <c r="I66" s="87"/>
      <c r="J66" s="87"/>
      <c r="K66" s="176"/>
      <c r="L66" s="79">
        <v>14</v>
      </c>
      <c r="M66" s="79">
        <v>11</v>
      </c>
      <c r="N66" s="79">
        <v>6</v>
      </c>
      <c r="O66" s="88">
        <v>2</v>
      </c>
      <c r="P66" s="89">
        <v>0</v>
      </c>
      <c r="Q66" s="90">
        <f>O66+P66</f>
        <v>2</v>
      </c>
      <c r="R66" s="80">
        <f>IFERROR(Q66/N66,"-")</f>
        <v>0.33333333333333</v>
      </c>
      <c r="S66" s="79">
        <v>0</v>
      </c>
      <c r="T66" s="79">
        <v>2</v>
      </c>
      <c r="U66" s="80">
        <f>IFERROR(T66/(Q66),"-")</f>
        <v>1</v>
      </c>
      <c r="V66" s="81"/>
      <c r="W66" s="82">
        <v>0</v>
      </c>
      <c r="X66" s="80">
        <f>IF(Q66=0,"-",W66/Q66)</f>
        <v>0</v>
      </c>
      <c r="Y66" s="181">
        <v>0</v>
      </c>
      <c r="Z66" s="182">
        <f>IFERROR(Y66/Q66,"-")</f>
        <v>0</v>
      </c>
      <c r="AA66" s="182" t="str">
        <f>IFERROR(Y66/W66,"-")</f>
        <v>-</v>
      </c>
      <c r="AB66" s="176"/>
      <c r="AC66" s="83"/>
      <c r="AD66" s="77"/>
      <c r="AE66" s="91"/>
      <c r="AF66" s="92">
        <f>IF(Q66=0,"",IF(AE66=0,"",(AE66/Q66)))</f>
        <v>0</v>
      </c>
      <c r="AG66" s="91"/>
      <c r="AH66" s="93" t="str">
        <f>IFERROR(AG66/AE66,"-")</f>
        <v>-</v>
      </c>
      <c r="AI66" s="94"/>
      <c r="AJ66" s="95" t="str">
        <f>IFERROR(AI66/AE66,"-")</f>
        <v>-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>
        <f>IF(Q66=0,"",IF(BF66=0,"",(BF66/Q66)))</f>
        <v>0</v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/>
      <c r="BP66" s="117">
        <f>IF(Q66=0,"",IF(BO66=0,"",(BO66/Q66)))</f>
        <v>0</v>
      </c>
      <c r="BQ66" s="118"/>
      <c r="BR66" s="119" t="str">
        <f>IFERROR(BQ66/BO66,"-")</f>
        <v>-</v>
      </c>
      <c r="BS66" s="120"/>
      <c r="BT66" s="121" t="str">
        <f>IFERROR(BS66/BO66,"-")</f>
        <v>-</v>
      </c>
      <c r="BU66" s="122"/>
      <c r="BV66" s="122"/>
      <c r="BW66" s="122"/>
      <c r="BX66" s="123">
        <v>1</v>
      </c>
      <c r="BY66" s="124">
        <f>IF(Q66=0,"",IF(BX66=0,"",(BX66/Q66)))</f>
        <v>0.5</v>
      </c>
      <c r="BZ66" s="125"/>
      <c r="CA66" s="126">
        <f>IFERROR(BZ66/BX66,"-")</f>
        <v>0</v>
      </c>
      <c r="CB66" s="127"/>
      <c r="CC66" s="128">
        <f>IFERROR(CB66/BX66,"-")</f>
        <v>0</v>
      </c>
      <c r="CD66" s="129"/>
      <c r="CE66" s="129"/>
      <c r="CF66" s="129"/>
      <c r="CG66" s="130">
        <v>1</v>
      </c>
      <c r="CH66" s="131">
        <f>IF(Q66=0,"",IF(CG66=0,"",(CG66/Q66)))</f>
        <v>0.5</v>
      </c>
      <c r="CI66" s="132"/>
      <c r="CJ66" s="133">
        <f>IFERROR(CI66/CG66,"-")</f>
        <v>0</v>
      </c>
      <c r="CK66" s="134"/>
      <c r="CL66" s="135">
        <f>IFERROR(CK66/CG66,"-")</f>
        <v>0</v>
      </c>
      <c r="CM66" s="136"/>
      <c r="CN66" s="136"/>
      <c r="CO66" s="136"/>
      <c r="CP66" s="137">
        <v>0</v>
      </c>
      <c r="CQ66" s="138">
        <v>0</v>
      </c>
      <c r="CR66" s="138"/>
      <c r="CS66" s="138"/>
      <c r="CT66" s="139" t="str">
        <f>IF(AND(CR66=0,CS66=0),"",IF(AND(CR66&lt;=100000,CS66&lt;=100000),"",IF(CR66/CQ66&gt;0.7,"男高",IF(CS66/CQ66&gt;0.7,"女高",""))))</f>
        <v/>
      </c>
    </row>
    <row r="67" spans="1:99">
      <c r="A67" s="30"/>
      <c r="B67" s="84"/>
      <c r="C67" s="84"/>
      <c r="D67" s="85"/>
      <c r="E67" s="85"/>
      <c r="F67" s="85"/>
      <c r="G67" s="86"/>
      <c r="H67" s="87"/>
      <c r="I67" s="87"/>
      <c r="J67" s="87"/>
      <c r="K67" s="177"/>
      <c r="L67" s="34"/>
      <c r="M67" s="34"/>
      <c r="N67" s="31"/>
      <c r="O67" s="23"/>
      <c r="P67" s="23"/>
      <c r="Q67" s="23"/>
      <c r="R67" s="32"/>
      <c r="S67" s="32"/>
      <c r="T67" s="23"/>
      <c r="U67" s="32"/>
      <c r="V67" s="25"/>
      <c r="W67" s="25"/>
      <c r="X67" s="25"/>
      <c r="Y67" s="183"/>
      <c r="Z67" s="183"/>
      <c r="AA67" s="183"/>
      <c r="AB67" s="183"/>
      <c r="AC67" s="33"/>
      <c r="AD67" s="57"/>
      <c r="AE67" s="61"/>
      <c r="AF67" s="62"/>
      <c r="AG67" s="61"/>
      <c r="AH67" s="65"/>
      <c r="AI67" s="66"/>
      <c r="AJ67" s="67"/>
      <c r="AK67" s="68"/>
      <c r="AL67" s="68"/>
      <c r="AM67" s="68"/>
      <c r="AN67" s="61"/>
      <c r="AO67" s="62"/>
      <c r="AP67" s="61"/>
      <c r="AQ67" s="65"/>
      <c r="AR67" s="66"/>
      <c r="AS67" s="67"/>
      <c r="AT67" s="68"/>
      <c r="AU67" s="68"/>
      <c r="AV67" s="68"/>
      <c r="AW67" s="61"/>
      <c r="AX67" s="62"/>
      <c r="AY67" s="61"/>
      <c r="AZ67" s="65"/>
      <c r="BA67" s="66"/>
      <c r="BB67" s="67"/>
      <c r="BC67" s="68"/>
      <c r="BD67" s="68"/>
      <c r="BE67" s="68"/>
      <c r="BF67" s="61"/>
      <c r="BG67" s="62"/>
      <c r="BH67" s="61"/>
      <c r="BI67" s="65"/>
      <c r="BJ67" s="66"/>
      <c r="BK67" s="67"/>
      <c r="BL67" s="68"/>
      <c r="BM67" s="68"/>
      <c r="BN67" s="68"/>
      <c r="BO67" s="63"/>
      <c r="BP67" s="64"/>
      <c r="BQ67" s="61"/>
      <c r="BR67" s="65"/>
      <c r="BS67" s="66"/>
      <c r="BT67" s="67"/>
      <c r="BU67" s="68"/>
      <c r="BV67" s="68"/>
      <c r="BW67" s="68"/>
      <c r="BX67" s="63"/>
      <c r="BY67" s="64"/>
      <c r="BZ67" s="61"/>
      <c r="CA67" s="65"/>
      <c r="CB67" s="66"/>
      <c r="CC67" s="67"/>
      <c r="CD67" s="68"/>
      <c r="CE67" s="68"/>
      <c r="CF67" s="68"/>
      <c r="CG67" s="63"/>
      <c r="CH67" s="64"/>
      <c r="CI67" s="61"/>
      <c r="CJ67" s="65"/>
      <c r="CK67" s="66"/>
      <c r="CL67" s="67"/>
      <c r="CM67" s="68"/>
      <c r="CN67" s="68"/>
      <c r="CO67" s="68"/>
      <c r="CP67" s="69"/>
      <c r="CQ67" s="66"/>
      <c r="CR67" s="66"/>
      <c r="CS67" s="66"/>
      <c r="CT67" s="70"/>
    </row>
    <row r="68" spans="1:99">
      <c r="A68" s="30"/>
      <c r="B68" s="37"/>
      <c r="C68" s="37"/>
      <c r="D68" s="21"/>
      <c r="E68" s="21"/>
      <c r="F68" s="21"/>
      <c r="G68" s="22"/>
      <c r="H68" s="36"/>
      <c r="I68" s="36"/>
      <c r="J68" s="73"/>
      <c r="K68" s="178"/>
      <c r="L68" s="34"/>
      <c r="M68" s="34"/>
      <c r="N68" s="31"/>
      <c r="O68" s="23"/>
      <c r="P68" s="23"/>
      <c r="Q68" s="23"/>
      <c r="R68" s="32"/>
      <c r="S68" s="32"/>
      <c r="T68" s="23"/>
      <c r="U68" s="32"/>
      <c r="V68" s="25"/>
      <c r="W68" s="25"/>
      <c r="X68" s="25"/>
      <c r="Y68" s="183"/>
      <c r="Z68" s="183"/>
      <c r="AA68" s="183"/>
      <c r="AB68" s="183"/>
      <c r="AC68" s="33"/>
      <c r="AD68" s="59"/>
      <c r="AE68" s="61"/>
      <c r="AF68" s="62"/>
      <c r="AG68" s="61"/>
      <c r="AH68" s="65"/>
      <c r="AI68" s="66"/>
      <c r="AJ68" s="67"/>
      <c r="AK68" s="68"/>
      <c r="AL68" s="68"/>
      <c r="AM68" s="68"/>
      <c r="AN68" s="61"/>
      <c r="AO68" s="62"/>
      <c r="AP68" s="61"/>
      <c r="AQ68" s="65"/>
      <c r="AR68" s="66"/>
      <c r="AS68" s="67"/>
      <c r="AT68" s="68"/>
      <c r="AU68" s="68"/>
      <c r="AV68" s="68"/>
      <c r="AW68" s="61"/>
      <c r="AX68" s="62"/>
      <c r="AY68" s="61"/>
      <c r="AZ68" s="65"/>
      <c r="BA68" s="66"/>
      <c r="BB68" s="67"/>
      <c r="BC68" s="68"/>
      <c r="BD68" s="68"/>
      <c r="BE68" s="68"/>
      <c r="BF68" s="61"/>
      <c r="BG68" s="62"/>
      <c r="BH68" s="61"/>
      <c r="BI68" s="65"/>
      <c r="BJ68" s="66"/>
      <c r="BK68" s="67"/>
      <c r="BL68" s="68"/>
      <c r="BM68" s="68"/>
      <c r="BN68" s="68"/>
      <c r="BO68" s="63"/>
      <c r="BP68" s="64"/>
      <c r="BQ68" s="61"/>
      <c r="BR68" s="65"/>
      <c r="BS68" s="66"/>
      <c r="BT68" s="67"/>
      <c r="BU68" s="68"/>
      <c r="BV68" s="68"/>
      <c r="BW68" s="68"/>
      <c r="BX68" s="63"/>
      <c r="BY68" s="64"/>
      <c r="BZ68" s="61"/>
      <c r="CA68" s="65"/>
      <c r="CB68" s="66"/>
      <c r="CC68" s="67"/>
      <c r="CD68" s="68"/>
      <c r="CE68" s="68"/>
      <c r="CF68" s="68"/>
      <c r="CG68" s="63"/>
      <c r="CH68" s="64"/>
      <c r="CI68" s="61"/>
      <c r="CJ68" s="65"/>
      <c r="CK68" s="66"/>
      <c r="CL68" s="67"/>
      <c r="CM68" s="68"/>
      <c r="CN68" s="68"/>
      <c r="CO68" s="68"/>
      <c r="CP68" s="69"/>
      <c r="CQ68" s="66"/>
      <c r="CR68" s="66"/>
      <c r="CS68" s="66"/>
      <c r="CT68" s="70"/>
    </row>
    <row r="69" spans="1:99">
      <c r="A69" s="19">
        <f>AC69</f>
        <v>1.2353619909502</v>
      </c>
      <c r="B69" s="39"/>
      <c r="C69" s="39"/>
      <c r="D69" s="39"/>
      <c r="E69" s="39"/>
      <c r="F69" s="39"/>
      <c r="G69" s="39"/>
      <c r="H69" s="40" t="s">
        <v>199</v>
      </c>
      <c r="I69" s="40"/>
      <c r="J69" s="40"/>
      <c r="K69" s="179">
        <f>SUM(K6:K68)</f>
        <v>4420000</v>
      </c>
      <c r="L69" s="41">
        <f>SUM(L6:L68)</f>
        <v>2055</v>
      </c>
      <c r="M69" s="41">
        <f>SUM(M6:M68)</f>
        <v>819</v>
      </c>
      <c r="N69" s="41">
        <f>SUM(N6:N68)</f>
        <v>2481</v>
      </c>
      <c r="O69" s="41">
        <f>SUM(O6:O68)</f>
        <v>316</v>
      </c>
      <c r="P69" s="41">
        <f>SUM(P6:P68)</f>
        <v>1</v>
      </c>
      <c r="Q69" s="41">
        <f>SUM(Q6:Q68)</f>
        <v>317</v>
      </c>
      <c r="R69" s="42">
        <f>IFERROR(Q69/N69,"-")</f>
        <v>0.12777106005643</v>
      </c>
      <c r="S69" s="76">
        <f>SUM(S6:S68)</f>
        <v>71</v>
      </c>
      <c r="T69" s="76">
        <f>SUM(T6:T68)</f>
        <v>119</v>
      </c>
      <c r="U69" s="42">
        <f>IFERROR(S69/Q69,"-")</f>
        <v>0.22397476340694</v>
      </c>
      <c r="V69" s="43">
        <f>IFERROR(K69/Q69,"-")</f>
        <v>13943.217665615</v>
      </c>
      <c r="W69" s="44">
        <f>SUM(W6:W68)</f>
        <v>100</v>
      </c>
      <c r="X69" s="42">
        <f>IFERROR(W69/Q69,"-")</f>
        <v>0.31545741324921</v>
      </c>
      <c r="Y69" s="179">
        <f>SUM(Y6:Y68)</f>
        <v>5460300</v>
      </c>
      <c r="Z69" s="179">
        <f>IFERROR(Y69/Q69,"-")</f>
        <v>17224.921135647</v>
      </c>
      <c r="AA69" s="179">
        <f>IFERROR(Y69/W69,"-")</f>
        <v>54603</v>
      </c>
      <c r="AB69" s="179">
        <f>Y69-K69</f>
        <v>1040300</v>
      </c>
      <c r="AC69" s="45">
        <f>Y69/K69</f>
        <v>1.2353619909502</v>
      </c>
      <c r="AD69" s="58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6"/>
    <mergeCell ref="K23:K26"/>
    <mergeCell ref="V23:V26"/>
    <mergeCell ref="AB23:AB26"/>
    <mergeCell ref="AC23:AC26"/>
    <mergeCell ref="A27:A34"/>
    <mergeCell ref="K27:K34"/>
    <mergeCell ref="V27:V34"/>
    <mergeCell ref="AB27:AB34"/>
    <mergeCell ref="AC27:AC34"/>
    <mergeCell ref="A35:A39"/>
    <mergeCell ref="K35:K39"/>
    <mergeCell ref="V35:V39"/>
    <mergeCell ref="AB35:AB39"/>
    <mergeCell ref="AC35:AC39"/>
    <mergeCell ref="A40:A43"/>
    <mergeCell ref="K40:K43"/>
    <mergeCell ref="V40:V43"/>
    <mergeCell ref="AB40:AB43"/>
    <mergeCell ref="AC40:AC43"/>
    <mergeCell ref="A44:A46"/>
    <mergeCell ref="K44:K46"/>
    <mergeCell ref="V44:V46"/>
    <mergeCell ref="AB44:AB46"/>
    <mergeCell ref="AC44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200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21.275</v>
      </c>
      <c r="B6" s="184" t="s">
        <v>201</v>
      </c>
      <c r="C6" s="184" t="s">
        <v>58</v>
      </c>
      <c r="D6" s="184" t="s">
        <v>202</v>
      </c>
      <c r="E6" s="184" t="s">
        <v>203</v>
      </c>
      <c r="F6" s="184" t="s">
        <v>204</v>
      </c>
      <c r="G6" s="184" t="s">
        <v>61</v>
      </c>
      <c r="H6" s="87" t="s">
        <v>205</v>
      </c>
      <c r="I6" s="87" t="s">
        <v>206</v>
      </c>
      <c r="J6" s="87" t="s">
        <v>207</v>
      </c>
      <c r="K6" s="176">
        <v>80000</v>
      </c>
      <c r="L6" s="79">
        <v>54</v>
      </c>
      <c r="M6" s="79">
        <v>0</v>
      </c>
      <c r="N6" s="79">
        <v>156</v>
      </c>
      <c r="O6" s="88">
        <v>25</v>
      </c>
      <c r="P6" s="89">
        <v>0</v>
      </c>
      <c r="Q6" s="90">
        <f>O6+P6</f>
        <v>25</v>
      </c>
      <c r="R6" s="80">
        <f>IFERROR(Q6/N6,"-")</f>
        <v>0.16025641025641</v>
      </c>
      <c r="S6" s="79">
        <v>4</v>
      </c>
      <c r="T6" s="79">
        <v>10</v>
      </c>
      <c r="U6" s="80">
        <f>IFERROR(T6/(Q6),"-")</f>
        <v>0.4</v>
      </c>
      <c r="V6" s="81">
        <f>IFERROR(K6/SUM(Q6:Q7),"-")</f>
        <v>1702.1276595745</v>
      </c>
      <c r="W6" s="82">
        <v>4</v>
      </c>
      <c r="X6" s="80">
        <f>IF(Q6=0,"-",W6/Q6)</f>
        <v>0.16</v>
      </c>
      <c r="Y6" s="181">
        <v>98000</v>
      </c>
      <c r="Z6" s="182">
        <f>IFERROR(Y6/Q6,"-")</f>
        <v>3920</v>
      </c>
      <c r="AA6" s="182">
        <f>IFERROR(Y6/W6,"-")</f>
        <v>24500</v>
      </c>
      <c r="AB6" s="176">
        <f>SUM(Y6:Y7)-SUM(K6:K7)</f>
        <v>1622000</v>
      </c>
      <c r="AC6" s="83">
        <f>SUM(Y6:Y7)/SUM(K6:K7)</f>
        <v>21.275</v>
      </c>
      <c r="AD6" s="77"/>
      <c r="AE6" s="91">
        <v>2</v>
      </c>
      <c r="AF6" s="92">
        <f>IF(Q6=0,"",IF(AE6=0,"",(AE6/Q6)))</f>
        <v>0.08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10</v>
      </c>
      <c r="AO6" s="98">
        <f>IF(Q6=0,"",IF(AN6=0,"",(AN6/Q6)))</f>
        <v>0.4</v>
      </c>
      <c r="AP6" s="97">
        <v>1</v>
      </c>
      <c r="AQ6" s="99">
        <f>IFERROR(AP6/AN6,"-")</f>
        <v>0.1</v>
      </c>
      <c r="AR6" s="100">
        <v>51000</v>
      </c>
      <c r="AS6" s="101">
        <f>IFERROR(AR6/AN6,"-")</f>
        <v>5100</v>
      </c>
      <c r="AT6" s="102"/>
      <c r="AU6" s="102"/>
      <c r="AV6" s="102">
        <v>1</v>
      </c>
      <c r="AW6" s="103">
        <v>3</v>
      </c>
      <c r="AX6" s="104">
        <f>IF(Q6=0,"",IF(AW6=0,"",(AW6/Q6)))</f>
        <v>0.12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4</v>
      </c>
      <c r="BG6" s="110">
        <f>IF(Q6=0,"",IF(BF6=0,"",(BF6/Q6)))</f>
        <v>0.16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5</v>
      </c>
      <c r="BP6" s="117">
        <f>IF(Q6=0,"",IF(BO6=0,"",(BO6/Q6)))</f>
        <v>0.2</v>
      </c>
      <c r="BQ6" s="118">
        <v>2</v>
      </c>
      <c r="BR6" s="119">
        <f>IFERROR(BQ6/BO6,"-")</f>
        <v>0.4</v>
      </c>
      <c r="BS6" s="120">
        <v>42000</v>
      </c>
      <c r="BT6" s="121">
        <f>IFERROR(BS6/BO6,"-")</f>
        <v>8400</v>
      </c>
      <c r="BU6" s="122">
        <v>1</v>
      </c>
      <c r="BV6" s="122"/>
      <c r="BW6" s="122">
        <v>1</v>
      </c>
      <c r="BX6" s="123">
        <v>1</v>
      </c>
      <c r="BY6" s="124">
        <f>IF(Q6=0,"",IF(BX6=0,"",(BX6/Q6)))</f>
        <v>0.04</v>
      </c>
      <c r="BZ6" s="125">
        <v>1</v>
      </c>
      <c r="CA6" s="126">
        <f>IFERROR(BZ6/BX6,"-")</f>
        <v>1</v>
      </c>
      <c r="CB6" s="127">
        <v>5000</v>
      </c>
      <c r="CC6" s="128">
        <f>IFERROR(CB6/BX6,"-")</f>
        <v>5000</v>
      </c>
      <c r="CD6" s="129">
        <v>1</v>
      </c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4</v>
      </c>
      <c r="CQ6" s="138">
        <v>98000</v>
      </c>
      <c r="CR6" s="138">
        <v>51000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208</v>
      </c>
      <c r="C7" s="184" t="s">
        <v>58</v>
      </c>
      <c r="D7" s="184"/>
      <c r="E7" s="184"/>
      <c r="F7" s="184"/>
      <c r="G7" s="184" t="s">
        <v>73</v>
      </c>
      <c r="H7" s="87"/>
      <c r="I7" s="87"/>
      <c r="J7" s="87"/>
      <c r="K7" s="176"/>
      <c r="L7" s="79">
        <v>110</v>
      </c>
      <c r="M7" s="79">
        <v>76</v>
      </c>
      <c r="N7" s="79">
        <v>62</v>
      </c>
      <c r="O7" s="88">
        <v>22</v>
      </c>
      <c r="P7" s="89">
        <v>0</v>
      </c>
      <c r="Q7" s="90">
        <f>O7+P7</f>
        <v>22</v>
      </c>
      <c r="R7" s="80">
        <f>IFERROR(Q7/N7,"-")</f>
        <v>0.35483870967742</v>
      </c>
      <c r="S7" s="79">
        <v>8</v>
      </c>
      <c r="T7" s="79">
        <v>7</v>
      </c>
      <c r="U7" s="80">
        <f>IFERROR(T7/(Q7),"-")</f>
        <v>0.31818181818182</v>
      </c>
      <c r="V7" s="81"/>
      <c r="W7" s="82">
        <v>6</v>
      </c>
      <c r="X7" s="80">
        <f>IF(Q7=0,"-",W7/Q7)</f>
        <v>0.27272727272727</v>
      </c>
      <c r="Y7" s="181">
        <v>1604000</v>
      </c>
      <c r="Z7" s="182">
        <f>IFERROR(Y7/Q7,"-")</f>
        <v>72909.090909091</v>
      </c>
      <c r="AA7" s="182">
        <f>IFERROR(Y7/W7,"-")</f>
        <v>267333.33333333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0.090909090909091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4</v>
      </c>
      <c r="AX7" s="104">
        <f>IF(Q7=0,"",IF(AW7=0,"",(AW7/Q7)))</f>
        <v>0.18181818181818</v>
      </c>
      <c r="AY7" s="103">
        <v>1</v>
      </c>
      <c r="AZ7" s="105">
        <f>IFERROR(AY7/AW7,"-")</f>
        <v>0.25</v>
      </c>
      <c r="BA7" s="106">
        <v>5000</v>
      </c>
      <c r="BB7" s="107">
        <f>IFERROR(BA7/AW7,"-")</f>
        <v>1250</v>
      </c>
      <c r="BC7" s="108">
        <v>1</v>
      </c>
      <c r="BD7" s="108"/>
      <c r="BE7" s="108"/>
      <c r="BF7" s="109">
        <v>3</v>
      </c>
      <c r="BG7" s="110">
        <f>IF(Q7=0,"",IF(BF7=0,"",(BF7/Q7)))</f>
        <v>0.13636363636364</v>
      </c>
      <c r="BH7" s="109">
        <v>1</v>
      </c>
      <c r="BI7" s="111">
        <f>IFERROR(BH7/BF7,"-")</f>
        <v>0.33333333333333</v>
      </c>
      <c r="BJ7" s="112">
        <v>628000</v>
      </c>
      <c r="BK7" s="113">
        <f>IFERROR(BJ7/BF7,"-")</f>
        <v>209333.33333333</v>
      </c>
      <c r="BL7" s="114"/>
      <c r="BM7" s="114"/>
      <c r="BN7" s="114">
        <v>1</v>
      </c>
      <c r="BO7" s="116">
        <v>7</v>
      </c>
      <c r="BP7" s="117">
        <f>IF(Q7=0,"",IF(BO7=0,"",(BO7/Q7)))</f>
        <v>0.31818181818182</v>
      </c>
      <c r="BQ7" s="118">
        <v>1</v>
      </c>
      <c r="BR7" s="119">
        <f>IFERROR(BQ7/BO7,"-")</f>
        <v>0.14285714285714</v>
      </c>
      <c r="BS7" s="120">
        <v>18000</v>
      </c>
      <c r="BT7" s="121">
        <f>IFERROR(BS7/BO7,"-")</f>
        <v>2571.4285714286</v>
      </c>
      <c r="BU7" s="122"/>
      <c r="BV7" s="122"/>
      <c r="BW7" s="122">
        <v>1</v>
      </c>
      <c r="BX7" s="123">
        <v>6</v>
      </c>
      <c r="BY7" s="124">
        <f>IF(Q7=0,"",IF(BX7=0,"",(BX7/Q7)))</f>
        <v>0.27272727272727</v>
      </c>
      <c r="BZ7" s="125">
        <v>3</v>
      </c>
      <c r="CA7" s="126">
        <f>IFERROR(BZ7/BX7,"-")</f>
        <v>0.5</v>
      </c>
      <c r="CB7" s="127">
        <v>953000</v>
      </c>
      <c r="CC7" s="128">
        <f>IFERROR(CB7/BX7,"-")</f>
        <v>158833.33333333</v>
      </c>
      <c r="CD7" s="129">
        <v>1</v>
      </c>
      <c r="CE7" s="129"/>
      <c r="CF7" s="129">
        <v>2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6</v>
      </c>
      <c r="CQ7" s="138">
        <v>1604000</v>
      </c>
      <c r="CR7" s="138">
        <v>785000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21.275</v>
      </c>
      <c r="B10" s="39"/>
      <c r="C10" s="39"/>
      <c r="D10" s="39"/>
      <c r="E10" s="39"/>
      <c r="F10" s="39"/>
      <c r="G10" s="39"/>
      <c r="H10" s="40" t="s">
        <v>209</v>
      </c>
      <c r="I10" s="40"/>
      <c r="J10" s="40"/>
      <c r="K10" s="179">
        <f>SUM(K6:K9)</f>
        <v>80000</v>
      </c>
      <c r="L10" s="41">
        <f>SUM(L6:L9)</f>
        <v>164</v>
      </c>
      <c r="M10" s="41">
        <f>SUM(M6:M9)</f>
        <v>76</v>
      </c>
      <c r="N10" s="41">
        <f>SUM(N6:N9)</f>
        <v>218</v>
      </c>
      <c r="O10" s="41">
        <f>SUM(O6:O9)</f>
        <v>47</v>
      </c>
      <c r="P10" s="41">
        <f>SUM(P6:P9)</f>
        <v>0</v>
      </c>
      <c r="Q10" s="41">
        <f>SUM(Q6:Q9)</f>
        <v>47</v>
      </c>
      <c r="R10" s="42">
        <f>IFERROR(Q10/N10,"-")</f>
        <v>0.21559633027523</v>
      </c>
      <c r="S10" s="76">
        <f>SUM(S6:S9)</f>
        <v>12</v>
      </c>
      <c r="T10" s="76">
        <f>SUM(T6:T9)</f>
        <v>17</v>
      </c>
      <c r="U10" s="42">
        <f>IFERROR(S10/Q10,"-")</f>
        <v>0.25531914893617</v>
      </c>
      <c r="V10" s="43">
        <f>IFERROR(K10/Q10,"-")</f>
        <v>1702.1276595745</v>
      </c>
      <c r="W10" s="44">
        <f>SUM(W6:W9)</f>
        <v>10</v>
      </c>
      <c r="X10" s="42">
        <f>IFERROR(W10/Q10,"-")</f>
        <v>0.21276595744681</v>
      </c>
      <c r="Y10" s="179">
        <f>SUM(Y6:Y9)</f>
        <v>1702000</v>
      </c>
      <c r="Z10" s="179">
        <f>IFERROR(Y10/Q10,"-")</f>
        <v>36212.765957447</v>
      </c>
      <c r="AA10" s="179">
        <f>IFERROR(Y10/W10,"-")</f>
        <v>170200</v>
      </c>
      <c r="AB10" s="179">
        <f>Y10-K10</f>
        <v>1622000</v>
      </c>
      <c r="AC10" s="45">
        <f>Y10/K10</f>
        <v>21.275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