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<sst xmlns="http://schemas.openxmlformats.org/spreadsheetml/2006/main" uniqueCount="200">
  <si>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</si>
  <si>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</si>
  <si>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</si>
  <si>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</si>
  <si>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</si>
  <si>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</si>
  <si>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</si>
  <si>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</si>
  <si>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</si>
  <si>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</si>
  <si>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</si>
  <si>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</si>
  <si>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</si>
  <si>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</si>
  <si>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</si>
  <si>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</si>
  <si>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</si>
  <si>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</si>
  <si>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</si>
  <si>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</si>
  <si>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</si>
  <si>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</si>
  <si>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</si>
  <si>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</si>
  <si>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</si>
  <si>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</si>
  <si>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</si>
  <si>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</si>
  <si>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</si>
  <si>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</si>
  <si>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</si>
  <si>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</si>
  <si>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</si>
  <si>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</si>
  <si>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</si>
  <si>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</si>
  <si>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</si>
  <si>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</si>
  <si>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</si>
  <si>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</si>
  <si>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</si>
  <si>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</si>
  <si>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</si>
  <si>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</si>
  <si>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</si>
  <si>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</si>
  <si>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</si>
  <si>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</si>
  <si>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</si>
  <si>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</si>
  <si>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</si>
  <si>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</si>
  <si>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</si>
  <si>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</si>
  <si>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</si>
  <si>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</si>
  <si>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</si>
  <si>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np2593</t>
  </si>
  <si>
    <t>インターカラー</t>
  </si>
  <si>
    <t>記事風版</t>
  </si>
  <si>
    <t>インターネットが苦手な中年男性に優しい</t>
  </si>
  <si>
    <t>lp03_a</t>
  </si>
  <si>
    <t>サンスポ関東</t>
  </si>
  <si>
    <t>4C終面全5段</t>
  </si>
  <si>
    <t>8月01日(土)</t>
  </si>
  <si>
    <t>np2594</t>
  </si>
  <si>
    <t>空電</t>
  </si>
  <si>
    <t>np2595</t>
  </si>
  <si>
    <t>記者取材風版</t>
  </si>
  <si>
    <t>女性から誘われる出会い系裏サイト</t>
  </si>
  <si>
    <t>サンスポ関西</t>
  </si>
  <si>
    <t>全5段</t>
  </si>
  <si>
    <t>8月15日(土)</t>
  </si>
  <si>
    <t>np2596</t>
  </si>
  <si>
    <t>np2597</t>
  </si>
  <si>
    <t>(新登録まわり)黒：記事風</t>
  </si>
  <si>
    <t>求む女性が好きな男性</t>
  </si>
  <si>
    <t>8月21日(金)</t>
  </si>
  <si>
    <t>np2598</t>
  </si>
  <si>
    <t>np2599</t>
  </si>
  <si>
    <t>デリヘル版3</t>
  </si>
  <si>
    <t>ドンドン出会える</t>
  </si>
  <si>
    <t>デイリースポーツ関西</t>
  </si>
  <si>
    <t>全5段・半5段段つかみ10段保証</t>
  </si>
  <si>
    <t>10段保証</t>
  </si>
  <si>
    <t>np2600</t>
  </si>
  <si>
    <t>デリヘル版</t>
  </si>
  <si>
    <t>70歳までの出会いリクルート</t>
  </si>
  <si>
    <t>np2601</t>
  </si>
  <si>
    <t>焼肉版</t>
  </si>
  <si>
    <t>求む50歳以上の女性と</t>
  </si>
  <si>
    <t>np2602</t>
  </si>
  <si>
    <t>(新登録まわり)記事風版</t>
  </si>
  <si>
    <t>np2603</t>
  </si>
  <si>
    <t>np2604</t>
  </si>
  <si>
    <t>(空電共通)</t>
  </si>
  <si>
    <t>np2605</t>
  </si>
  <si>
    <t>①右女３</t>
  </si>
  <si>
    <t>131「出会える人数、無制限」</t>
  </si>
  <si>
    <t>半2段・半3段つかみ10段保証</t>
  </si>
  <si>
    <t>1～10日</t>
  </si>
  <si>
    <t>np2606</t>
  </si>
  <si>
    <t>②旧デイリー風</t>
  </si>
  <si>
    <t>132「いっけねー。またダブルブッキングしちゃった」</t>
  </si>
  <si>
    <t>11～20日</t>
  </si>
  <si>
    <t>np2607</t>
  </si>
  <si>
    <t>③興奮版</t>
  </si>
  <si>
    <t>133「男は頑張らずに出会えるサイト。すごい！すごい！」</t>
  </si>
  <si>
    <t>21～31日</t>
  </si>
  <si>
    <t>np2608</t>
  </si>
  <si>
    <t>np2609</t>
  </si>
  <si>
    <t>np2610</t>
  </si>
  <si>
    <t>np2611</t>
  </si>
  <si>
    <t>np2612</t>
  </si>
  <si>
    <t>np2613</t>
  </si>
  <si>
    <t>スポーツ報知関東</t>
  </si>
  <si>
    <t>半2段つかみ20段保証</t>
  </si>
  <si>
    <t>20段保証</t>
  </si>
  <si>
    <t>np2614</t>
  </si>
  <si>
    <t>半3段つかみ20段保証</t>
  </si>
  <si>
    <t>np2615</t>
  </si>
  <si>
    <t>③大正版</t>
  </si>
  <si>
    <t>半5段つかみ20段保証</t>
  </si>
  <si>
    <t>np2616</t>
  </si>
  <si>
    <t>np2617</t>
  </si>
  <si>
    <t>スポニチ関東</t>
  </si>
  <si>
    <t>8月02日(日)</t>
  </si>
  <si>
    <t>np2618</t>
  </si>
  <si>
    <t>np2619</t>
  </si>
  <si>
    <t>訳アリだから女性から誘われる</t>
  </si>
  <si>
    <t>スポニチ関東 特価</t>
  </si>
  <si>
    <t>8月16日(日)</t>
  </si>
  <si>
    <t>np2620</t>
  </si>
  <si>
    <t>np2621</t>
  </si>
  <si>
    <t>70歳までの出会いお手伝い</t>
  </si>
  <si>
    <t>スポニチ関西</t>
  </si>
  <si>
    <t>np2622</t>
  </si>
  <si>
    <t>np2623</t>
  </si>
  <si>
    <t>スポニチ関西 特価</t>
  </si>
  <si>
    <t>8月10日(月)</t>
  </si>
  <si>
    <t>np2624</t>
  </si>
  <si>
    <t>np2625</t>
  </si>
  <si>
    <t>np2626</t>
  </si>
  <si>
    <t>np2627</t>
  </si>
  <si>
    <t>8月23日(日)</t>
  </si>
  <si>
    <t>np2628</t>
  </si>
  <si>
    <t>np2629</t>
  </si>
  <si>
    <t>新書籍版</t>
  </si>
  <si>
    <t>逆指名祭り</t>
  </si>
  <si>
    <t>1C終面全5段</t>
  </si>
  <si>
    <t>8月08日(土)</t>
  </si>
  <si>
    <t>np2630</t>
  </si>
  <si>
    <t>np2631</t>
  </si>
  <si>
    <t>ニッカン関西</t>
  </si>
  <si>
    <t>np2632</t>
  </si>
  <si>
    <t>np2633</t>
  </si>
  <si>
    <t>np2634</t>
  </si>
  <si>
    <t>np2635</t>
  </si>
  <si>
    <t>新50代：新聞使用</t>
  </si>
  <si>
    <t>(新txt)女性から逆指名</t>
  </si>
  <si>
    <t>np2636</t>
  </si>
  <si>
    <t>np2637</t>
  </si>
  <si>
    <t>スポーツ報知関西</t>
  </si>
  <si>
    <t>np2638</t>
  </si>
  <si>
    <t>np2639</t>
  </si>
  <si>
    <t>九スポ</t>
  </si>
  <si>
    <t>8月22日(土)</t>
  </si>
  <si>
    <t>np2640</t>
  </si>
  <si>
    <t>np2641</t>
  </si>
  <si>
    <t>8月29日(土)</t>
  </si>
  <si>
    <t>np2642</t>
  </si>
  <si>
    <t>np2643</t>
  </si>
  <si>
    <t>中京スポーツ</t>
  </si>
  <si>
    <t>np2644</t>
  </si>
  <si>
    <t>np2645</t>
  </si>
  <si>
    <t>np2646</t>
  </si>
  <si>
    <t>np2647</t>
  </si>
  <si>
    <t>クーポン版</t>
  </si>
  <si>
    <t>総額6500円出会いクーポン</t>
  </si>
  <si>
    <t>半5段・4件割</t>
  </si>
  <si>
    <t>np2648</t>
  </si>
  <si>
    <t>np2649</t>
  </si>
  <si>
    <t>空電 (共通)</t>
  </si>
  <si>
    <t>np2650</t>
  </si>
  <si>
    <t>クーポン版(写真付）</t>
  </si>
  <si>
    <t>総額7300円出会いクーポン</t>
  </si>
  <si>
    <t>np2718</t>
  </si>
  <si>
    <t>np2651</t>
  </si>
  <si>
    <t>np2652</t>
  </si>
  <si>
    <t>np2653</t>
  </si>
  <si>
    <t>大正版</t>
  </si>
  <si>
    <t>(新txt)もう50代の熟女だけど試しに付き合ってみる？</t>
  </si>
  <si>
    <t>半5段</t>
  </si>
  <si>
    <t>np2654</t>
  </si>
  <si>
    <t>np2655</t>
  </si>
  <si>
    <t>8月30日(日)</t>
  </si>
  <si>
    <t>np2656</t>
  </si>
  <si>
    <t>np2657</t>
  </si>
  <si>
    <t>np2658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</si>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</sst>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0.41754385964912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8</v>
      </c>
      <c r="M6" s="79">
        <v>0</v>
      </c>
      <c r="N6" s="79">
        <v>32</v>
      </c>
      <c r="O6" s="88">
        <v>3</v>
      </c>
      <c r="P6" s="89">
        <v>0</v>
      </c>
      <c r="Q6" s="90">
        <f>O6+P6</f>
        <v>3</v>
      </c>
      <c r="R6" s="80">
        <f>IFERROR(Q6/N6,"-")</f>
        <v>0.09375</v>
      </c>
      <c r="S6" s="79">
        <v>0</v>
      </c>
      <c r="T6" s="79">
        <v>3</v>
      </c>
      <c r="U6" s="80">
        <f>IFERROR(T6/(Q6),"-")</f>
        <v>1</v>
      </c>
      <c r="V6" s="81">
        <f>IFERROR(K6/SUM(Q6:Q11),"-")</f>
        <v>30000</v>
      </c>
      <c r="W6" s="82">
        <v>2</v>
      </c>
      <c r="X6" s="80">
        <f>IF(Q6=0,"-",W6/Q6)</f>
        <v>0.66666666666667</v>
      </c>
      <c r="Y6" s="181">
        <v>24000</v>
      </c>
      <c r="Z6" s="182">
        <f>IFERROR(Y6/Q6,"-")</f>
        <v>8000</v>
      </c>
      <c r="AA6" s="182">
        <f>IFERROR(Y6/W6,"-")</f>
        <v>12000</v>
      </c>
      <c r="AB6" s="176">
        <f>SUM(Y6:Y11)-SUM(K6:K11)</f>
        <v>-332000</v>
      </c>
      <c r="AC6" s="83">
        <f>SUM(Y6:Y11)/SUM(K6:K11)</f>
        <v>0.41754385964912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0.33333333333333</v>
      </c>
      <c r="BH6" s="109">
        <v>1</v>
      </c>
      <c r="BI6" s="111">
        <f>IFERROR(BH6/BF6,"-")</f>
        <v>1</v>
      </c>
      <c r="BJ6" s="112">
        <v>20000</v>
      </c>
      <c r="BK6" s="113">
        <f>IFERROR(BJ6/BF6,"-")</f>
        <v>20000</v>
      </c>
      <c r="BL6" s="114"/>
      <c r="BM6" s="114"/>
      <c r="BN6" s="114">
        <v>1</v>
      </c>
      <c r="BO6" s="116">
        <v>2</v>
      </c>
      <c r="BP6" s="117">
        <f>IF(Q6=0,"",IF(BO6=0,"",(BO6/Q6)))</f>
        <v>0.66666666666667</v>
      </c>
      <c r="BQ6" s="118">
        <v>1</v>
      </c>
      <c r="BR6" s="119">
        <f>IFERROR(BQ6/BO6,"-")</f>
        <v>0.5</v>
      </c>
      <c r="BS6" s="120">
        <v>4000</v>
      </c>
      <c r="BT6" s="121">
        <f>IFERROR(BS6/BO6,"-")</f>
        <v>2000</v>
      </c>
      <c r="BU6" s="122"/>
      <c r="BV6" s="122">
        <v>1</v>
      </c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24000</v>
      </c>
      <c r="CR6" s="138">
        <v>20000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35</v>
      </c>
      <c r="M7" s="79">
        <v>30</v>
      </c>
      <c r="N7" s="79">
        <v>16</v>
      </c>
      <c r="O7" s="88">
        <v>1</v>
      </c>
      <c r="P7" s="89">
        <v>0</v>
      </c>
      <c r="Q7" s="90">
        <f>O7+P7</f>
        <v>1</v>
      </c>
      <c r="R7" s="80">
        <f>IFERROR(Q7/N7,"-")</f>
        <v>0.0625</v>
      </c>
      <c r="S7" s="79">
        <v>0</v>
      </c>
      <c r="T7" s="79">
        <v>1</v>
      </c>
      <c r="U7" s="80">
        <f>IFERROR(T7/(Q7),"-")</f>
        <v>1</v>
      </c>
      <c r="V7" s="81"/>
      <c r="W7" s="82">
        <v>1</v>
      </c>
      <c r="X7" s="80">
        <f>IF(Q7=0,"-",W7/Q7)</f>
        <v>1</v>
      </c>
      <c r="Y7" s="181">
        <v>5000</v>
      </c>
      <c r="Z7" s="182">
        <f>IFERROR(Y7/Q7,"-")</f>
        <v>5000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1</v>
      </c>
      <c r="BZ7" s="125">
        <v>1</v>
      </c>
      <c r="CA7" s="126">
        <f>IFERROR(BZ7/BX7,"-")</f>
        <v>1</v>
      </c>
      <c r="CB7" s="127">
        <v>5000</v>
      </c>
      <c r="CC7" s="128">
        <f>IFERROR(CB7/BX7,"-")</f>
        <v>5000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185" t="s">
        <v>72</v>
      </c>
      <c r="K8" s="176"/>
      <c r="L8" s="79">
        <v>14</v>
      </c>
      <c r="M8" s="79">
        <v>0</v>
      </c>
      <c r="N8" s="79">
        <v>46</v>
      </c>
      <c r="O8" s="88">
        <v>4</v>
      </c>
      <c r="P8" s="89">
        <v>0</v>
      </c>
      <c r="Q8" s="90">
        <f>O8+P8</f>
        <v>4</v>
      </c>
      <c r="R8" s="80">
        <f>IFERROR(Q8/N8,"-")</f>
        <v>0.08695652173913</v>
      </c>
      <c r="S8" s="79">
        <v>1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0.25</v>
      </c>
      <c r="Y8" s="181">
        <v>103000</v>
      </c>
      <c r="Z8" s="182">
        <f>IFERROR(Y8/Q8,"-")</f>
        <v>25750</v>
      </c>
      <c r="AA8" s="182">
        <f>IFERROR(Y8/W8,"-")</f>
        <v>103000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0.5</v>
      </c>
      <c r="BZ8" s="125">
        <v>1</v>
      </c>
      <c r="CA8" s="126">
        <f>IFERROR(BZ8/BX8,"-")</f>
        <v>0.5</v>
      </c>
      <c r="CB8" s="127">
        <v>103000</v>
      </c>
      <c r="CC8" s="128">
        <f>IFERROR(CB8/BX8,"-")</f>
        <v>51500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103000</v>
      </c>
      <c r="CR8" s="138">
        <v>103000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55</v>
      </c>
      <c r="M9" s="79">
        <v>28</v>
      </c>
      <c r="N9" s="79">
        <v>40</v>
      </c>
      <c r="O9" s="88">
        <v>5</v>
      </c>
      <c r="P9" s="89">
        <v>0</v>
      </c>
      <c r="Q9" s="90">
        <f>O9+P9</f>
        <v>5</v>
      </c>
      <c r="R9" s="80">
        <f>IFERROR(Q9/N9,"-")</f>
        <v>0.125</v>
      </c>
      <c r="S9" s="79">
        <v>0</v>
      </c>
      <c r="T9" s="79">
        <v>1</v>
      </c>
      <c r="U9" s="80">
        <f>IFERROR(T9/(Q9),"-")</f>
        <v>0.2</v>
      </c>
      <c r="V9" s="81"/>
      <c r="W9" s="82">
        <v>2</v>
      </c>
      <c r="X9" s="80">
        <f>IF(Q9=0,"-",W9/Q9)</f>
        <v>0.4</v>
      </c>
      <c r="Y9" s="181">
        <v>46000</v>
      </c>
      <c r="Z9" s="182">
        <f>IFERROR(Y9/Q9,"-")</f>
        <v>9200</v>
      </c>
      <c r="AA9" s="182">
        <f>IFERROR(Y9/W9,"-")</f>
        <v>23000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0.6</v>
      </c>
      <c r="BQ9" s="118">
        <v>2</v>
      </c>
      <c r="BR9" s="119">
        <f>IFERROR(BQ9/BO9,"-")</f>
        <v>0.66666666666667</v>
      </c>
      <c r="BS9" s="120">
        <v>18000</v>
      </c>
      <c r="BT9" s="121">
        <f>IFERROR(BS9/BO9,"-")</f>
        <v>6000</v>
      </c>
      <c r="BU9" s="122">
        <v>1</v>
      </c>
      <c r="BV9" s="122">
        <v>1</v>
      </c>
      <c r="BW9" s="122"/>
      <c r="BX9" s="123">
        <v>1</v>
      </c>
      <c r="BY9" s="124">
        <f>IF(Q9=0,"",IF(BX9=0,"",(BX9/Q9)))</f>
        <v>0.2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0.2</v>
      </c>
      <c r="CI9" s="132">
        <v>1</v>
      </c>
      <c r="CJ9" s="133">
        <f>IFERROR(CI9/CG9,"-")</f>
        <v>1</v>
      </c>
      <c r="CK9" s="134">
        <v>53000</v>
      </c>
      <c r="CL9" s="135">
        <f>IFERROR(CK9/CG9,"-")</f>
        <v>53000</v>
      </c>
      <c r="CM9" s="136"/>
      <c r="CN9" s="136"/>
      <c r="CO9" s="136">
        <v>1</v>
      </c>
      <c r="CP9" s="137">
        <v>2</v>
      </c>
      <c r="CQ9" s="138">
        <v>46000</v>
      </c>
      <c r="CR9" s="138">
        <v>53000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 t="s">
        <v>70</v>
      </c>
      <c r="I10" s="87" t="s">
        <v>71</v>
      </c>
      <c r="J10" s="87" t="s">
        <v>77</v>
      </c>
      <c r="K10" s="176"/>
      <c r="L10" s="79">
        <v>10</v>
      </c>
      <c r="M10" s="79">
        <v>0</v>
      </c>
      <c r="N10" s="79">
        <v>35</v>
      </c>
      <c r="O10" s="88">
        <v>2</v>
      </c>
      <c r="P10" s="89">
        <v>0</v>
      </c>
      <c r="Q10" s="90">
        <f>O10+P10</f>
        <v>2</v>
      </c>
      <c r="R10" s="80">
        <f>IFERROR(Q10/N10,"-")</f>
        <v>0.057142857142857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 t="s">
        <v>75</v>
      </c>
      <c r="F11" s="184" t="s">
        <v>76</v>
      </c>
      <c r="G11" s="184" t="s">
        <v>66</v>
      </c>
      <c r="H11" s="87"/>
      <c r="I11" s="87"/>
      <c r="J11" s="87"/>
      <c r="K11" s="176"/>
      <c r="L11" s="79">
        <v>18</v>
      </c>
      <c r="M11" s="79">
        <v>16</v>
      </c>
      <c r="N11" s="79">
        <v>15</v>
      </c>
      <c r="O11" s="88">
        <v>4</v>
      </c>
      <c r="P11" s="89">
        <v>0</v>
      </c>
      <c r="Q11" s="90">
        <f>O11+P11</f>
        <v>4</v>
      </c>
      <c r="R11" s="80">
        <f>IFERROR(Q11/N11,"-")</f>
        <v>0.26666666666667</v>
      </c>
      <c r="S11" s="79">
        <v>0</v>
      </c>
      <c r="T11" s="79">
        <v>1</v>
      </c>
      <c r="U11" s="80">
        <f>IFERROR(T11/(Q11),"-")</f>
        <v>0.25</v>
      </c>
      <c r="V11" s="81"/>
      <c r="W11" s="82">
        <v>1</v>
      </c>
      <c r="X11" s="80">
        <f>IF(Q11=0,"-",W11/Q11)</f>
        <v>0.25</v>
      </c>
      <c r="Y11" s="181">
        <v>60000</v>
      </c>
      <c r="Z11" s="182">
        <f>IFERROR(Y11/Q11,"-")</f>
        <v>15000</v>
      </c>
      <c r="AA11" s="182">
        <f>IFERROR(Y11/W11,"-")</f>
        <v>60000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3</v>
      </c>
      <c r="BY11" s="124">
        <f>IF(Q11=0,"",IF(BX11=0,"",(BX11/Q11)))</f>
        <v>0.75</v>
      </c>
      <c r="BZ11" s="125">
        <v>1</v>
      </c>
      <c r="CA11" s="126">
        <f>IFERROR(BZ11/BX11,"-")</f>
        <v>0.33333333333333</v>
      </c>
      <c r="CB11" s="127">
        <v>60000</v>
      </c>
      <c r="CC11" s="128">
        <f>IFERROR(CB11/BX11,"-")</f>
        <v>20000</v>
      </c>
      <c r="CD11" s="129"/>
      <c r="CE11" s="129">
        <v>1</v>
      </c>
      <c r="CF11" s="129"/>
      <c r="CG11" s="130">
        <v>1</v>
      </c>
      <c r="CH11" s="131">
        <f>IF(Q11=0,"",IF(CG11=0,"",(CG11/Q11)))</f>
        <v>0.25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60000</v>
      </c>
      <c r="CR11" s="138">
        <v>60000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2.81</v>
      </c>
      <c r="B12" s="184" t="s">
        <v>79</v>
      </c>
      <c r="C12" s="184" t="s">
        <v>58</v>
      </c>
      <c r="D12" s="184"/>
      <c r="E12" s="184" t="s">
        <v>80</v>
      </c>
      <c r="F12" s="184" t="s">
        <v>81</v>
      </c>
      <c r="G12" s="184" t="s">
        <v>61</v>
      </c>
      <c r="H12" s="87" t="s">
        <v>82</v>
      </c>
      <c r="I12" s="87" t="s">
        <v>83</v>
      </c>
      <c r="J12" s="87" t="s">
        <v>84</v>
      </c>
      <c r="K12" s="176">
        <v>200000</v>
      </c>
      <c r="L12" s="79">
        <v>42</v>
      </c>
      <c r="M12" s="79">
        <v>0</v>
      </c>
      <c r="N12" s="79">
        <v>194</v>
      </c>
      <c r="O12" s="88">
        <v>17</v>
      </c>
      <c r="P12" s="89">
        <v>0</v>
      </c>
      <c r="Q12" s="90">
        <f>O12+P12</f>
        <v>17</v>
      </c>
      <c r="R12" s="80">
        <f>IFERROR(Q12/N12,"-")</f>
        <v>0.087628865979381</v>
      </c>
      <c r="S12" s="79">
        <v>0</v>
      </c>
      <c r="T12" s="79">
        <v>12</v>
      </c>
      <c r="U12" s="80">
        <f>IFERROR(T12/(Q12),"-")</f>
        <v>0.70588235294118</v>
      </c>
      <c r="V12" s="81">
        <f>IFERROR(K12/SUM(Q12:Q17),"-")</f>
        <v>4878.0487804878</v>
      </c>
      <c r="W12" s="82">
        <v>9</v>
      </c>
      <c r="X12" s="80">
        <f>IF(Q12=0,"-",W12/Q12)</f>
        <v>0.52941176470588</v>
      </c>
      <c r="Y12" s="181">
        <v>151000</v>
      </c>
      <c r="Z12" s="182">
        <f>IFERROR(Y12/Q12,"-")</f>
        <v>8882.3529411765</v>
      </c>
      <c r="AA12" s="182">
        <f>IFERROR(Y12/W12,"-")</f>
        <v>16777.777777778</v>
      </c>
      <c r="AB12" s="176">
        <f>SUM(Y12:Y17)-SUM(K12:K17)</f>
        <v>362000</v>
      </c>
      <c r="AC12" s="83">
        <f>SUM(Y12:Y17)/SUM(K12:K17)</f>
        <v>2.81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0.058823529411765</v>
      </c>
      <c r="AY12" s="103">
        <v>1</v>
      </c>
      <c r="AZ12" s="105">
        <f>IFERROR(AY12/AW12,"-")</f>
        <v>1</v>
      </c>
      <c r="BA12" s="106">
        <v>6000</v>
      </c>
      <c r="BB12" s="107">
        <f>IFERROR(BA12/AW12,"-")</f>
        <v>6000</v>
      </c>
      <c r="BC12" s="108"/>
      <c r="BD12" s="108">
        <v>1</v>
      </c>
      <c r="BE12" s="108"/>
      <c r="BF12" s="109">
        <v>4</v>
      </c>
      <c r="BG12" s="110">
        <f>IF(Q12=0,"",IF(BF12=0,"",(BF12/Q12)))</f>
        <v>0.23529411764706</v>
      </c>
      <c r="BH12" s="109">
        <v>2</v>
      </c>
      <c r="BI12" s="111">
        <f>IFERROR(BH12/BF12,"-")</f>
        <v>0.5</v>
      </c>
      <c r="BJ12" s="112">
        <v>2000</v>
      </c>
      <c r="BK12" s="113">
        <f>IFERROR(BJ12/BF12,"-")</f>
        <v>500</v>
      </c>
      <c r="BL12" s="114">
        <v>2</v>
      </c>
      <c r="BM12" s="114"/>
      <c r="BN12" s="114"/>
      <c r="BO12" s="116">
        <v>4</v>
      </c>
      <c r="BP12" s="117">
        <f>IF(Q12=0,"",IF(BO12=0,"",(BO12/Q12)))</f>
        <v>0.23529411764706</v>
      </c>
      <c r="BQ12" s="118">
        <v>2</v>
      </c>
      <c r="BR12" s="119">
        <f>IFERROR(BQ12/BO12,"-")</f>
        <v>0.5</v>
      </c>
      <c r="BS12" s="120">
        <v>6000</v>
      </c>
      <c r="BT12" s="121">
        <f>IFERROR(BS12/BO12,"-")</f>
        <v>1500</v>
      </c>
      <c r="BU12" s="122">
        <v>2</v>
      </c>
      <c r="BV12" s="122"/>
      <c r="BW12" s="122"/>
      <c r="BX12" s="123">
        <v>7</v>
      </c>
      <c r="BY12" s="124">
        <f>IF(Q12=0,"",IF(BX12=0,"",(BX12/Q12)))</f>
        <v>0.41176470588235</v>
      </c>
      <c r="BZ12" s="125">
        <v>4</v>
      </c>
      <c r="CA12" s="126">
        <f>IFERROR(BZ12/BX12,"-")</f>
        <v>0.57142857142857</v>
      </c>
      <c r="CB12" s="127">
        <v>495000</v>
      </c>
      <c r="CC12" s="128">
        <f>IFERROR(CB12/BX12,"-")</f>
        <v>70714.285714286</v>
      </c>
      <c r="CD12" s="129">
        <v>2</v>
      </c>
      <c r="CE12" s="129"/>
      <c r="CF12" s="129">
        <v>2</v>
      </c>
      <c r="CG12" s="130">
        <v>1</v>
      </c>
      <c r="CH12" s="131">
        <f>IF(Q12=0,"",IF(CG12=0,"",(CG12/Q12)))</f>
        <v>0.058823529411765</v>
      </c>
      <c r="CI12" s="132">
        <v>1</v>
      </c>
      <c r="CJ12" s="133">
        <f>IFERROR(CI12/CG12,"-")</f>
        <v>1</v>
      </c>
      <c r="CK12" s="134">
        <v>8000</v>
      </c>
      <c r="CL12" s="135">
        <f>IFERROR(CK12/CG12,"-")</f>
        <v>8000</v>
      </c>
      <c r="CM12" s="136"/>
      <c r="CN12" s="136">
        <v>1</v>
      </c>
      <c r="CO12" s="136"/>
      <c r="CP12" s="137">
        <v>9</v>
      </c>
      <c r="CQ12" s="138">
        <v>151000</v>
      </c>
      <c r="CR12" s="138">
        <v>471000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85</v>
      </c>
      <c r="C13" s="184" t="s">
        <v>58</v>
      </c>
      <c r="D13" s="184"/>
      <c r="E13" s="184" t="s">
        <v>86</v>
      </c>
      <c r="F13" s="184" t="s">
        <v>87</v>
      </c>
      <c r="G13" s="184" t="s">
        <v>61</v>
      </c>
      <c r="H13" s="87"/>
      <c r="I13" s="87" t="s">
        <v>83</v>
      </c>
      <c r="J13" s="87"/>
      <c r="K13" s="176"/>
      <c r="L13" s="79">
        <v>13</v>
      </c>
      <c r="M13" s="79">
        <v>0</v>
      </c>
      <c r="N13" s="79">
        <v>31</v>
      </c>
      <c r="O13" s="88">
        <v>1</v>
      </c>
      <c r="P13" s="89">
        <v>0</v>
      </c>
      <c r="Q13" s="90">
        <f>O13+P13</f>
        <v>1</v>
      </c>
      <c r="R13" s="80">
        <f>IFERROR(Q13/N13,"-")</f>
        <v>0.032258064516129</v>
      </c>
      <c r="S13" s="79">
        <v>0</v>
      </c>
      <c r="T13" s="79">
        <v>1</v>
      </c>
      <c r="U13" s="80">
        <f>IFERROR(T13/(Q13),"-")</f>
        <v>1</v>
      </c>
      <c r="V13" s="81"/>
      <c r="W13" s="82">
        <v>1</v>
      </c>
      <c r="X13" s="80">
        <f>IF(Q13=0,"-",W13/Q13)</f>
        <v>1</v>
      </c>
      <c r="Y13" s="181">
        <v>9000</v>
      </c>
      <c r="Z13" s="182">
        <f>IFERROR(Y13/Q13,"-")</f>
        <v>9000</v>
      </c>
      <c r="AA13" s="182">
        <f>IFERROR(Y13/W13,"-")</f>
        <v>9000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1</v>
      </c>
      <c r="BH13" s="109">
        <v>1</v>
      </c>
      <c r="BI13" s="111">
        <f>IFERROR(BH13/BF13,"-")</f>
        <v>1</v>
      </c>
      <c r="BJ13" s="112">
        <v>9000</v>
      </c>
      <c r="BK13" s="113">
        <f>IFERROR(BJ13/BF13,"-")</f>
        <v>9000</v>
      </c>
      <c r="BL13" s="114"/>
      <c r="BM13" s="114"/>
      <c r="BN13" s="114">
        <v>1</v>
      </c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9000</v>
      </c>
      <c r="CR13" s="138">
        <v>9000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88</v>
      </c>
      <c r="C14" s="184" t="s">
        <v>58</v>
      </c>
      <c r="D14" s="184"/>
      <c r="E14" s="184" t="s">
        <v>89</v>
      </c>
      <c r="F14" s="184" t="s">
        <v>90</v>
      </c>
      <c r="G14" s="184" t="s">
        <v>61</v>
      </c>
      <c r="H14" s="87"/>
      <c r="I14" s="87" t="s">
        <v>83</v>
      </c>
      <c r="J14" s="87"/>
      <c r="K14" s="176"/>
      <c r="L14" s="79">
        <v>12</v>
      </c>
      <c r="M14" s="79">
        <v>0</v>
      </c>
      <c r="N14" s="79">
        <v>49</v>
      </c>
      <c r="O14" s="88">
        <v>4</v>
      </c>
      <c r="P14" s="89">
        <v>0</v>
      </c>
      <c r="Q14" s="90">
        <f>O14+P14</f>
        <v>4</v>
      </c>
      <c r="R14" s="80">
        <f>IFERROR(Q14/N14,"-")</f>
        <v>0.081632653061224</v>
      </c>
      <c r="S14" s="79">
        <v>0</v>
      </c>
      <c r="T14" s="79">
        <v>1</v>
      </c>
      <c r="U14" s="80">
        <f>IFERROR(T14/(Q14),"-")</f>
        <v>0.25</v>
      </c>
      <c r="V14" s="81"/>
      <c r="W14" s="82">
        <v>1</v>
      </c>
      <c r="X14" s="80">
        <f>IF(Q14=0,"-",W14/Q14)</f>
        <v>0.25</v>
      </c>
      <c r="Y14" s="181">
        <v>1000</v>
      </c>
      <c r="Z14" s="182">
        <f>IFERROR(Y14/Q14,"-")</f>
        <v>250</v>
      </c>
      <c r="AA14" s="182">
        <f>IFERROR(Y14/W14,"-")</f>
        <v>1000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0.25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0.75</v>
      </c>
      <c r="BQ14" s="118">
        <v>1</v>
      </c>
      <c r="BR14" s="119">
        <f>IFERROR(BQ14/BO14,"-")</f>
        <v>0.33333333333333</v>
      </c>
      <c r="BS14" s="120">
        <v>1000</v>
      </c>
      <c r="BT14" s="121">
        <f>IFERROR(BS14/BO14,"-")</f>
        <v>333.33333333333</v>
      </c>
      <c r="BU14" s="122">
        <v>1</v>
      </c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1000</v>
      </c>
      <c r="CR14" s="138">
        <v>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91</v>
      </c>
      <c r="C15" s="184" t="s">
        <v>58</v>
      </c>
      <c r="D15" s="184"/>
      <c r="E15" s="184" t="s">
        <v>92</v>
      </c>
      <c r="F15" s="184" t="s">
        <v>60</v>
      </c>
      <c r="G15" s="184" t="s">
        <v>61</v>
      </c>
      <c r="H15" s="87"/>
      <c r="I15" s="87" t="s">
        <v>83</v>
      </c>
      <c r="J15" s="87"/>
      <c r="K15" s="176"/>
      <c r="L15" s="79">
        <v>0</v>
      </c>
      <c r="M15" s="79">
        <v>0</v>
      </c>
      <c r="N15" s="79">
        <v>6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93</v>
      </c>
      <c r="C16" s="184" t="s">
        <v>58</v>
      </c>
      <c r="D16" s="184"/>
      <c r="E16" s="184" t="s">
        <v>68</v>
      </c>
      <c r="F16" s="184" t="s">
        <v>69</v>
      </c>
      <c r="G16" s="184" t="s">
        <v>61</v>
      </c>
      <c r="H16" s="87"/>
      <c r="I16" s="87" t="s">
        <v>83</v>
      </c>
      <c r="J16" s="87"/>
      <c r="K16" s="176"/>
      <c r="L16" s="79">
        <v>8</v>
      </c>
      <c r="M16" s="79">
        <v>0</v>
      </c>
      <c r="N16" s="79">
        <v>25</v>
      </c>
      <c r="O16" s="88">
        <v>2</v>
      </c>
      <c r="P16" s="89">
        <v>0</v>
      </c>
      <c r="Q16" s="90">
        <f>O16+P16</f>
        <v>2</v>
      </c>
      <c r="R16" s="80">
        <f>IFERROR(Q16/N16,"-")</f>
        <v>0.08</v>
      </c>
      <c r="S16" s="79">
        <v>0</v>
      </c>
      <c r="T16" s="79">
        <v>2</v>
      </c>
      <c r="U16" s="80">
        <f>IFERROR(T16/(Q16),"-")</f>
        <v>1</v>
      </c>
      <c r="V16" s="81"/>
      <c r="W16" s="82">
        <v>1</v>
      </c>
      <c r="X16" s="80">
        <f>IF(Q16=0,"-",W16/Q16)</f>
        <v>0.5</v>
      </c>
      <c r="Y16" s="181">
        <v>3000</v>
      </c>
      <c r="Z16" s="182">
        <f>IFERROR(Y16/Q16,"-")</f>
        <v>1500</v>
      </c>
      <c r="AA16" s="182">
        <f>IFERROR(Y16/W16,"-")</f>
        <v>3000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0.5</v>
      </c>
      <c r="BZ16" s="125">
        <v>1</v>
      </c>
      <c r="CA16" s="126">
        <f>IFERROR(BZ16/BX16,"-")</f>
        <v>1</v>
      </c>
      <c r="CB16" s="127">
        <v>3000</v>
      </c>
      <c r="CC16" s="128">
        <f>IFERROR(CB16/BX16,"-")</f>
        <v>3000</v>
      </c>
      <c r="CD16" s="129">
        <v>1</v>
      </c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94</v>
      </c>
      <c r="C17" s="184" t="s">
        <v>58</v>
      </c>
      <c r="D17" s="184"/>
      <c r="E17" s="184" t="s">
        <v>95</v>
      </c>
      <c r="F17" s="184" t="s">
        <v>95</v>
      </c>
      <c r="G17" s="184" t="s">
        <v>66</v>
      </c>
      <c r="H17" s="87"/>
      <c r="I17" s="87"/>
      <c r="J17" s="87"/>
      <c r="K17" s="176"/>
      <c r="L17" s="79">
        <v>157</v>
      </c>
      <c r="M17" s="79">
        <v>101</v>
      </c>
      <c r="N17" s="79">
        <v>42</v>
      </c>
      <c r="O17" s="88">
        <v>17</v>
      </c>
      <c r="P17" s="89">
        <v>0</v>
      </c>
      <c r="Q17" s="90">
        <f>O17+P17</f>
        <v>17</v>
      </c>
      <c r="R17" s="80">
        <f>IFERROR(Q17/N17,"-")</f>
        <v>0.4047619047619</v>
      </c>
      <c r="S17" s="79">
        <v>2</v>
      </c>
      <c r="T17" s="79">
        <v>5</v>
      </c>
      <c r="U17" s="80">
        <f>IFERROR(T17/(Q17),"-")</f>
        <v>0.29411764705882</v>
      </c>
      <c r="V17" s="81"/>
      <c r="W17" s="82">
        <v>3</v>
      </c>
      <c r="X17" s="80">
        <f>IF(Q17=0,"-",W17/Q17)</f>
        <v>0.17647058823529</v>
      </c>
      <c r="Y17" s="181">
        <v>398000</v>
      </c>
      <c r="Z17" s="182">
        <f>IFERROR(Y17/Q17,"-")</f>
        <v>23411.764705882</v>
      </c>
      <c r="AA17" s="182">
        <f>IFERROR(Y17/W17,"-")</f>
        <v>132666.66666667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4</v>
      </c>
      <c r="BG17" s="110">
        <f>IF(Q17=0,"",IF(BF17=0,"",(BF17/Q17)))</f>
        <v>0.23529411764706</v>
      </c>
      <c r="BH17" s="109">
        <v>1</v>
      </c>
      <c r="BI17" s="111">
        <f>IFERROR(BH17/BF17,"-")</f>
        <v>0.25</v>
      </c>
      <c r="BJ17" s="112">
        <v>35000</v>
      </c>
      <c r="BK17" s="113">
        <f>IFERROR(BJ17/BF17,"-")</f>
        <v>8750</v>
      </c>
      <c r="BL17" s="114"/>
      <c r="BM17" s="114"/>
      <c r="BN17" s="114">
        <v>1</v>
      </c>
      <c r="BO17" s="116">
        <v>6</v>
      </c>
      <c r="BP17" s="117">
        <f>IF(Q17=0,"",IF(BO17=0,"",(BO17/Q17)))</f>
        <v>0.35294117647059</v>
      </c>
      <c r="BQ17" s="118">
        <v>2</v>
      </c>
      <c r="BR17" s="119">
        <f>IFERROR(BQ17/BO17,"-")</f>
        <v>0.33333333333333</v>
      </c>
      <c r="BS17" s="120">
        <v>358000</v>
      </c>
      <c r="BT17" s="121">
        <f>IFERROR(BS17/BO17,"-")</f>
        <v>59666.666666667</v>
      </c>
      <c r="BU17" s="122"/>
      <c r="BV17" s="122"/>
      <c r="BW17" s="122">
        <v>2</v>
      </c>
      <c r="BX17" s="123">
        <v>4</v>
      </c>
      <c r="BY17" s="124">
        <f>IF(Q17=0,"",IF(BX17=0,"",(BX17/Q17)))</f>
        <v>0.23529411764706</v>
      </c>
      <c r="BZ17" s="125">
        <v>1</v>
      </c>
      <c r="CA17" s="126">
        <f>IFERROR(BZ17/BX17,"-")</f>
        <v>0.25</v>
      </c>
      <c r="CB17" s="127">
        <v>385000</v>
      </c>
      <c r="CC17" s="128">
        <f>IFERROR(CB17/BX17,"-")</f>
        <v>96250</v>
      </c>
      <c r="CD17" s="129"/>
      <c r="CE17" s="129"/>
      <c r="CF17" s="129">
        <v>1</v>
      </c>
      <c r="CG17" s="130">
        <v>3</v>
      </c>
      <c r="CH17" s="131">
        <f>IF(Q17=0,"",IF(CG17=0,"",(CG17/Q17)))</f>
        <v>0.17647058823529</v>
      </c>
      <c r="CI17" s="132">
        <v>3</v>
      </c>
      <c r="CJ17" s="133">
        <f>IFERROR(CI17/CG17,"-")</f>
        <v>1</v>
      </c>
      <c r="CK17" s="134">
        <v>147000</v>
      </c>
      <c r="CL17" s="135">
        <f>IFERROR(CK17/CG17,"-")</f>
        <v>49000</v>
      </c>
      <c r="CM17" s="136">
        <v>1</v>
      </c>
      <c r="CN17" s="136"/>
      <c r="CO17" s="136">
        <v>2</v>
      </c>
      <c r="CP17" s="137">
        <v>3</v>
      </c>
      <c r="CQ17" s="138">
        <v>398000</v>
      </c>
      <c r="CR17" s="138">
        <v>385000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10.306666666667</v>
      </c>
      <c r="B18" s="184" t="s">
        <v>96</v>
      </c>
      <c r="C18" s="184" t="s">
        <v>58</v>
      </c>
      <c r="D18" s="184"/>
      <c r="E18" s="184" t="s">
        <v>97</v>
      </c>
      <c r="F18" s="184" t="s">
        <v>98</v>
      </c>
      <c r="G18" s="184" t="s">
        <v>61</v>
      </c>
      <c r="H18" s="87" t="s">
        <v>62</v>
      </c>
      <c r="I18" s="87" t="s">
        <v>99</v>
      </c>
      <c r="J18" s="87" t="s">
        <v>100</v>
      </c>
      <c r="K18" s="176">
        <v>375000</v>
      </c>
      <c r="L18" s="79">
        <v>4</v>
      </c>
      <c r="M18" s="79">
        <v>0</v>
      </c>
      <c r="N18" s="79">
        <v>22</v>
      </c>
      <c r="O18" s="88">
        <v>2</v>
      </c>
      <c r="P18" s="89">
        <v>0</v>
      </c>
      <c r="Q18" s="90">
        <f>O18+P18</f>
        <v>2</v>
      </c>
      <c r="R18" s="80">
        <f>IFERROR(Q18/N18,"-")</f>
        <v>0.090909090909091</v>
      </c>
      <c r="S18" s="79">
        <v>0</v>
      </c>
      <c r="T18" s="79">
        <v>0</v>
      </c>
      <c r="U18" s="80">
        <f>IFERROR(T18/(Q18),"-")</f>
        <v>0</v>
      </c>
      <c r="V18" s="81">
        <f>IFERROR(K18/SUM(Q18:Q25),"-")</f>
        <v>8152.1739130435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SUM(Y18:Y25)-SUM(K18:K25)</f>
        <v>3490000</v>
      </c>
      <c r="AC18" s="83">
        <f>SUM(Y18:Y25)/SUM(K18:K25)</f>
        <v>10.306666666667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101</v>
      </c>
      <c r="C19" s="184" t="s">
        <v>58</v>
      </c>
      <c r="D19" s="184"/>
      <c r="E19" s="184" t="s">
        <v>102</v>
      </c>
      <c r="F19" s="184" t="s">
        <v>103</v>
      </c>
      <c r="G19" s="184" t="s">
        <v>61</v>
      </c>
      <c r="H19" s="87"/>
      <c r="I19" s="87" t="s">
        <v>99</v>
      </c>
      <c r="J19" s="87" t="s">
        <v>104</v>
      </c>
      <c r="K19" s="176"/>
      <c r="L19" s="79">
        <v>12</v>
      </c>
      <c r="M19" s="79">
        <v>0</v>
      </c>
      <c r="N19" s="79">
        <v>67</v>
      </c>
      <c r="O19" s="88">
        <v>5</v>
      </c>
      <c r="P19" s="89">
        <v>0</v>
      </c>
      <c r="Q19" s="90">
        <f>O19+P19</f>
        <v>5</v>
      </c>
      <c r="R19" s="80">
        <f>IFERROR(Q19/N19,"-")</f>
        <v>0.074626865671642</v>
      </c>
      <c r="S19" s="79">
        <v>0</v>
      </c>
      <c r="T19" s="79">
        <v>2</v>
      </c>
      <c r="U19" s="80">
        <f>IFERROR(T19/(Q19),"-")</f>
        <v>0.4</v>
      </c>
      <c r="V19" s="81"/>
      <c r="W19" s="82">
        <v>1</v>
      </c>
      <c r="X19" s="80">
        <f>IF(Q19=0,"-",W19/Q19)</f>
        <v>0.2</v>
      </c>
      <c r="Y19" s="181">
        <v>4000</v>
      </c>
      <c r="Z19" s="182">
        <f>IFERROR(Y19/Q19,"-")</f>
        <v>800</v>
      </c>
      <c r="AA19" s="182">
        <f>IFERROR(Y19/W19,"-")</f>
        <v>4000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0.4</v>
      </c>
      <c r="BH19" s="109">
        <v>1</v>
      </c>
      <c r="BI19" s="111">
        <f>IFERROR(BH19/BF19,"-")</f>
        <v>0.5</v>
      </c>
      <c r="BJ19" s="112">
        <v>4000</v>
      </c>
      <c r="BK19" s="113">
        <f>IFERROR(BJ19/BF19,"-")</f>
        <v>2000</v>
      </c>
      <c r="BL19" s="114"/>
      <c r="BM19" s="114">
        <v>1</v>
      </c>
      <c r="BN19" s="114"/>
      <c r="BO19" s="116">
        <v>2</v>
      </c>
      <c r="BP19" s="117">
        <f>IF(Q19=0,"",IF(BO19=0,"",(BO19/Q19)))</f>
        <v>0.4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4000</v>
      </c>
      <c r="CR19" s="138">
        <v>4000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105</v>
      </c>
      <c r="C20" s="184" t="s">
        <v>58</v>
      </c>
      <c r="D20" s="184"/>
      <c r="E20" s="184" t="s">
        <v>106</v>
      </c>
      <c r="F20" s="184" t="s">
        <v>107</v>
      </c>
      <c r="G20" s="184" t="s">
        <v>61</v>
      </c>
      <c r="H20" s="87"/>
      <c r="I20" s="87" t="s">
        <v>99</v>
      </c>
      <c r="J20" s="87" t="s">
        <v>108</v>
      </c>
      <c r="K20" s="176"/>
      <c r="L20" s="79">
        <v>14</v>
      </c>
      <c r="M20" s="79">
        <v>0</v>
      </c>
      <c r="N20" s="79">
        <v>72</v>
      </c>
      <c r="O20" s="88">
        <v>4</v>
      </c>
      <c r="P20" s="89">
        <v>0</v>
      </c>
      <c r="Q20" s="90">
        <f>O20+P20</f>
        <v>4</v>
      </c>
      <c r="R20" s="80">
        <f>IFERROR(Q20/N20,"-")</f>
        <v>0.055555555555556</v>
      </c>
      <c r="S20" s="79">
        <v>0</v>
      </c>
      <c r="T20" s="79">
        <v>2</v>
      </c>
      <c r="U20" s="80">
        <f>IFERROR(T20/(Q20),"-")</f>
        <v>0.5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0.25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109</v>
      </c>
      <c r="C21" s="184" t="s">
        <v>58</v>
      </c>
      <c r="D21" s="184"/>
      <c r="E21" s="184" t="s">
        <v>95</v>
      </c>
      <c r="F21" s="184" t="s">
        <v>95</v>
      </c>
      <c r="G21" s="184" t="s">
        <v>66</v>
      </c>
      <c r="H21" s="87"/>
      <c r="I21" s="87"/>
      <c r="J21" s="87"/>
      <c r="K21" s="176"/>
      <c r="L21" s="79">
        <v>105</v>
      </c>
      <c r="M21" s="79">
        <v>66</v>
      </c>
      <c r="N21" s="79">
        <v>41</v>
      </c>
      <c r="O21" s="88">
        <v>15</v>
      </c>
      <c r="P21" s="89">
        <v>0</v>
      </c>
      <c r="Q21" s="90">
        <f>O21+P21</f>
        <v>15</v>
      </c>
      <c r="R21" s="80">
        <f>IFERROR(Q21/N21,"-")</f>
        <v>0.36585365853659</v>
      </c>
      <c r="S21" s="79">
        <v>4</v>
      </c>
      <c r="T21" s="79">
        <v>4</v>
      </c>
      <c r="U21" s="80">
        <f>IFERROR(T21/(Q21),"-")</f>
        <v>0.26666666666667</v>
      </c>
      <c r="V21" s="81"/>
      <c r="W21" s="82">
        <v>9</v>
      </c>
      <c r="X21" s="80">
        <f>IF(Q21=0,"-",W21/Q21)</f>
        <v>0.6</v>
      </c>
      <c r="Y21" s="181">
        <v>2835000</v>
      </c>
      <c r="Z21" s="182">
        <f>IFERROR(Y21/Q21,"-")</f>
        <v>189000</v>
      </c>
      <c r="AA21" s="182">
        <f>IFERROR(Y21/W21,"-")</f>
        <v>315000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5</v>
      </c>
      <c r="BP21" s="117">
        <f>IF(Q21=0,"",IF(BO21=0,"",(BO21/Q21)))</f>
        <v>0.33333333333333</v>
      </c>
      <c r="BQ21" s="118">
        <v>3</v>
      </c>
      <c r="BR21" s="119">
        <f>IFERROR(BQ21/BO21,"-")</f>
        <v>0.6</v>
      </c>
      <c r="BS21" s="120">
        <v>1890000</v>
      </c>
      <c r="BT21" s="121">
        <f>IFERROR(BS21/BO21,"-")</f>
        <v>378000</v>
      </c>
      <c r="BU21" s="122"/>
      <c r="BV21" s="122"/>
      <c r="BW21" s="122">
        <v>3</v>
      </c>
      <c r="BX21" s="123">
        <v>7</v>
      </c>
      <c r="BY21" s="124">
        <f>IF(Q21=0,"",IF(BX21=0,"",(BX21/Q21)))</f>
        <v>0.46666666666667</v>
      </c>
      <c r="BZ21" s="125">
        <v>5</v>
      </c>
      <c r="CA21" s="126">
        <f>IFERROR(BZ21/BX21,"-")</f>
        <v>0.71428571428571</v>
      </c>
      <c r="CB21" s="127">
        <v>762000</v>
      </c>
      <c r="CC21" s="128">
        <f>IFERROR(CB21/BX21,"-")</f>
        <v>108857.14285714</v>
      </c>
      <c r="CD21" s="129"/>
      <c r="CE21" s="129"/>
      <c r="CF21" s="129">
        <v>5</v>
      </c>
      <c r="CG21" s="130">
        <v>3</v>
      </c>
      <c r="CH21" s="131">
        <f>IF(Q21=0,"",IF(CG21=0,"",(CG21/Q21)))</f>
        <v>0.2</v>
      </c>
      <c r="CI21" s="132">
        <v>2</v>
      </c>
      <c r="CJ21" s="133">
        <f>IFERROR(CI21/CG21,"-")</f>
        <v>0.66666666666667</v>
      </c>
      <c r="CK21" s="134">
        <v>183000</v>
      </c>
      <c r="CL21" s="135">
        <f>IFERROR(CK21/CG21,"-")</f>
        <v>61000</v>
      </c>
      <c r="CM21" s="136"/>
      <c r="CN21" s="136"/>
      <c r="CO21" s="136">
        <v>2</v>
      </c>
      <c r="CP21" s="137">
        <v>9</v>
      </c>
      <c r="CQ21" s="138">
        <v>2835000</v>
      </c>
      <c r="CR21" s="138">
        <v>1473000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110</v>
      </c>
      <c r="C22" s="184" t="s">
        <v>58</v>
      </c>
      <c r="D22" s="184"/>
      <c r="E22" s="184" t="s">
        <v>97</v>
      </c>
      <c r="F22" s="184" t="s">
        <v>98</v>
      </c>
      <c r="G22" s="184" t="s">
        <v>61</v>
      </c>
      <c r="H22" s="87" t="s">
        <v>70</v>
      </c>
      <c r="I22" s="87" t="s">
        <v>99</v>
      </c>
      <c r="J22" s="87" t="s">
        <v>100</v>
      </c>
      <c r="K22" s="176"/>
      <c r="L22" s="79">
        <v>1</v>
      </c>
      <c r="M22" s="79">
        <v>0</v>
      </c>
      <c r="N22" s="79">
        <v>13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111</v>
      </c>
      <c r="C23" s="184" t="s">
        <v>58</v>
      </c>
      <c r="D23" s="184"/>
      <c r="E23" s="184" t="s">
        <v>102</v>
      </c>
      <c r="F23" s="184" t="s">
        <v>103</v>
      </c>
      <c r="G23" s="184" t="s">
        <v>61</v>
      </c>
      <c r="H23" s="87"/>
      <c r="I23" s="87" t="s">
        <v>99</v>
      </c>
      <c r="J23" s="87" t="s">
        <v>104</v>
      </c>
      <c r="K23" s="176"/>
      <c r="L23" s="79">
        <v>14</v>
      </c>
      <c r="M23" s="79">
        <v>0</v>
      </c>
      <c r="N23" s="79">
        <v>45</v>
      </c>
      <c r="O23" s="88">
        <v>4</v>
      </c>
      <c r="P23" s="89">
        <v>0</v>
      </c>
      <c r="Q23" s="90">
        <f>O23+P23</f>
        <v>4</v>
      </c>
      <c r="R23" s="80">
        <f>IFERROR(Q23/N23,"-")</f>
        <v>0.088888888888889</v>
      </c>
      <c r="S23" s="79">
        <v>0</v>
      </c>
      <c r="T23" s="79">
        <v>1</v>
      </c>
      <c r="U23" s="80">
        <f>IFERROR(T23/(Q23),"-")</f>
        <v>0.25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0.25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</v>
      </c>
      <c r="AX23" s="104">
        <f>IF(Q23=0,"",IF(AW23=0,"",(AW23/Q23)))</f>
        <v>0.25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</v>
      </c>
      <c r="BG23" s="110">
        <f>IF(Q23=0,"",IF(BF23=0,"",(BF23/Q23)))</f>
        <v>0.25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1</v>
      </c>
      <c r="BY23" s="124">
        <f>IF(Q23=0,"",IF(BX23=0,"",(BX23/Q23)))</f>
        <v>0.25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112</v>
      </c>
      <c r="C24" s="184" t="s">
        <v>58</v>
      </c>
      <c r="D24" s="184"/>
      <c r="E24" s="184" t="s">
        <v>106</v>
      </c>
      <c r="F24" s="184" t="s">
        <v>107</v>
      </c>
      <c r="G24" s="184" t="s">
        <v>61</v>
      </c>
      <c r="H24" s="87"/>
      <c r="I24" s="87" t="s">
        <v>99</v>
      </c>
      <c r="J24" s="87" t="s">
        <v>108</v>
      </c>
      <c r="K24" s="176"/>
      <c r="L24" s="79">
        <v>9</v>
      </c>
      <c r="M24" s="79">
        <v>0</v>
      </c>
      <c r="N24" s="79">
        <v>53</v>
      </c>
      <c r="O24" s="88">
        <v>4</v>
      </c>
      <c r="P24" s="89">
        <v>0</v>
      </c>
      <c r="Q24" s="90">
        <f>O24+P24</f>
        <v>4</v>
      </c>
      <c r="R24" s="80">
        <f>IFERROR(Q24/N24,"-")</f>
        <v>0.075471698113208</v>
      </c>
      <c r="S24" s="79">
        <v>0</v>
      </c>
      <c r="T24" s="79">
        <v>4</v>
      </c>
      <c r="U24" s="80">
        <f>IFERROR(T24/(Q24),"-")</f>
        <v>1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0.25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0.25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113</v>
      </c>
      <c r="C25" s="184" t="s">
        <v>58</v>
      </c>
      <c r="D25" s="184"/>
      <c r="E25" s="184" t="s">
        <v>95</v>
      </c>
      <c r="F25" s="184" t="s">
        <v>95</v>
      </c>
      <c r="G25" s="184" t="s">
        <v>66</v>
      </c>
      <c r="H25" s="87"/>
      <c r="I25" s="87"/>
      <c r="J25" s="87"/>
      <c r="K25" s="176"/>
      <c r="L25" s="79">
        <v>171</v>
      </c>
      <c r="M25" s="79">
        <v>71</v>
      </c>
      <c r="N25" s="79">
        <v>39</v>
      </c>
      <c r="O25" s="88">
        <v>12</v>
      </c>
      <c r="P25" s="89">
        <v>0</v>
      </c>
      <c r="Q25" s="90">
        <f>O25+P25</f>
        <v>12</v>
      </c>
      <c r="R25" s="80">
        <f>IFERROR(Q25/N25,"-")</f>
        <v>0.30769230769231</v>
      </c>
      <c r="S25" s="79">
        <v>1</v>
      </c>
      <c r="T25" s="79">
        <v>5</v>
      </c>
      <c r="U25" s="80">
        <f>IFERROR(T25/(Q25),"-")</f>
        <v>0.41666666666667</v>
      </c>
      <c r="V25" s="81"/>
      <c r="W25" s="82">
        <v>9</v>
      </c>
      <c r="X25" s="80">
        <f>IF(Q25=0,"-",W25/Q25)</f>
        <v>0.75</v>
      </c>
      <c r="Y25" s="181">
        <v>1026000</v>
      </c>
      <c r="Z25" s="182">
        <f>IFERROR(Y25/Q25,"-")</f>
        <v>85500</v>
      </c>
      <c r="AA25" s="182">
        <f>IFERROR(Y25/W25,"-")</f>
        <v>114000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3</v>
      </c>
      <c r="BP25" s="117">
        <f>IF(Q25=0,"",IF(BO25=0,"",(BO25/Q25)))</f>
        <v>0.25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5</v>
      </c>
      <c r="BY25" s="124">
        <f>IF(Q25=0,"",IF(BX25=0,"",(BX25/Q25)))</f>
        <v>0.41666666666667</v>
      </c>
      <c r="BZ25" s="125">
        <v>5</v>
      </c>
      <c r="CA25" s="126">
        <f>IFERROR(BZ25/BX25,"-")</f>
        <v>1</v>
      </c>
      <c r="CB25" s="127">
        <v>279000</v>
      </c>
      <c r="CC25" s="128">
        <f>IFERROR(CB25/BX25,"-")</f>
        <v>55800</v>
      </c>
      <c r="CD25" s="129">
        <v>1</v>
      </c>
      <c r="CE25" s="129">
        <v>1</v>
      </c>
      <c r="CF25" s="129">
        <v>3</v>
      </c>
      <c r="CG25" s="130">
        <v>4</v>
      </c>
      <c r="CH25" s="131">
        <f>IF(Q25=0,"",IF(CG25=0,"",(CG25/Q25)))</f>
        <v>0.33333333333333</v>
      </c>
      <c r="CI25" s="132">
        <v>4</v>
      </c>
      <c r="CJ25" s="133">
        <f>IFERROR(CI25/CG25,"-")</f>
        <v>1</v>
      </c>
      <c r="CK25" s="134">
        <v>747000</v>
      </c>
      <c r="CL25" s="135">
        <f>IFERROR(CK25/CG25,"-")</f>
        <v>186750</v>
      </c>
      <c r="CM25" s="136">
        <v>2</v>
      </c>
      <c r="CN25" s="136"/>
      <c r="CO25" s="136">
        <v>2</v>
      </c>
      <c r="CP25" s="137">
        <v>9</v>
      </c>
      <c r="CQ25" s="138">
        <v>1026000</v>
      </c>
      <c r="CR25" s="138">
        <v>650000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2.0669230769231</v>
      </c>
      <c r="B26" s="184" t="s">
        <v>114</v>
      </c>
      <c r="C26" s="184" t="s">
        <v>58</v>
      </c>
      <c r="D26" s="184"/>
      <c r="E26" s="184" t="s">
        <v>97</v>
      </c>
      <c r="F26" s="184" t="s">
        <v>98</v>
      </c>
      <c r="G26" s="184" t="s">
        <v>61</v>
      </c>
      <c r="H26" s="87" t="s">
        <v>115</v>
      </c>
      <c r="I26" s="87" t="s">
        <v>116</v>
      </c>
      <c r="J26" s="87" t="s">
        <v>117</v>
      </c>
      <c r="K26" s="176">
        <v>650000</v>
      </c>
      <c r="L26" s="79">
        <v>40</v>
      </c>
      <c r="M26" s="79">
        <v>0</v>
      </c>
      <c r="N26" s="79">
        <v>133</v>
      </c>
      <c r="O26" s="88">
        <v>6</v>
      </c>
      <c r="P26" s="89">
        <v>0</v>
      </c>
      <c r="Q26" s="90">
        <f>O26+P26</f>
        <v>6</v>
      </c>
      <c r="R26" s="80">
        <f>IFERROR(Q26/N26,"-")</f>
        <v>0.045112781954887</v>
      </c>
      <c r="S26" s="79">
        <v>0</v>
      </c>
      <c r="T26" s="79">
        <v>2</v>
      </c>
      <c r="U26" s="80">
        <f>IFERROR(T26/(Q26),"-")</f>
        <v>0.33333333333333</v>
      </c>
      <c r="V26" s="81">
        <f>IFERROR(K26/SUM(Q26:Q29),"-")</f>
        <v>13541.666666667</v>
      </c>
      <c r="W26" s="82">
        <v>1</v>
      </c>
      <c r="X26" s="80">
        <f>IF(Q26=0,"-",W26/Q26)</f>
        <v>0.16666666666667</v>
      </c>
      <c r="Y26" s="181">
        <v>33000</v>
      </c>
      <c r="Z26" s="182">
        <f>IFERROR(Y26/Q26,"-")</f>
        <v>5500</v>
      </c>
      <c r="AA26" s="182">
        <f>IFERROR(Y26/W26,"-")</f>
        <v>33000</v>
      </c>
      <c r="AB26" s="176">
        <f>SUM(Y26:Y29)-SUM(K26:K29)</f>
        <v>693500</v>
      </c>
      <c r="AC26" s="83">
        <f>SUM(Y26:Y29)/SUM(K26:K29)</f>
        <v>2.0669230769231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2</v>
      </c>
      <c r="BP26" s="117">
        <f>IF(Q26=0,"",IF(BO26=0,"",(BO26/Q26)))</f>
        <v>0.33333333333333</v>
      </c>
      <c r="BQ26" s="118">
        <v>1</v>
      </c>
      <c r="BR26" s="119">
        <f>IFERROR(BQ26/BO26,"-")</f>
        <v>0.5</v>
      </c>
      <c r="BS26" s="120">
        <v>33000</v>
      </c>
      <c r="BT26" s="121">
        <f>IFERROR(BS26/BO26,"-")</f>
        <v>16500</v>
      </c>
      <c r="BU26" s="122"/>
      <c r="BV26" s="122"/>
      <c r="BW26" s="122">
        <v>1</v>
      </c>
      <c r="BX26" s="123">
        <v>3</v>
      </c>
      <c r="BY26" s="124">
        <f>IF(Q26=0,"",IF(BX26=0,"",(BX26/Q26)))</f>
        <v>0.5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0.16666666666667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1</v>
      </c>
      <c r="CQ26" s="138">
        <v>33000</v>
      </c>
      <c r="CR26" s="138">
        <v>33000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118</v>
      </c>
      <c r="C27" s="184" t="s">
        <v>58</v>
      </c>
      <c r="D27" s="184"/>
      <c r="E27" s="184" t="s">
        <v>102</v>
      </c>
      <c r="F27" s="184" t="s">
        <v>103</v>
      </c>
      <c r="G27" s="184" t="s">
        <v>61</v>
      </c>
      <c r="H27" s="87" t="s">
        <v>115</v>
      </c>
      <c r="I27" s="87" t="s">
        <v>119</v>
      </c>
      <c r="J27" s="87"/>
      <c r="K27" s="176"/>
      <c r="L27" s="79">
        <v>12</v>
      </c>
      <c r="M27" s="79">
        <v>0</v>
      </c>
      <c r="N27" s="79">
        <v>53</v>
      </c>
      <c r="O27" s="88">
        <v>3</v>
      </c>
      <c r="P27" s="89">
        <v>0</v>
      </c>
      <c r="Q27" s="90">
        <f>O27+P27</f>
        <v>3</v>
      </c>
      <c r="R27" s="80">
        <f>IFERROR(Q27/N27,"-")</f>
        <v>0.056603773584906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0.33333333333333</v>
      </c>
      <c r="Y27" s="181">
        <v>8000</v>
      </c>
      <c r="Z27" s="182">
        <f>IFERROR(Y27/Q27,"-")</f>
        <v>2666.6666666667</v>
      </c>
      <c r="AA27" s="182">
        <f>IFERROR(Y27/W27,"-")</f>
        <v>8000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0.33333333333333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</v>
      </c>
      <c r="BP27" s="117">
        <f>IF(Q27=0,"",IF(BO27=0,"",(BO27/Q27)))</f>
        <v>0.33333333333333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>
        <v>1</v>
      </c>
      <c r="CH27" s="131">
        <f>IF(Q27=0,"",IF(CG27=0,"",(CG27/Q27)))</f>
        <v>0.33333333333333</v>
      </c>
      <c r="CI27" s="132">
        <v>1</v>
      </c>
      <c r="CJ27" s="133">
        <f>IFERROR(CI27/CG27,"-")</f>
        <v>1</v>
      </c>
      <c r="CK27" s="134">
        <v>8000</v>
      </c>
      <c r="CL27" s="135">
        <f>IFERROR(CK27/CG27,"-")</f>
        <v>8000</v>
      </c>
      <c r="CM27" s="136"/>
      <c r="CN27" s="136">
        <v>1</v>
      </c>
      <c r="CO27" s="136"/>
      <c r="CP27" s="137">
        <v>1</v>
      </c>
      <c r="CQ27" s="138">
        <v>8000</v>
      </c>
      <c r="CR27" s="138">
        <v>8000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120</v>
      </c>
      <c r="C28" s="184" t="s">
        <v>58</v>
      </c>
      <c r="D28" s="184"/>
      <c r="E28" s="184" t="s">
        <v>121</v>
      </c>
      <c r="F28" s="184" t="s">
        <v>107</v>
      </c>
      <c r="G28" s="184" t="s">
        <v>61</v>
      </c>
      <c r="H28" s="87" t="s">
        <v>115</v>
      </c>
      <c r="I28" s="87" t="s">
        <v>122</v>
      </c>
      <c r="J28" s="87"/>
      <c r="K28" s="176"/>
      <c r="L28" s="79">
        <v>38</v>
      </c>
      <c r="M28" s="79">
        <v>0</v>
      </c>
      <c r="N28" s="79">
        <v>134</v>
      </c>
      <c r="O28" s="88">
        <v>11</v>
      </c>
      <c r="P28" s="89">
        <v>0</v>
      </c>
      <c r="Q28" s="90">
        <f>O28+P28</f>
        <v>11</v>
      </c>
      <c r="R28" s="80">
        <f>IFERROR(Q28/N28,"-")</f>
        <v>0.082089552238806</v>
      </c>
      <c r="S28" s="79">
        <v>1</v>
      </c>
      <c r="T28" s="79">
        <v>7</v>
      </c>
      <c r="U28" s="80">
        <f>IFERROR(T28/(Q28),"-")</f>
        <v>0.63636363636364</v>
      </c>
      <c r="V28" s="81"/>
      <c r="W28" s="82">
        <v>3</v>
      </c>
      <c r="X28" s="80">
        <f>IF(Q28=0,"-",W28/Q28)</f>
        <v>0.27272727272727</v>
      </c>
      <c r="Y28" s="181">
        <v>51000</v>
      </c>
      <c r="Z28" s="182">
        <f>IFERROR(Y28/Q28,"-")</f>
        <v>4636.3636363636</v>
      </c>
      <c r="AA28" s="182">
        <f>IFERROR(Y28/W28,"-")</f>
        <v>17000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0.090909090909091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4</v>
      </c>
      <c r="BG28" s="110">
        <f>IF(Q28=0,"",IF(BF28=0,"",(BF28/Q28)))</f>
        <v>0.36363636363636</v>
      </c>
      <c r="BH28" s="109">
        <v>1</v>
      </c>
      <c r="BI28" s="111">
        <f>IFERROR(BH28/BF28,"-")</f>
        <v>0.25</v>
      </c>
      <c r="BJ28" s="112">
        <v>26000</v>
      </c>
      <c r="BK28" s="113">
        <f>IFERROR(BJ28/BF28,"-")</f>
        <v>6500</v>
      </c>
      <c r="BL28" s="114"/>
      <c r="BM28" s="114"/>
      <c r="BN28" s="114">
        <v>1</v>
      </c>
      <c r="BO28" s="116">
        <v>4</v>
      </c>
      <c r="BP28" s="117">
        <f>IF(Q28=0,"",IF(BO28=0,"",(BO28/Q28)))</f>
        <v>0.36363636363636</v>
      </c>
      <c r="BQ28" s="118">
        <v>1</v>
      </c>
      <c r="BR28" s="119">
        <f>IFERROR(BQ28/BO28,"-")</f>
        <v>0.25</v>
      </c>
      <c r="BS28" s="120">
        <v>5000</v>
      </c>
      <c r="BT28" s="121">
        <f>IFERROR(BS28/BO28,"-")</f>
        <v>1250</v>
      </c>
      <c r="BU28" s="122">
        <v>1</v>
      </c>
      <c r="BV28" s="122"/>
      <c r="BW28" s="122"/>
      <c r="BX28" s="123">
        <v>1</v>
      </c>
      <c r="BY28" s="124">
        <f>IF(Q28=0,"",IF(BX28=0,"",(BX28/Q28)))</f>
        <v>0.090909090909091</v>
      </c>
      <c r="BZ28" s="125">
        <v>1</v>
      </c>
      <c r="CA28" s="126">
        <f>IFERROR(BZ28/BX28,"-")</f>
        <v>1</v>
      </c>
      <c r="CB28" s="127">
        <v>150000</v>
      </c>
      <c r="CC28" s="128">
        <f>IFERROR(CB28/BX28,"-")</f>
        <v>150000</v>
      </c>
      <c r="CD28" s="129"/>
      <c r="CE28" s="129"/>
      <c r="CF28" s="129">
        <v>1</v>
      </c>
      <c r="CG28" s="130">
        <v>1</v>
      </c>
      <c r="CH28" s="131">
        <f>IF(Q28=0,"",IF(CG28=0,"",(CG28/Q28)))</f>
        <v>0.090909090909091</v>
      </c>
      <c r="CI28" s="132">
        <v>1</v>
      </c>
      <c r="CJ28" s="133">
        <f>IFERROR(CI28/CG28,"-")</f>
        <v>1</v>
      </c>
      <c r="CK28" s="134">
        <v>5000</v>
      </c>
      <c r="CL28" s="135">
        <f>IFERROR(CK28/CG28,"-")</f>
        <v>5000</v>
      </c>
      <c r="CM28" s="136">
        <v>1</v>
      </c>
      <c r="CN28" s="136"/>
      <c r="CO28" s="136"/>
      <c r="CP28" s="137">
        <v>3</v>
      </c>
      <c r="CQ28" s="138">
        <v>51000</v>
      </c>
      <c r="CR28" s="138">
        <v>150000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/>
      <c r="B29" s="184" t="s">
        <v>123</v>
      </c>
      <c r="C29" s="184" t="s">
        <v>58</v>
      </c>
      <c r="D29" s="184"/>
      <c r="E29" s="184" t="s">
        <v>95</v>
      </c>
      <c r="F29" s="184" t="s">
        <v>95</v>
      </c>
      <c r="G29" s="184" t="s">
        <v>66</v>
      </c>
      <c r="H29" s="87"/>
      <c r="I29" s="87"/>
      <c r="J29" s="87"/>
      <c r="K29" s="176"/>
      <c r="L29" s="79">
        <v>223</v>
      </c>
      <c r="M29" s="79">
        <v>115</v>
      </c>
      <c r="N29" s="79">
        <v>56</v>
      </c>
      <c r="O29" s="88">
        <v>27</v>
      </c>
      <c r="P29" s="89">
        <v>1</v>
      </c>
      <c r="Q29" s="90">
        <f>O29+P29</f>
        <v>28</v>
      </c>
      <c r="R29" s="80">
        <f>IFERROR(Q29/N29,"-")</f>
        <v>0.5</v>
      </c>
      <c r="S29" s="79">
        <v>3</v>
      </c>
      <c r="T29" s="79">
        <v>5</v>
      </c>
      <c r="U29" s="80">
        <f>IFERROR(T29/(Q29),"-")</f>
        <v>0.17857142857143</v>
      </c>
      <c r="V29" s="81"/>
      <c r="W29" s="82">
        <v>11</v>
      </c>
      <c r="X29" s="80">
        <f>IF(Q29=0,"-",W29/Q29)</f>
        <v>0.39285714285714</v>
      </c>
      <c r="Y29" s="181">
        <v>1251500</v>
      </c>
      <c r="Z29" s="182">
        <f>IFERROR(Y29/Q29,"-")</f>
        <v>44696.428571429</v>
      </c>
      <c r="AA29" s="182">
        <f>IFERROR(Y29/W29,"-")</f>
        <v>113772.72727273</v>
      </c>
      <c r="AB29" s="176"/>
      <c r="AC29" s="83"/>
      <c r="AD29" s="77"/>
      <c r="AE29" s="91">
        <v>1</v>
      </c>
      <c r="AF29" s="92">
        <f>IF(Q29=0,"",IF(AE29=0,"",(AE29/Q29)))</f>
        <v>0.035714285714286</v>
      </c>
      <c r="AG29" s="91"/>
      <c r="AH29" s="93">
        <f>IFERROR(AG29/AE29,"-")</f>
        <v>0</v>
      </c>
      <c r="AI29" s="94"/>
      <c r="AJ29" s="95">
        <f>IFERROR(AI29/AE29,"-")</f>
        <v>0</v>
      </c>
      <c r="AK29" s="96"/>
      <c r="AL29" s="96"/>
      <c r="AM29" s="96"/>
      <c r="AN29" s="97">
        <v>1</v>
      </c>
      <c r="AO29" s="98">
        <f>IF(Q29=0,"",IF(AN29=0,"",(AN29/Q29)))</f>
        <v>0.035714285714286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5</v>
      </c>
      <c r="BG29" s="110">
        <f>IF(Q29=0,"",IF(BF29=0,"",(BF29/Q29)))</f>
        <v>0.17857142857143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6</v>
      </c>
      <c r="BP29" s="117">
        <f>IF(Q29=0,"",IF(BO29=0,"",(BO29/Q29)))</f>
        <v>0.21428571428571</v>
      </c>
      <c r="BQ29" s="118">
        <v>3</v>
      </c>
      <c r="BR29" s="119">
        <f>IFERROR(BQ29/BO29,"-")</f>
        <v>0.5</v>
      </c>
      <c r="BS29" s="120">
        <v>122500</v>
      </c>
      <c r="BT29" s="121">
        <f>IFERROR(BS29/BO29,"-")</f>
        <v>20416.666666667</v>
      </c>
      <c r="BU29" s="122"/>
      <c r="BV29" s="122"/>
      <c r="BW29" s="122">
        <v>3</v>
      </c>
      <c r="BX29" s="123">
        <v>10</v>
      </c>
      <c r="BY29" s="124">
        <f>IF(Q29=0,"",IF(BX29=0,"",(BX29/Q29)))</f>
        <v>0.35714285714286</v>
      </c>
      <c r="BZ29" s="125">
        <v>6</v>
      </c>
      <c r="CA29" s="126">
        <f>IFERROR(BZ29/BX29,"-")</f>
        <v>0.6</v>
      </c>
      <c r="CB29" s="127">
        <v>1046000</v>
      </c>
      <c r="CC29" s="128">
        <f>IFERROR(CB29/BX29,"-")</f>
        <v>104600</v>
      </c>
      <c r="CD29" s="129">
        <v>2</v>
      </c>
      <c r="CE29" s="129">
        <v>1</v>
      </c>
      <c r="CF29" s="129">
        <v>3</v>
      </c>
      <c r="CG29" s="130">
        <v>5</v>
      </c>
      <c r="CH29" s="131">
        <f>IF(Q29=0,"",IF(CG29=0,"",(CG29/Q29)))</f>
        <v>0.17857142857143</v>
      </c>
      <c r="CI29" s="132">
        <v>2</v>
      </c>
      <c r="CJ29" s="133">
        <f>IFERROR(CI29/CG29,"-")</f>
        <v>0.4</v>
      </c>
      <c r="CK29" s="134">
        <v>93000</v>
      </c>
      <c r="CL29" s="135">
        <f>IFERROR(CK29/CG29,"-")</f>
        <v>18600</v>
      </c>
      <c r="CM29" s="136"/>
      <c r="CN29" s="136"/>
      <c r="CO29" s="136">
        <v>2</v>
      </c>
      <c r="CP29" s="137">
        <v>11</v>
      </c>
      <c r="CQ29" s="138">
        <v>1251500</v>
      </c>
      <c r="CR29" s="138">
        <v>987000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0.35833333333333</v>
      </c>
      <c r="B30" s="184" t="s">
        <v>124</v>
      </c>
      <c r="C30" s="184" t="s">
        <v>58</v>
      </c>
      <c r="D30" s="184"/>
      <c r="E30" s="184" t="s">
        <v>86</v>
      </c>
      <c r="F30" s="184" t="s">
        <v>87</v>
      </c>
      <c r="G30" s="184" t="s">
        <v>61</v>
      </c>
      <c r="H30" s="87" t="s">
        <v>125</v>
      </c>
      <c r="I30" s="87" t="s">
        <v>71</v>
      </c>
      <c r="J30" s="186" t="s">
        <v>126</v>
      </c>
      <c r="K30" s="176">
        <v>120000</v>
      </c>
      <c r="L30" s="79">
        <v>13</v>
      </c>
      <c r="M30" s="79">
        <v>0</v>
      </c>
      <c r="N30" s="79">
        <v>66</v>
      </c>
      <c r="O30" s="88">
        <v>5</v>
      </c>
      <c r="P30" s="89">
        <v>0</v>
      </c>
      <c r="Q30" s="90">
        <f>O30+P30</f>
        <v>5</v>
      </c>
      <c r="R30" s="80">
        <f>IFERROR(Q30/N30,"-")</f>
        <v>0.075757575757576</v>
      </c>
      <c r="S30" s="79">
        <v>0</v>
      </c>
      <c r="T30" s="79">
        <v>3</v>
      </c>
      <c r="U30" s="80">
        <f>IFERROR(T30/(Q30),"-")</f>
        <v>0.6</v>
      </c>
      <c r="V30" s="81">
        <f>IFERROR(K30/SUM(Q30:Q31),"-")</f>
        <v>10909.090909091</v>
      </c>
      <c r="W30" s="82">
        <v>3</v>
      </c>
      <c r="X30" s="80">
        <f>IF(Q30=0,"-",W30/Q30)</f>
        <v>0.6</v>
      </c>
      <c r="Y30" s="181">
        <v>16000</v>
      </c>
      <c r="Z30" s="182">
        <f>IFERROR(Y30/Q30,"-")</f>
        <v>3200</v>
      </c>
      <c r="AA30" s="182">
        <f>IFERROR(Y30/W30,"-")</f>
        <v>5333.3333333333</v>
      </c>
      <c r="AB30" s="176">
        <f>SUM(Y30:Y31)-SUM(K30:K31)</f>
        <v>-77000</v>
      </c>
      <c r="AC30" s="83">
        <f>SUM(Y30:Y31)/SUM(K30:K31)</f>
        <v>0.35833333333333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0.2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2</v>
      </c>
      <c r="BP30" s="117">
        <f>IF(Q30=0,"",IF(BO30=0,"",(BO30/Q30)))</f>
        <v>0.4</v>
      </c>
      <c r="BQ30" s="118">
        <v>2</v>
      </c>
      <c r="BR30" s="119">
        <f>IFERROR(BQ30/BO30,"-")</f>
        <v>1</v>
      </c>
      <c r="BS30" s="120">
        <v>10000</v>
      </c>
      <c r="BT30" s="121">
        <f>IFERROR(BS30/BO30,"-")</f>
        <v>5000</v>
      </c>
      <c r="BU30" s="122">
        <v>1</v>
      </c>
      <c r="BV30" s="122"/>
      <c r="BW30" s="122">
        <v>1</v>
      </c>
      <c r="BX30" s="123">
        <v>2</v>
      </c>
      <c r="BY30" s="124">
        <f>IF(Q30=0,"",IF(BX30=0,"",(BX30/Q30)))</f>
        <v>0.4</v>
      </c>
      <c r="BZ30" s="125">
        <v>1</v>
      </c>
      <c r="CA30" s="126">
        <f>IFERROR(BZ30/BX30,"-")</f>
        <v>0.5</v>
      </c>
      <c r="CB30" s="127">
        <v>6000</v>
      </c>
      <c r="CC30" s="128">
        <f>IFERROR(CB30/BX30,"-")</f>
        <v>3000</v>
      </c>
      <c r="CD30" s="129"/>
      <c r="CE30" s="129">
        <v>1</v>
      </c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3</v>
      </c>
      <c r="CQ30" s="138">
        <v>16000</v>
      </c>
      <c r="CR30" s="138">
        <v>6000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127</v>
      </c>
      <c r="C31" s="184" t="s">
        <v>58</v>
      </c>
      <c r="D31" s="184"/>
      <c r="E31" s="184" t="s">
        <v>86</v>
      </c>
      <c r="F31" s="184" t="s">
        <v>87</v>
      </c>
      <c r="G31" s="184" t="s">
        <v>66</v>
      </c>
      <c r="H31" s="87"/>
      <c r="I31" s="87"/>
      <c r="J31" s="87"/>
      <c r="K31" s="176"/>
      <c r="L31" s="79">
        <v>39</v>
      </c>
      <c r="M31" s="79">
        <v>30</v>
      </c>
      <c r="N31" s="79">
        <v>12</v>
      </c>
      <c r="O31" s="88">
        <v>6</v>
      </c>
      <c r="P31" s="89">
        <v>0</v>
      </c>
      <c r="Q31" s="90">
        <f>O31+P31</f>
        <v>6</v>
      </c>
      <c r="R31" s="80">
        <f>IFERROR(Q31/N31,"-")</f>
        <v>0.5</v>
      </c>
      <c r="S31" s="79">
        <v>3</v>
      </c>
      <c r="T31" s="79">
        <v>1</v>
      </c>
      <c r="U31" s="80">
        <f>IFERROR(T31/(Q31),"-")</f>
        <v>0.16666666666667</v>
      </c>
      <c r="V31" s="81"/>
      <c r="W31" s="82">
        <v>4</v>
      </c>
      <c r="X31" s="80">
        <f>IF(Q31=0,"-",W31/Q31)</f>
        <v>0.66666666666667</v>
      </c>
      <c r="Y31" s="181">
        <v>27000</v>
      </c>
      <c r="Z31" s="182">
        <f>IFERROR(Y31/Q31,"-")</f>
        <v>4500</v>
      </c>
      <c r="AA31" s="182">
        <f>IFERROR(Y31/W31,"-")</f>
        <v>6750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0.33333333333333</v>
      </c>
      <c r="BQ31" s="118">
        <v>2</v>
      </c>
      <c r="BR31" s="119">
        <f>IFERROR(BQ31/BO31,"-")</f>
        <v>1</v>
      </c>
      <c r="BS31" s="120">
        <v>11000</v>
      </c>
      <c r="BT31" s="121">
        <f>IFERROR(BS31/BO31,"-")</f>
        <v>5500</v>
      </c>
      <c r="BU31" s="122">
        <v>1</v>
      </c>
      <c r="BV31" s="122">
        <v>1</v>
      </c>
      <c r="BW31" s="122"/>
      <c r="BX31" s="123">
        <v>3</v>
      </c>
      <c r="BY31" s="124">
        <f>IF(Q31=0,"",IF(BX31=0,"",(BX31/Q31)))</f>
        <v>0.5</v>
      </c>
      <c r="BZ31" s="125">
        <v>1</v>
      </c>
      <c r="CA31" s="126">
        <f>IFERROR(BZ31/BX31,"-")</f>
        <v>0.33333333333333</v>
      </c>
      <c r="CB31" s="127">
        <v>3000</v>
      </c>
      <c r="CC31" s="128">
        <f>IFERROR(CB31/BX31,"-")</f>
        <v>1000</v>
      </c>
      <c r="CD31" s="129">
        <v>1</v>
      </c>
      <c r="CE31" s="129"/>
      <c r="CF31" s="129"/>
      <c r="CG31" s="130">
        <v>1</v>
      </c>
      <c r="CH31" s="131">
        <f>IF(Q31=0,"",IF(CG31=0,"",(CG31/Q31)))</f>
        <v>0.16666666666667</v>
      </c>
      <c r="CI31" s="132">
        <v>1</v>
      </c>
      <c r="CJ31" s="133">
        <f>IFERROR(CI31/CG31,"-")</f>
        <v>1</v>
      </c>
      <c r="CK31" s="134">
        <v>13000</v>
      </c>
      <c r="CL31" s="135">
        <f>IFERROR(CK31/CG31,"-")</f>
        <v>13000</v>
      </c>
      <c r="CM31" s="136"/>
      <c r="CN31" s="136"/>
      <c r="CO31" s="136">
        <v>1</v>
      </c>
      <c r="CP31" s="137">
        <v>4</v>
      </c>
      <c r="CQ31" s="138">
        <v>27000</v>
      </c>
      <c r="CR31" s="138">
        <v>13000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0.1</v>
      </c>
      <c r="B32" s="184" t="s">
        <v>128</v>
      </c>
      <c r="C32" s="184" t="s">
        <v>58</v>
      </c>
      <c r="D32" s="184"/>
      <c r="E32" s="184" t="s">
        <v>75</v>
      </c>
      <c r="F32" s="184" t="s">
        <v>129</v>
      </c>
      <c r="G32" s="184" t="s">
        <v>61</v>
      </c>
      <c r="H32" s="87" t="s">
        <v>130</v>
      </c>
      <c r="I32" s="87" t="s">
        <v>71</v>
      </c>
      <c r="J32" s="186" t="s">
        <v>131</v>
      </c>
      <c r="K32" s="176">
        <v>90000</v>
      </c>
      <c r="L32" s="79">
        <v>10</v>
      </c>
      <c r="M32" s="79">
        <v>0</v>
      </c>
      <c r="N32" s="79">
        <v>44</v>
      </c>
      <c r="O32" s="88">
        <v>3</v>
      </c>
      <c r="P32" s="89">
        <v>0</v>
      </c>
      <c r="Q32" s="90">
        <f>O32+P32</f>
        <v>3</v>
      </c>
      <c r="R32" s="80">
        <f>IFERROR(Q32/N32,"-")</f>
        <v>0.068181818181818</v>
      </c>
      <c r="S32" s="79">
        <v>0</v>
      </c>
      <c r="T32" s="79">
        <v>2</v>
      </c>
      <c r="U32" s="80">
        <f>IFERROR(T32/(Q32),"-")</f>
        <v>0.66666666666667</v>
      </c>
      <c r="V32" s="81">
        <f>IFERROR(K32/SUM(Q32:Q33),"-")</f>
        <v>15000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SUM(Y32:Y33)-SUM(K32:K33)</f>
        <v>-81000</v>
      </c>
      <c r="AC32" s="83">
        <f>SUM(Y32:Y33)/SUM(K32:K33)</f>
        <v>0.1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0.33333333333333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0.33333333333333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0.33333333333333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132</v>
      </c>
      <c r="C33" s="184" t="s">
        <v>58</v>
      </c>
      <c r="D33" s="184"/>
      <c r="E33" s="184" t="s">
        <v>75</v>
      </c>
      <c r="F33" s="184" t="s">
        <v>129</v>
      </c>
      <c r="G33" s="184" t="s">
        <v>66</v>
      </c>
      <c r="H33" s="87"/>
      <c r="I33" s="87"/>
      <c r="J33" s="87"/>
      <c r="K33" s="176"/>
      <c r="L33" s="79">
        <v>36</v>
      </c>
      <c r="M33" s="79">
        <v>24</v>
      </c>
      <c r="N33" s="79">
        <v>8</v>
      </c>
      <c r="O33" s="88">
        <v>3</v>
      </c>
      <c r="P33" s="89">
        <v>0</v>
      </c>
      <c r="Q33" s="90">
        <f>O33+P33</f>
        <v>3</v>
      </c>
      <c r="R33" s="80">
        <f>IFERROR(Q33/N33,"-")</f>
        <v>0.375</v>
      </c>
      <c r="S33" s="79">
        <v>0</v>
      </c>
      <c r="T33" s="79">
        <v>2</v>
      </c>
      <c r="U33" s="80">
        <f>IFERROR(T33/(Q33),"-")</f>
        <v>0.66666666666667</v>
      </c>
      <c r="V33" s="81"/>
      <c r="W33" s="82">
        <v>2</v>
      </c>
      <c r="X33" s="80">
        <f>IF(Q33=0,"-",W33/Q33)</f>
        <v>0.66666666666667</v>
      </c>
      <c r="Y33" s="181">
        <v>9000</v>
      </c>
      <c r="Z33" s="182">
        <f>IFERROR(Y33/Q33,"-")</f>
        <v>3000</v>
      </c>
      <c r="AA33" s="182">
        <f>IFERROR(Y33/W33,"-")</f>
        <v>4500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0.33333333333333</v>
      </c>
      <c r="BH33" s="109">
        <v>1</v>
      </c>
      <c r="BI33" s="111">
        <f>IFERROR(BH33/BF33,"-")</f>
        <v>1</v>
      </c>
      <c r="BJ33" s="112">
        <v>4000</v>
      </c>
      <c r="BK33" s="113">
        <f>IFERROR(BJ33/BF33,"-")</f>
        <v>4000</v>
      </c>
      <c r="BL33" s="114">
        <v>1</v>
      </c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2</v>
      </c>
      <c r="BY33" s="124">
        <f>IF(Q33=0,"",IF(BX33=0,"",(BX33/Q33)))</f>
        <v>0.66666666666667</v>
      </c>
      <c r="BZ33" s="125">
        <v>1</v>
      </c>
      <c r="CA33" s="126">
        <f>IFERROR(BZ33/BX33,"-")</f>
        <v>0.5</v>
      </c>
      <c r="CB33" s="127">
        <v>5000</v>
      </c>
      <c r="CC33" s="128">
        <f>IFERROR(CB33/BX33,"-")</f>
        <v>2500</v>
      </c>
      <c r="CD33" s="129">
        <v>1</v>
      </c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9000</v>
      </c>
      <c r="CR33" s="138">
        <v>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0.35333333333333</v>
      </c>
      <c r="B34" s="184" t="s">
        <v>133</v>
      </c>
      <c r="C34" s="184" t="s">
        <v>58</v>
      </c>
      <c r="D34" s="184"/>
      <c r="E34" s="184" t="s">
        <v>86</v>
      </c>
      <c r="F34" s="184" t="s">
        <v>134</v>
      </c>
      <c r="G34" s="184" t="s">
        <v>61</v>
      </c>
      <c r="H34" s="87" t="s">
        <v>135</v>
      </c>
      <c r="I34" s="87" t="s">
        <v>71</v>
      </c>
      <c r="J34" s="186" t="s">
        <v>126</v>
      </c>
      <c r="K34" s="176">
        <v>150000</v>
      </c>
      <c r="L34" s="79">
        <v>12</v>
      </c>
      <c r="M34" s="79">
        <v>0</v>
      </c>
      <c r="N34" s="79">
        <v>72</v>
      </c>
      <c r="O34" s="88">
        <v>3</v>
      </c>
      <c r="P34" s="89">
        <v>0</v>
      </c>
      <c r="Q34" s="90">
        <f>O34+P34</f>
        <v>3</v>
      </c>
      <c r="R34" s="80">
        <f>IFERROR(Q34/N34,"-")</f>
        <v>0.041666666666667</v>
      </c>
      <c r="S34" s="79">
        <v>0</v>
      </c>
      <c r="T34" s="79">
        <v>3</v>
      </c>
      <c r="U34" s="80">
        <f>IFERROR(T34/(Q34),"-")</f>
        <v>1</v>
      </c>
      <c r="V34" s="81">
        <f>IFERROR(K34/SUM(Q34:Q35),"-")</f>
        <v>10714.285714286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-97000</v>
      </c>
      <c r="AC34" s="83">
        <f>SUM(Y34:Y35)/SUM(K34:K35)</f>
        <v>0.35333333333333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3</v>
      </c>
      <c r="BG34" s="110">
        <f>IF(Q34=0,"",IF(BF34=0,"",(BF34/Q34)))</f>
        <v>1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136</v>
      </c>
      <c r="C35" s="184" t="s">
        <v>58</v>
      </c>
      <c r="D35" s="184"/>
      <c r="E35" s="184" t="s">
        <v>86</v>
      </c>
      <c r="F35" s="184" t="s">
        <v>134</v>
      </c>
      <c r="G35" s="184" t="s">
        <v>66</v>
      </c>
      <c r="H35" s="87"/>
      <c r="I35" s="87"/>
      <c r="J35" s="87"/>
      <c r="K35" s="176"/>
      <c r="L35" s="79">
        <v>75</v>
      </c>
      <c r="M35" s="79">
        <v>49</v>
      </c>
      <c r="N35" s="79">
        <v>37</v>
      </c>
      <c r="O35" s="88">
        <v>11</v>
      </c>
      <c r="P35" s="89">
        <v>0</v>
      </c>
      <c r="Q35" s="90">
        <f>O35+P35</f>
        <v>11</v>
      </c>
      <c r="R35" s="80">
        <f>IFERROR(Q35/N35,"-")</f>
        <v>0.2972972972973</v>
      </c>
      <c r="S35" s="79">
        <v>2</v>
      </c>
      <c r="T35" s="79">
        <v>2</v>
      </c>
      <c r="U35" s="80">
        <f>IFERROR(T35/(Q35),"-")</f>
        <v>0.18181818181818</v>
      </c>
      <c r="V35" s="81"/>
      <c r="W35" s="82">
        <v>2</v>
      </c>
      <c r="X35" s="80">
        <f>IF(Q35=0,"-",W35/Q35)</f>
        <v>0.18181818181818</v>
      </c>
      <c r="Y35" s="181">
        <v>53000</v>
      </c>
      <c r="Z35" s="182">
        <f>IFERROR(Y35/Q35,"-")</f>
        <v>4818.1818181818</v>
      </c>
      <c r="AA35" s="182">
        <f>IFERROR(Y35/W35,"-")</f>
        <v>26500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0.090909090909091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3</v>
      </c>
      <c r="BP35" s="117">
        <f>IF(Q35=0,"",IF(BO35=0,"",(BO35/Q35)))</f>
        <v>0.27272727272727</v>
      </c>
      <c r="BQ35" s="118">
        <v>1</v>
      </c>
      <c r="BR35" s="119">
        <f>IFERROR(BQ35/BO35,"-")</f>
        <v>0.33333333333333</v>
      </c>
      <c r="BS35" s="120">
        <v>55000</v>
      </c>
      <c r="BT35" s="121">
        <f>IFERROR(BS35/BO35,"-")</f>
        <v>18333.333333333</v>
      </c>
      <c r="BU35" s="122"/>
      <c r="BV35" s="122"/>
      <c r="BW35" s="122">
        <v>1</v>
      </c>
      <c r="BX35" s="123">
        <v>5</v>
      </c>
      <c r="BY35" s="124">
        <f>IF(Q35=0,"",IF(BX35=0,"",(BX35/Q35)))</f>
        <v>0.45454545454545</v>
      </c>
      <c r="BZ35" s="125">
        <v>2</v>
      </c>
      <c r="CA35" s="126">
        <f>IFERROR(BZ35/BX35,"-")</f>
        <v>0.4</v>
      </c>
      <c r="CB35" s="127">
        <v>4000</v>
      </c>
      <c r="CC35" s="128">
        <f>IFERROR(CB35/BX35,"-")</f>
        <v>800</v>
      </c>
      <c r="CD35" s="129">
        <v>2</v>
      </c>
      <c r="CE35" s="129"/>
      <c r="CF35" s="129"/>
      <c r="CG35" s="130">
        <v>2</v>
      </c>
      <c r="CH35" s="131">
        <f>IF(Q35=0,"",IF(CG35=0,"",(CG35/Q35)))</f>
        <v>0.18181818181818</v>
      </c>
      <c r="CI35" s="132">
        <v>1</v>
      </c>
      <c r="CJ35" s="133">
        <f>IFERROR(CI35/CG35,"-")</f>
        <v>0.5</v>
      </c>
      <c r="CK35" s="134">
        <v>2000</v>
      </c>
      <c r="CL35" s="135">
        <f>IFERROR(CK35/CG35,"-")</f>
        <v>1000</v>
      </c>
      <c r="CM35" s="136">
        <v>1</v>
      </c>
      <c r="CN35" s="136"/>
      <c r="CO35" s="136"/>
      <c r="CP35" s="137">
        <v>2</v>
      </c>
      <c r="CQ35" s="138">
        <v>53000</v>
      </c>
      <c r="CR35" s="138">
        <v>55000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1</v>
      </c>
      <c r="B36" s="184" t="s">
        <v>137</v>
      </c>
      <c r="C36" s="184" t="s">
        <v>58</v>
      </c>
      <c r="D36" s="184"/>
      <c r="E36" s="184" t="s">
        <v>75</v>
      </c>
      <c r="F36" s="184" t="s">
        <v>129</v>
      </c>
      <c r="G36" s="184" t="s">
        <v>61</v>
      </c>
      <c r="H36" s="87" t="s">
        <v>138</v>
      </c>
      <c r="I36" s="87" t="s">
        <v>71</v>
      </c>
      <c r="J36" s="87" t="s">
        <v>139</v>
      </c>
      <c r="K36" s="176">
        <v>90000</v>
      </c>
      <c r="L36" s="79">
        <v>12</v>
      </c>
      <c r="M36" s="79">
        <v>0</v>
      </c>
      <c r="N36" s="79">
        <v>40</v>
      </c>
      <c r="O36" s="88">
        <v>5</v>
      </c>
      <c r="P36" s="89">
        <v>0</v>
      </c>
      <c r="Q36" s="90">
        <f>O36+P36</f>
        <v>5</v>
      </c>
      <c r="R36" s="80">
        <f>IFERROR(Q36/N36,"-")</f>
        <v>0.125</v>
      </c>
      <c r="S36" s="79">
        <v>0</v>
      </c>
      <c r="T36" s="79">
        <v>4</v>
      </c>
      <c r="U36" s="80">
        <f>IFERROR(T36/(Q36),"-")</f>
        <v>0.8</v>
      </c>
      <c r="V36" s="81">
        <f>IFERROR(K36/SUM(Q36:Q37),"-")</f>
        <v>10000</v>
      </c>
      <c r="W36" s="82">
        <v>1</v>
      </c>
      <c r="X36" s="80">
        <f>IF(Q36=0,"-",W36/Q36)</f>
        <v>0.2</v>
      </c>
      <c r="Y36" s="181">
        <v>90000</v>
      </c>
      <c r="Z36" s="182">
        <f>IFERROR(Y36/Q36,"-")</f>
        <v>18000</v>
      </c>
      <c r="AA36" s="182">
        <f>IFERROR(Y36/W36,"-")</f>
        <v>90000</v>
      </c>
      <c r="AB36" s="176">
        <f>SUM(Y36:Y37)-SUM(K36:K37)</f>
        <v>0</v>
      </c>
      <c r="AC36" s="83">
        <f>SUM(Y36:Y37)/SUM(K36:K37)</f>
        <v>1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4</v>
      </c>
      <c r="BP36" s="117">
        <f>IF(Q36=0,"",IF(BO36=0,"",(BO36/Q36)))</f>
        <v>0.8</v>
      </c>
      <c r="BQ36" s="118">
        <v>1</v>
      </c>
      <c r="BR36" s="119">
        <f>IFERROR(BQ36/BO36,"-")</f>
        <v>0.25</v>
      </c>
      <c r="BS36" s="120">
        <v>90000</v>
      </c>
      <c r="BT36" s="121">
        <f>IFERROR(BS36/BO36,"-")</f>
        <v>22500</v>
      </c>
      <c r="BU36" s="122"/>
      <c r="BV36" s="122"/>
      <c r="BW36" s="122">
        <v>1</v>
      </c>
      <c r="BX36" s="123">
        <v>1</v>
      </c>
      <c r="BY36" s="124">
        <f>IF(Q36=0,"",IF(BX36=0,"",(BX36/Q36)))</f>
        <v>0.2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90000</v>
      </c>
      <c r="CR36" s="138">
        <v>90000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140</v>
      </c>
      <c r="C37" s="184" t="s">
        <v>58</v>
      </c>
      <c r="D37" s="184"/>
      <c r="E37" s="184" t="s">
        <v>75</v>
      </c>
      <c r="F37" s="184" t="s">
        <v>129</v>
      </c>
      <c r="G37" s="184" t="s">
        <v>66</v>
      </c>
      <c r="H37" s="87"/>
      <c r="I37" s="87"/>
      <c r="J37" s="87"/>
      <c r="K37" s="176"/>
      <c r="L37" s="79">
        <v>47</v>
      </c>
      <c r="M37" s="79">
        <v>30</v>
      </c>
      <c r="N37" s="79">
        <v>8</v>
      </c>
      <c r="O37" s="88">
        <v>4</v>
      </c>
      <c r="P37" s="89">
        <v>0</v>
      </c>
      <c r="Q37" s="90">
        <f>O37+P37</f>
        <v>4</v>
      </c>
      <c r="R37" s="80">
        <f>IFERROR(Q37/N37,"-")</f>
        <v>0.5</v>
      </c>
      <c r="S37" s="79">
        <v>0</v>
      </c>
      <c r="T37" s="79">
        <v>1</v>
      </c>
      <c r="U37" s="80">
        <f>IFERROR(T37/(Q37),"-")</f>
        <v>0.25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>
        <v>1</v>
      </c>
      <c r="AF37" s="92">
        <f>IF(Q37=0,"",IF(AE37=0,"",(AE37/Q37)))</f>
        <v>0.25</v>
      </c>
      <c r="AG37" s="91"/>
      <c r="AH37" s="93">
        <f>IFERROR(AG37/AE37,"-")</f>
        <v>0</v>
      </c>
      <c r="AI37" s="94"/>
      <c r="AJ37" s="95">
        <f>IFERROR(AI37/AE37,"-")</f>
        <v>0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1</v>
      </c>
      <c r="BP37" s="117">
        <f>IF(Q37=0,"",IF(BO37=0,"",(BO37/Q37)))</f>
        <v>0.25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1.1153846153846</v>
      </c>
      <c r="B38" s="184" t="s">
        <v>141</v>
      </c>
      <c r="C38" s="184" t="s">
        <v>58</v>
      </c>
      <c r="D38" s="184"/>
      <c r="E38" s="184" t="s">
        <v>86</v>
      </c>
      <c r="F38" s="184" t="s">
        <v>129</v>
      </c>
      <c r="G38" s="184" t="s">
        <v>61</v>
      </c>
      <c r="H38" s="87" t="s">
        <v>62</v>
      </c>
      <c r="I38" s="87" t="s">
        <v>71</v>
      </c>
      <c r="J38" s="186" t="s">
        <v>131</v>
      </c>
      <c r="K38" s="176">
        <v>130000</v>
      </c>
      <c r="L38" s="79">
        <v>14</v>
      </c>
      <c r="M38" s="79">
        <v>0</v>
      </c>
      <c r="N38" s="79">
        <v>62</v>
      </c>
      <c r="O38" s="88">
        <v>5</v>
      </c>
      <c r="P38" s="89">
        <v>0</v>
      </c>
      <c r="Q38" s="90">
        <f>O38+P38</f>
        <v>5</v>
      </c>
      <c r="R38" s="80">
        <f>IFERROR(Q38/N38,"-")</f>
        <v>0.080645161290323</v>
      </c>
      <c r="S38" s="79">
        <v>0</v>
      </c>
      <c r="T38" s="79">
        <v>4</v>
      </c>
      <c r="U38" s="80">
        <f>IFERROR(T38/(Q38),"-")</f>
        <v>0.8</v>
      </c>
      <c r="V38" s="81">
        <f>IFERROR(K38/SUM(Q38:Q39),"-")</f>
        <v>10833.333333333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15000</v>
      </c>
      <c r="AC38" s="83">
        <f>SUM(Y38:Y39)/SUM(K38:K39)</f>
        <v>1.1153846153846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0.2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0.2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2</v>
      </c>
      <c r="BP38" s="117">
        <f>IF(Q38=0,"",IF(BO38=0,"",(BO38/Q38)))</f>
        <v>0.4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>
        <v>1</v>
      </c>
      <c r="CH38" s="131">
        <f>IF(Q38=0,"",IF(CG38=0,"",(CG38/Q38)))</f>
        <v>0.2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142</v>
      </c>
      <c r="C39" s="184" t="s">
        <v>58</v>
      </c>
      <c r="D39" s="184"/>
      <c r="E39" s="184" t="s">
        <v>86</v>
      </c>
      <c r="F39" s="184" t="s">
        <v>129</v>
      </c>
      <c r="G39" s="184" t="s">
        <v>66</v>
      </c>
      <c r="H39" s="87"/>
      <c r="I39" s="87"/>
      <c r="J39" s="87"/>
      <c r="K39" s="176"/>
      <c r="L39" s="79">
        <v>58</v>
      </c>
      <c r="M39" s="79">
        <v>31</v>
      </c>
      <c r="N39" s="79">
        <v>8</v>
      </c>
      <c r="O39" s="88">
        <v>7</v>
      </c>
      <c r="P39" s="89">
        <v>0</v>
      </c>
      <c r="Q39" s="90">
        <f>O39+P39</f>
        <v>7</v>
      </c>
      <c r="R39" s="80">
        <f>IFERROR(Q39/N39,"-")</f>
        <v>0.875</v>
      </c>
      <c r="S39" s="79">
        <v>1</v>
      </c>
      <c r="T39" s="79">
        <v>3</v>
      </c>
      <c r="U39" s="80">
        <f>IFERROR(T39/(Q39),"-")</f>
        <v>0.42857142857143</v>
      </c>
      <c r="V39" s="81"/>
      <c r="W39" s="82">
        <v>3</v>
      </c>
      <c r="X39" s="80">
        <f>IF(Q39=0,"-",W39/Q39)</f>
        <v>0.42857142857143</v>
      </c>
      <c r="Y39" s="181">
        <v>145000</v>
      </c>
      <c r="Z39" s="182">
        <f>IFERROR(Y39/Q39,"-")</f>
        <v>20714.285714286</v>
      </c>
      <c r="AA39" s="182">
        <f>IFERROR(Y39/W39,"-")</f>
        <v>48333.333333333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0.14285714285714</v>
      </c>
      <c r="AP39" s="97"/>
      <c r="AQ39" s="99">
        <f>IFERROR(AP39/AN39,"-")</f>
        <v>0</v>
      </c>
      <c r="AR39" s="100"/>
      <c r="AS39" s="101">
        <f>IFERROR(AR39/AN39,"-")</f>
        <v>0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0.14285714285714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</v>
      </c>
      <c r="BP39" s="117">
        <f>IF(Q39=0,"",IF(BO39=0,"",(BO39/Q39)))</f>
        <v>0.14285714285714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4</v>
      </c>
      <c r="BY39" s="124">
        <f>IF(Q39=0,"",IF(BX39=0,"",(BX39/Q39)))</f>
        <v>0.57142857142857</v>
      </c>
      <c r="BZ39" s="125">
        <v>3</v>
      </c>
      <c r="CA39" s="126">
        <f>IFERROR(BZ39/BX39,"-")</f>
        <v>0.75</v>
      </c>
      <c r="CB39" s="127">
        <v>145000</v>
      </c>
      <c r="CC39" s="128">
        <f>IFERROR(CB39/BX39,"-")</f>
        <v>36250</v>
      </c>
      <c r="CD39" s="129">
        <v>1</v>
      </c>
      <c r="CE39" s="129"/>
      <c r="CF39" s="129">
        <v>2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3</v>
      </c>
      <c r="CQ39" s="138">
        <v>145000</v>
      </c>
      <c r="CR39" s="138">
        <v>124000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0.13753846153846</v>
      </c>
      <c r="B40" s="184" t="s">
        <v>143</v>
      </c>
      <c r="C40" s="184" t="s">
        <v>58</v>
      </c>
      <c r="D40" s="184"/>
      <c r="E40" s="184" t="s">
        <v>75</v>
      </c>
      <c r="F40" s="184" t="s">
        <v>76</v>
      </c>
      <c r="G40" s="184" t="s">
        <v>61</v>
      </c>
      <c r="H40" s="87" t="s">
        <v>62</v>
      </c>
      <c r="I40" s="87" t="s">
        <v>71</v>
      </c>
      <c r="J40" s="186" t="s">
        <v>144</v>
      </c>
      <c r="K40" s="176">
        <v>130000</v>
      </c>
      <c r="L40" s="79">
        <v>12</v>
      </c>
      <c r="M40" s="79">
        <v>0</v>
      </c>
      <c r="N40" s="79">
        <v>46</v>
      </c>
      <c r="O40" s="88">
        <v>4</v>
      </c>
      <c r="P40" s="89">
        <v>0</v>
      </c>
      <c r="Q40" s="90">
        <f>O40+P40</f>
        <v>4</v>
      </c>
      <c r="R40" s="80">
        <f>IFERROR(Q40/N40,"-")</f>
        <v>0.08695652173913</v>
      </c>
      <c r="S40" s="79">
        <v>0</v>
      </c>
      <c r="T40" s="79">
        <v>1</v>
      </c>
      <c r="U40" s="80">
        <f>IFERROR(T40/(Q40),"-")</f>
        <v>0.25</v>
      </c>
      <c r="V40" s="81">
        <f>IFERROR(K40/SUM(Q40:Q41),"-")</f>
        <v>18571.428571429</v>
      </c>
      <c r="W40" s="82">
        <v>1</v>
      </c>
      <c r="X40" s="80">
        <f>IF(Q40=0,"-",W40/Q40)</f>
        <v>0.25</v>
      </c>
      <c r="Y40" s="181">
        <v>12000</v>
      </c>
      <c r="Z40" s="182">
        <f>IFERROR(Y40/Q40,"-")</f>
        <v>3000</v>
      </c>
      <c r="AA40" s="182">
        <f>IFERROR(Y40/W40,"-")</f>
        <v>12000</v>
      </c>
      <c r="AB40" s="176">
        <f>SUM(Y40:Y41)-SUM(K40:K41)</f>
        <v>-112120</v>
      </c>
      <c r="AC40" s="83">
        <f>SUM(Y40:Y41)/SUM(K40:K41)</f>
        <v>0.13753846153846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0.5</v>
      </c>
      <c r="BH40" s="109">
        <v>1</v>
      </c>
      <c r="BI40" s="111">
        <f>IFERROR(BH40/BF40,"-")</f>
        <v>0.5</v>
      </c>
      <c r="BJ40" s="112">
        <v>12000</v>
      </c>
      <c r="BK40" s="113">
        <f>IFERROR(BJ40/BF40,"-")</f>
        <v>6000</v>
      </c>
      <c r="BL40" s="114"/>
      <c r="BM40" s="114"/>
      <c r="BN40" s="114">
        <v>1</v>
      </c>
      <c r="BO40" s="116">
        <v>2</v>
      </c>
      <c r="BP40" s="117">
        <f>IF(Q40=0,"",IF(BO40=0,"",(BO40/Q40)))</f>
        <v>0.5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12000</v>
      </c>
      <c r="CR40" s="138">
        <v>12000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145</v>
      </c>
      <c r="C41" s="184" t="s">
        <v>58</v>
      </c>
      <c r="D41" s="184"/>
      <c r="E41" s="184" t="s">
        <v>75</v>
      </c>
      <c r="F41" s="184" t="s">
        <v>76</v>
      </c>
      <c r="G41" s="184" t="s">
        <v>66</v>
      </c>
      <c r="H41" s="87"/>
      <c r="I41" s="87"/>
      <c r="J41" s="87"/>
      <c r="K41" s="176"/>
      <c r="L41" s="79">
        <v>30</v>
      </c>
      <c r="M41" s="79">
        <v>25</v>
      </c>
      <c r="N41" s="79">
        <v>5</v>
      </c>
      <c r="O41" s="88">
        <v>3</v>
      </c>
      <c r="P41" s="89">
        <v>0</v>
      </c>
      <c r="Q41" s="90">
        <f>O41+P41</f>
        <v>3</v>
      </c>
      <c r="R41" s="80">
        <f>IFERROR(Q41/N41,"-")</f>
        <v>0.6</v>
      </c>
      <c r="S41" s="79">
        <v>1</v>
      </c>
      <c r="T41" s="79">
        <v>1</v>
      </c>
      <c r="U41" s="80">
        <f>IFERROR(T41/(Q41),"-")</f>
        <v>0.33333333333333</v>
      </c>
      <c r="V41" s="81"/>
      <c r="W41" s="82">
        <v>1</v>
      </c>
      <c r="X41" s="80">
        <f>IF(Q41=0,"-",W41/Q41)</f>
        <v>0.33333333333333</v>
      </c>
      <c r="Y41" s="181">
        <v>5880</v>
      </c>
      <c r="Z41" s="182">
        <f>IFERROR(Y41/Q41,"-")</f>
        <v>1960</v>
      </c>
      <c r="AA41" s="182">
        <f>IFERROR(Y41/W41,"-")</f>
        <v>5880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0.33333333333333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1</v>
      </c>
      <c r="BY41" s="124">
        <f>IF(Q41=0,"",IF(BX41=0,"",(BX41/Q41)))</f>
        <v>0.33333333333333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>
        <v>1</v>
      </c>
      <c r="CH41" s="131">
        <f>IF(Q41=0,"",IF(CG41=0,"",(CG41/Q41)))</f>
        <v>0.33333333333333</v>
      </c>
      <c r="CI41" s="132">
        <v>1</v>
      </c>
      <c r="CJ41" s="133">
        <f>IFERROR(CI41/CG41,"-")</f>
        <v>1</v>
      </c>
      <c r="CK41" s="134">
        <v>5880</v>
      </c>
      <c r="CL41" s="135">
        <f>IFERROR(CK41/CG41,"-")</f>
        <v>5880</v>
      </c>
      <c r="CM41" s="136"/>
      <c r="CN41" s="136"/>
      <c r="CO41" s="136">
        <v>1</v>
      </c>
      <c r="CP41" s="137">
        <v>1</v>
      </c>
      <c r="CQ41" s="138">
        <v>5880</v>
      </c>
      <c r="CR41" s="138">
        <v>5880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2.0333333333333</v>
      </c>
      <c r="B42" s="184" t="s">
        <v>146</v>
      </c>
      <c r="C42" s="184" t="s">
        <v>58</v>
      </c>
      <c r="D42" s="184"/>
      <c r="E42" s="184" t="s">
        <v>147</v>
      </c>
      <c r="F42" s="184" t="s">
        <v>148</v>
      </c>
      <c r="G42" s="184" t="s">
        <v>61</v>
      </c>
      <c r="H42" s="87" t="s">
        <v>70</v>
      </c>
      <c r="I42" s="87" t="s">
        <v>149</v>
      </c>
      <c r="J42" s="185" t="s">
        <v>150</v>
      </c>
      <c r="K42" s="176">
        <v>150000</v>
      </c>
      <c r="L42" s="79">
        <v>25</v>
      </c>
      <c r="M42" s="79">
        <v>0</v>
      </c>
      <c r="N42" s="79">
        <v>41</v>
      </c>
      <c r="O42" s="88">
        <v>8</v>
      </c>
      <c r="P42" s="89">
        <v>0</v>
      </c>
      <c r="Q42" s="90">
        <f>O42+P42</f>
        <v>8</v>
      </c>
      <c r="R42" s="80">
        <f>IFERROR(Q42/N42,"-")</f>
        <v>0.19512195121951</v>
      </c>
      <c r="S42" s="79">
        <v>1</v>
      </c>
      <c r="T42" s="79">
        <v>5</v>
      </c>
      <c r="U42" s="80">
        <f>IFERROR(T42/(Q42),"-")</f>
        <v>0.625</v>
      </c>
      <c r="V42" s="81">
        <f>IFERROR(K42/SUM(Q42:Q43),"-")</f>
        <v>9375</v>
      </c>
      <c r="W42" s="82">
        <v>1</v>
      </c>
      <c r="X42" s="80">
        <f>IF(Q42=0,"-",W42/Q42)</f>
        <v>0.125</v>
      </c>
      <c r="Y42" s="181">
        <v>50000</v>
      </c>
      <c r="Z42" s="182">
        <f>IFERROR(Y42/Q42,"-")</f>
        <v>6250</v>
      </c>
      <c r="AA42" s="182">
        <f>IFERROR(Y42/W42,"-")</f>
        <v>50000</v>
      </c>
      <c r="AB42" s="176">
        <f>SUM(Y42:Y43)-SUM(K42:K43)</f>
        <v>155000</v>
      </c>
      <c r="AC42" s="83">
        <f>SUM(Y42:Y43)/SUM(K42:K43)</f>
        <v>2.0333333333333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0.25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0.375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3</v>
      </c>
      <c r="BY42" s="124">
        <f>IF(Q42=0,"",IF(BX42=0,"",(BX42/Q42)))</f>
        <v>0.375</v>
      </c>
      <c r="BZ42" s="125">
        <v>1</v>
      </c>
      <c r="CA42" s="126">
        <f>IFERROR(BZ42/BX42,"-")</f>
        <v>0.33333333333333</v>
      </c>
      <c r="CB42" s="127">
        <v>50000</v>
      </c>
      <c r="CC42" s="128">
        <f>IFERROR(CB42/BX42,"-")</f>
        <v>16666.666666667</v>
      </c>
      <c r="CD42" s="129"/>
      <c r="CE42" s="129"/>
      <c r="CF42" s="129">
        <v>1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50000</v>
      </c>
      <c r="CR42" s="138">
        <v>50000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151</v>
      </c>
      <c r="C43" s="184" t="s">
        <v>58</v>
      </c>
      <c r="D43" s="184"/>
      <c r="E43" s="184" t="s">
        <v>147</v>
      </c>
      <c r="F43" s="184" t="s">
        <v>148</v>
      </c>
      <c r="G43" s="184" t="s">
        <v>66</v>
      </c>
      <c r="H43" s="87"/>
      <c r="I43" s="87"/>
      <c r="J43" s="87"/>
      <c r="K43" s="176"/>
      <c r="L43" s="79">
        <v>73</v>
      </c>
      <c r="M43" s="79">
        <v>43</v>
      </c>
      <c r="N43" s="79">
        <v>19</v>
      </c>
      <c r="O43" s="88">
        <v>8</v>
      </c>
      <c r="P43" s="89">
        <v>0</v>
      </c>
      <c r="Q43" s="90">
        <f>O43+P43</f>
        <v>8</v>
      </c>
      <c r="R43" s="80">
        <f>IFERROR(Q43/N43,"-")</f>
        <v>0.42105263157895</v>
      </c>
      <c r="S43" s="79">
        <v>1</v>
      </c>
      <c r="T43" s="79">
        <v>3</v>
      </c>
      <c r="U43" s="80">
        <f>IFERROR(T43/(Q43),"-")</f>
        <v>0.375</v>
      </c>
      <c r="V43" s="81"/>
      <c r="W43" s="82">
        <v>3</v>
      </c>
      <c r="X43" s="80">
        <f>IF(Q43=0,"-",W43/Q43)</f>
        <v>0.375</v>
      </c>
      <c r="Y43" s="181">
        <v>255000</v>
      </c>
      <c r="Z43" s="182">
        <f>IFERROR(Y43/Q43,"-")</f>
        <v>31875</v>
      </c>
      <c r="AA43" s="182">
        <f>IFERROR(Y43/W43,"-")</f>
        <v>85000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4</v>
      </c>
      <c r="BP43" s="117">
        <f>IF(Q43=0,"",IF(BO43=0,"",(BO43/Q43)))</f>
        <v>0.5</v>
      </c>
      <c r="BQ43" s="118">
        <v>2</v>
      </c>
      <c r="BR43" s="119">
        <f>IFERROR(BQ43/BO43,"-")</f>
        <v>0.5</v>
      </c>
      <c r="BS43" s="120">
        <v>25000</v>
      </c>
      <c r="BT43" s="121">
        <f>IFERROR(BS43/BO43,"-")</f>
        <v>6250</v>
      </c>
      <c r="BU43" s="122">
        <v>1</v>
      </c>
      <c r="BV43" s="122"/>
      <c r="BW43" s="122">
        <v>1</v>
      </c>
      <c r="BX43" s="123">
        <v>2</v>
      </c>
      <c r="BY43" s="124">
        <f>IF(Q43=0,"",IF(BX43=0,"",(BX43/Q43)))</f>
        <v>0.25</v>
      </c>
      <c r="BZ43" s="125">
        <v>2</v>
      </c>
      <c r="CA43" s="126">
        <f>IFERROR(BZ43/BX43,"-")</f>
        <v>1</v>
      </c>
      <c r="CB43" s="127">
        <v>260000</v>
      </c>
      <c r="CC43" s="128">
        <f>IFERROR(CB43/BX43,"-")</f>
        <v>130000</v>
      </c>
      <c r="CD43" s="129"/>
      <c r="CE43" s="129"/>
      <c r="CF43" s="129">
        <v>2</v>
      </c>
      <c r="CG43" s="130">
        <v>2</v>
      </c>
      <c r="CH43" s="131">
        <f>IF(Q43=0,"",IF(CG43=0,"",(CG43/Q43)))</f>
        <v>0.25</v>
      </c>
      <c r="CI43" s="132"/>
      <c r="CJ43" s="133">
        <f>IFERROR(CI43/CG43,"-")</f>
        <v>0</v>
      </c>
      <c r="CK43" s="134"/>
      <c r="CL43" s="135">
        <f>IFERROR(CK43/CG43,"-")</f>
        <v>0</v>
      </c>
      <c r="CM43" s="136"/>
      <c r="CN43" s="136"/>
      <c r="CO43" s="136"/>
      <c r="CP43" s="137">
        <v>3</v>
      </c>
      <c r="CQ43" s="138">
        <v>255000</v>
      </c>
      <c r="CR43" s="138">
        <v>230000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>
        <f>AC44</f>
        <v>0.0076923076923077</v>
      </c>
      <c r="B44" s="184" t="s">
        <v>152</v>
      </c>
      <c r="C44" s="184" t="s">
        <v>58</v>
      </c>
      <c r="D44" s="184"/>
      <c r="E44" s="184" t="s">
        <v>86</v>
      </c>
      <c r="F44" s="184" t="s">
        <v>60</v>
      </c>
      <c r="G44" s="184" t="s">
        <v>61</v>
      </c>
      <c r="H44" s="87" t="s">
        <v>153</v>
      </c>
      <c r="I44" s="87" t="s">
        <v>71</v>
      </c>
      <c r="J44" s="186" t="s">
        <v>126</v>
      </c>
      <c r="K44" s="176">
        <v>130000</v>
      </c>
      <c r="L44" s="79">
        <v>20</v>
      </c>
      <c r="M44" s="79">
        <v>0</v>
      </c>
      <c r="N44" s="79">
        <v>66</v>
      </c>
      <c r="O44" s="88">
        <v>6</v>
      </c>
      <c r="P44" s="89">
        <v>0</v>
      </c>
      <c r="Q44" s="90">
        <f>O44+P44</f>
        <v>6</v>
      </c>
      <c r="R44" s="80">
        <f>IFERROR(Q44/N44,"-")</f>
        <v>0.090909090909091</v>
      </c>
      <c r="S44" s="79">
        <v>0</v>
      </c>
      <c r="T44" s="79">
        <v>3</v>
      </c>
      <c r="U44" s="80">
        <f>IFERROR(T44/(Q44),"-")</f>
        <v>0.5</v>
      </c>
      <c r="V44" s="81">
        <f>IFERROR(K44/SUM(Q44:Q45),"-")</f>
        <v>18571.428571429</v>
      </c>
      <c r="W44" s="82">
        <v>1</v>
      </c>
      <c r="X44" s="80">
        <f>IF(Q44=0,"-",W44/Q44)</f>
        <v>0.16666666666667</v>
      </c>
      <c r="Y44" s="181">
        <v>1000</v>
      </c>
      <c r="Z44" s="182">
        <f>IFERROR(Y44/Q44,"-")</f>
        <v>166.66666666667</v>
      </c>
      <c r="AA44" s="182">
        <f>IFERROR(Y44/W44,"-")</f>
        <v>1000</v>
      </c>
      <c r="AB44" s="176">
        <f>SUM(Y44:Y45)-SUM(K44:K45)</f>
        <v>-129000</v>
      </c>
      <c r="AC44" s="83">
        <f>SUM(Y44:Y45)/SUM(K44:K45)</f>
        <v>0.0076923076923077</v>
      </c>
      <c r="AD44" s="77"/>
      <c r="AE44" s="91">
        <v>1</v>
      </c>
      <c r="AF44" s="92">
        <f>IF(Q44=0,"",IF(AE44=0,"",(AE44/Q44)))</f>
        <v>0.16666666666667</v>
      </c>
      <c r="AG44" s="91"/>
      <c r="AH44" s="93">
        <f>IFERROR(AG44/AE44,"-")</f>
        <v>0</v>
      </c>
      <c r="AI44" s="94"/>
      <c r="AJ44" s="95">
        <f>IFERROR(AI44/AE44,"-")</f>
        <v>0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0.33333333333333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1</v>
      </c>
      <c r="BP44" s="117">
        <f>IF(Q44=0,"",IF(BO44=0,"",(BO44/Q44)))</f>
        <v>0.16666666666667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1</v>
      </c>
      <c r="BY44" s="124">
        <f>IF(Q44=0,"",IF(BX44=0,"",(BX44/Q44)))</f>
        <v>0.16666666666667</v>
      </c>
      <c r="BZ44" s="125">
        <v>1</v>
      </c>
      <c r="CA44" s="126">
        <f>IFERROR(BZ44/BX44,"-")</f>
        <v>1</v>
      </c>
      <c r="CB44" s="127">
        <v>1000</v>
      </c>
      <c r="CC44" s="128">
        <f>IFERROR(CB44/BX44,"-")</f>
        <v>1000</v>
      </c>
      <c r="CD44" s="129">
        <v>1</v>
      </c>
      <c r="CE44" s="129"/>
      <c r="CF44" s="129"/>
      <c r="CG44" s="130">
        <v>1</v>
      </c>
      <c r="CH44" s="131">
        <f>IF(Q44=0,"",IF(CG44=0,"",(CG44/Q44)))</f>
        <v>0.16666666666667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1</v>
      </c>
      <c r="CQ44" s="138">
        <v>1000</v>
      </c>
      <c r="CR44" s="138">
        <v>1000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154</v>
      </c>
      <c r="C45" s="184" t="s">
        <v>58</v>
      </c>
      <c r="D45" s="184"/>
      <c r="E45" s="184" t="s">
        <v>86</v>
      </c>
      <c r="F45" s="184" t="s">
        <v>60</v>
      </c>
      <c r="G45" s="184" t="s">
        <v>66</v>
      </c>
      <c r="H45" s="87"/>
      <c r="I45" s="87"/>
      <c r="J45" s="87"/>
      <c r="K45" s="176"/>
      <c r="L45" s="79">
        <v>36</v>
      </c>
      <c r="M45" s="79">
        <v>21</v>
      </c>
      <c r="N45" s="79">
        <v>4</v>
      </c>
      <c r="O45" s="88">
        <v>1</v>
      </c>
      <c r="P45" s="89">
        <v>0</v>
      </c>
      <c r="Q45" s="90">
        <f>O45+P45</f>
        <v>1</v>
      </c>
      <c r="R45" s="80">
        <f>IFERROR(Q45/N45,"-")</f>
        <v>0.25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0.21666666666667</v>
      </c>
      <c r="B46" s="184" t="s">
        <v>155</v>
      </c>
      <c r="C46" s="184" t="s">
        <v>58</v>
      </c>
      <c r="D46" s="184"/>
      <c r="E46" s="184" t="s">
        <v>86</v>
      </c>
      <c r="F46" s="184" t="s">
        <v>129</v>
      </c>
      <c r="G46" s="184" t="s">
        <v>61</v>
      </c>
      <c r="H46" s="87" t="s">
        <v>82</v>
      </c>
      <c r="I46" s="87" t="s">
        <v>63</v>
      </c>
      <c r="J46" s="185" t="s">
        <v>150</v>
      </c>
      <c r="K46" s="176">
        <v>120000</v>
      </c>
      <c r="L46" s="79">
        <v>12</v>
      </c>
      <c r="M46" s="79">
        <v>0</v>
      </c>
      <c r="N46" s="79">
        <v>46</v>
      </c>
      <c r="O46" s="88">
        <v>3</v>
      </c>
      <c r="P46" s="89">
        <v>0</v>
      </c>
      <c r="Q46" s="90">
        <f>O46+P46</f>
        <v>3</v>
      </c>
      <c r="R46" s="80">
        <f>IFERROR(Q46/N46,"-")</f>
        <v>0.065217391304348</v>
      </c>
      <c r="S46" s="79">
        <v>0</v>
      </c>
      <c r="T46" s="79">
        <v>3</v>
      </c>
      <c r="U46" s="80">
        <f>IFERROR(T46/(Q46),"-")</f>
        <v>1</v>
      </c>
      <c r="V46" s="81">
        <f>IFERROR(K46/SUM(Q46:Q47),"-")</f>
        <v>17142.857142857</v>
      </c>
      <c r="W46" s="82">
        <v>1</v>
      </c>
      <c r="X46" s="80">
        <f>IF(Q46=0,"-",W46/Q46)</f>
        <v>0.33333333333333</v>
      </c>
      <c r="Y46" s="181">
        <v>18000</v>
      </c>
      <c r="Z46" s="182">
        <f>IFERROR(Y46/Q46,"-")</f>
        <v>6000</v>
      </c>
      <c r="AA46" s="182">
        <f>IFERROR(Y46/W46,"-")</f>
        <v>18000</v>
      </c>
      <c r="AB46" s="176">
        <f>SUM(Y46:Y47)-SUM(K46:K47)</f>
        <v>-94000</v>
      </c>
      <c r="AC46" s="83">
        <f>SUM(Y46:Y47)/SUM(K46:K47)</f>
        <v>0.21666666666667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2</v>
      </c>
      <c r="BP46" s="117">
        <f>IF(Q46=0,"",IF(BO46=0,"",(BO46/Q46)))</f>
        <v>0.66666666666667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1</v>
      </c>
      <c r="BY46" s="124">
        <f>IF(Q46=0,"",IF(BX46=0,"",(BX46/Q46)))</f>
        <v>0.33333333333333</v>
      </c>
      <c r="BZ46" s="125">
        <v>1</v>
      </c>
      <c r="CA46" s="126">
        <f>IFERROR(BZ46/BX46,"-")</f>
        <v>1</v>
      </c>
      <c r="CB46" s="127">
        <v>18000</v>
      </c>
      <c r="CC46" s="128">
        <f>IFERROR(CB46/BX46,"-")</f>
        <v>18000</v>
      </c>
      <c r="CD46" s="129"/>
      <c r="CE46" s="129"/>
      <c r="CF46" s="129">
        <v>1</v>
      </c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18000</v>
      </c>
      <c r="CR46" s="138">
        <v>18000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156</v>
      </c>
      <c r="C47" s="184" t="s">
        <v>58</v>
      </c>
      <c r="D47" s="184"/>
      <c r="E47" s="184" t="s">
        <v>86</v>
      </c>
      <c r="F47" s="184" t="s">
        <v>129</v>
      </c>
      <c r="G47" s="184" t="s">
        <v>66</v>
      </c>
      <c r="H47" s="87"/>
      <c r="I47" s="87"/>
      <c r="J47" s="87"/>
      <c r="K47" s="176"/>
      <c r="L47" s="79">
        <v>39</v>
      </c>
      <c r="M47" s="79">
        <v>27</v>
      </c>
      <c r="N47" s="79">
        <v>8</v>
      </c>
      <c r="O47" s="88">
        <v>4</v>
      </c>
      <c r="P47" s="89">
        <v>0</v>
      </c>
      <c r="Q47" s="90">
        <f>O47+P47</f>
        <v>4</v>
      </c>
      <c r="R47" s="80">
        <f>IFERROR(Q47/N47,"-")</f>
        <v>0.5</v>
      </c>
      <c r="S47" s="79">
        <v>1</v>
      </c>
      <c r="T47" s="79">
        <v>0</v>
      </c>
      <c r="U47" s="80">
        <f>IFERROR(T47/(Q47),"-")</f>
        <v>0</v>
      </c>
      <c r="V47" s="81"/>
      <c r="W47" s="82">
        <v>2</v>
      </c>
      <c r="X47" s="80">
        <f>IF(Q47=0,"-",W47/Q47)</f>
        <v>0.5</v>
      </c>
      <c r="Y47" s="181">
        <v>8000</v>
      </c>
      <c r="Z47" s="182">
        <f>IFERROR(Y47/Q47,"-")</f>
        <v>2000</v>
      </c>
      <c r="AA47" s="182">
        <f>IFERROR(Y47/W47,"-")</f>
        <v>4000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0.25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2</v>
      </c>
      <c r="BP47" s="117">
        <f>IF(Q47=0,"",IF(BO47=0,"",(BO47/Q47)))</f>
        <v>0.5</v>
      </c>
      <c r="BQ47" s="118">
        <v>1</v>
      </c>
      <c r="BR47" s="119">
        <f>IFERROR(BQ47/BO47,"-")</f>
        <v>0.5</v>
      </c>
      <c r="BS47" s="120">
        <v>5000</v>
      </c>
      <c r="BT47" s="121">
        <f>IFERROR(BS47/BO47,"-")</f>
        <v>2500</v>
      </c>
      <c r="BU47" s="122">
        <v>1</v>
      </c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>
        <v>1</v>
      </c>
      <c r="CH47" s="131">
        <f>IF(Q47=0,"",IF(CG47=0,"",(CG47/Q47)))</f>
        <v>0.25</v>
      </c>
      <c r="CI47" s="132">
        <v>1</v>
      </c>
      <c r="CJ47" s="133">
        <f>IFERROR(CI47/CG47,"-")</f>
        <v>1</v>
      </c>
      <c r="CK47" s="134">
        <v>3000</v>
      </c>
      <c r="CL47" s="135">
        <f>IFERROR(CK47/CG47,"-")</f>
        <v>3000</v>
      </c>
      <c r="CM47" s="136">
        <v>1</v>
      </c>
      <c r="CN47" s="136"/>
      <c r="CO47" s="136"/>
      <c r="CP47" s="137">
        <v>2</v>
      </c>
      <c r="CQ47" s="138">
        <v>8000</v>
      </c>
      <c r="CR47" s="138">
        <v>5000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2.2666666666667</v>
      </c>
      <c r="B48" s="184" t="s">
        <v>157</v>
      </c>
      <c r="C48" s="184" t="s">
        <v>58</v>
      </c>
      <c r="D48" s="184"/>
      <c r="E48" s="184" t="s">
        <v>158</v>
      </c>
      <c r="F48" s="184" t="s">
        <v>159</v>
      </c>
      <c r="G48" s="184" t="s">
        <v>61</v>
      </c>
      <c r="H48" s="87" t="s">
        <v>82</v>
      </c>
      <c r="I48" s="87" t="s">
        <v>63</v>
      </c>
      <c r="J48" s="186" t="s">
        <v>144</v>
      </c>
      <c r="K48" s="176">
        <v>120000</v>
      </c>
      <c r="L48" s="79">
        <v>10</v>
      </c>
      <c r="M48" s="79">
        <v>0</v>
      </c>
      <c r="N48" s="79">
        <v>42</v>
      </c>
      <c r="O48" s="88">
        <v>4</v>
      </c>
      <c r="P48" s="89">
        <v>0</v>
      </c>
      <c r="Q48" s="90">
        <f>O48+P48</f>
        <v>4</v>
      </c>
      <c r="R48" s="80">
        <f>IFERROR(Q48/N48,"-")</f>
        <v>0.095238095238095</v>
      </c>
      <c r="S48" s="79">
        <v>0</v>
      </c>
      <c r="T48" s="79">
        <v>4</v>
      </c>
      <c r="U48" s="80">
        <f>IFERROR(T48/(Q48),"-")</f>
        <v>1</v>
      </c>
      <c r="V48" s="81">
        <f>IFERROR(K48/SUM(Q48:Q49),"-")</f>
        <v>13333.333333333</v>
      </c>
      <c r="W48" s="82">
        <v>2</v>
      </c>
      <c r="X48" s="80">
        <f>IF(Q48=0,"-",W48/Q48)</f>
        <v>0.5</v>
      </c>
      <c r="Y48" s="181">
        <v>32000</v>
      </c>
      <c r="Z48" s="182">
        <f>IFERROR(Y48/Q48,"-")</f>
        <v>8000</v>
      </c>
      <c r="AA48" s="182">
        <f>IFERROR(Y48/W48,"-")</f>
        <v>16000</v>
      </c>
      <c r="AB48" s="176">
        <f>SUM(Y48:Y49)-SUM(K48:K49)</f>
        <v>152000</v>
      </c>
      <c r="AC48" s="83">
        <f>SUM(Y48:Y49)/SUM(K48:K49)</f>
        <v>2.2666666666667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1</v>
      </c>
      <c r="AX48" s="104">
        <f>IF(Q48=0,"",IF(AW48=0,"",(AW48/Q48)))</f>
        <v>0.25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1</v>
      </c>
      <c r="BG48" s="110">
        <f>IF(Q48=0,"",IF(BF48=0,"",(BF48/Q48)))</f>
        <v>0.25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>
        <v>2</v>
      </c>
      <c r="BY48" s="124">
        <f>IF(Q48=0,"",IF(BX48=0,"",(BX48/Q48)))</f>
        <v>0.5</v>
      </c>
      <c r="BZ48" s="125">
        <v>2</v>
      </c>
      <c r="CA48" s="126">
        <f>IFERROR(BZ48/BX48,"-")</f>
        <v>1</v>
      </c>
      <c r="CB48" s="127">
        <v>32000</v>
      </c>
      <c r="CC48" s="128">
        <f>IFERROR(CB48/BX48,"-")</f>
        <v>16000</v>
      </c>
      <c r="CD48" s="129">
        <v>1</v>
      </c>
      <c r="CE48" s="129"/>
      <c r="CF48" s="129">
        <v>1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32000</v>
      </c>
      <c r="CR48" s="138">
        <v>29000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160</v>
      </c>
      <c r="C49" s="184" t="s">
        <v>58</v>
      </c>
      <c r="D49" s="184"/>
      <c r="E49" s="184" t="s">
        <v>158</v>
      </c>
      <c r="F49" s="184" t="s">
        <v>159</v>
      </c>
      <c r="G49" s="184" t="s">
        <v>66</v>
      </c>
      <c r="H49" s="87"/>
      <c r="I49" s="87"/>
      <c r="J49" s="87"/>
      <c r="K49" s="176"/>
      <c r="L49" s="79">
        <v>57</v>
      </c>
      <c r="M49" s="79">
        <v>29</v>
      </c>
      <c r="N49" s="79">
        <v>17</v>
      </c>
      <c r="O49" s="88">
        <v>5</v>
      </c>
      <c r="P49" s="89">
        <v>0</v>
      </c>
      <c r="Q49" s="90">
        <f>O49+P49</f>
        <v>5</v>
      </c>
      <c r="R49" s="80">
        <f>IFERROR(Q49/N49,"-")</f>
        <v>0.29411764705882</v>
      </c>
      <c r="S49" s="79">
        <v>1</v>
      </c>
      <c r="T49" s="79">
        <v>2</v>
      </c>
      <c r="U49" s="80">
        <f>IFERROR(T49/(Q49),"-")</f>
        <v>0.4</v>
      </c>
      <c r="V49" s="81"/>
      <c r="W49" s="82">
        <v>0</v>
      </c>
      <c r="X49" s="80">
        <f>IF(Q49=0,"-",W49/Q49)</f>
        <v>0</v>
      </c>
      <c r="Y49" s="181">
        <v>240000</v>
      </c>
      <c r="Z49" s="182">
        <f>IFERROR(Y49/Q49,"-")</f>
        <v>48000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2</v>
      </c>
      <c r="BP49" s="117">
        <f>IF(Q49=0,"",IF(BO49=0,"",(BO49/Q49)))</f>
        <v>0.4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2</v>
      </c>
      <c r="BY49" s="124">
        <f>IF(Q49=0,"",IF(BX49=0,"",(BX49/Q49)))</f>
        <v>0.4</v>
      </c>
      <c r="BZ49" s="125">
        <v>1</v>
      </c>
      <c r="CA49" s="126">
        <f>IFERROR(BZ49/BX49,"-")</f>
        <v>0.5</v>
      </c>
      <c r="CB49" s="127">
        <v>180000</v>
      </c>
      <c r="CC49" s="128">
        <f>IFERROR(CB49/BX49,"-")</f>
        <v>90000</v>
      </c>
      <c r="CD49" s="129"/>
      <c r="CE49" s="129"/>
      <c r="CF49" s="129">
        <v>1</v>
      </c>
      <c r="CG49" s="130">
        <v>1</v>
      </c>
      <c r="CH49" s="131">
        <f>IF(Q49=0,"",IF(CG49=0,"",(CG49/Q49)))</f>
        <v>0.2</v>
      </c>
      <c r="CI49" s="132">
        <v>1</v>
      </c>
      <c r="CJ49" s="133">
        <f>IFERROR(CI49/CG49,"-")</f>
        <v>1</v>
      </c>
      <c r="CK49" s="134">
        <v>1009000</v>
      </c>
      <c r="CL49" s="135">
        <f>IFERROR(CK49/CG49,"-")</f>
        <v>1009000</v>
      </c>
      <c r="CM49" s="136"/>
      <c r="CN49" s="136"/>
      <c r="CO49" s="136">
        <v>1</v>
      </c>
      <c r="CP49" s="137">
        <v>0</v>
      </c>
      <c r="CQ49" s="138">
        <v>240000</v>
      </c>
      <c r="CR49" s="138">
        <v>1009000</v>
      </c>
      <c r="CS49" s="138"/>
      <c r="CT49" s="139" t="str">
        <f>IF(AND(CR49=0,CS49=0),"",IF(AND(CR49&lt;=100000,CS49&lt;=100000),"",IF(CR49/CQ49&gt;0.7,"男高",IF(CS49/CQ49&gt;0.7,"女高",""))))</f>
        <v>男高</v>
      </c>
    </row>
    <row r="50" spans="1:99">
      <c r="A50" s="78">
        <f>AC50</f>
        <v>1.3421052631579</v>
      </c>
      <c r="B50" s="184" t="s">
        <v>161</v>
      </c>
      <c r="C50" s="184" t="s">
        <v>58</v>
      </c>
      <c r="D50" s="184"/>
      <c r="E50" s="184" t="s">
        <v>86</v>
      </c>
      <c r="F50" s="184" t="s">
        <v>60</v>
      </c>
      <c r="G50" s="184" t="s">
        <v>61</v>
      </c>
      <c r="H50" s="87" t="s">
        <v>162</v>
      </c>
      <c r="I50" s="87" t="s">
        <v>63</v>
      </c>
      <c r="J50" s="185" t="s">
        <v>64</v>
      </c>
      <c r="K50" s="176">
        <v>190000</v>
      </c>
      <c r="L50" s="79">
        <v>22</v>
      </c>
      <c r="M50" s="79">
        <v>0</v>
      </c>
      <c r="N50" s="79">
        <v>76</v>
      </c>
      <c r="O50" s="88">
        <v>8</v>
      </c>
      <c r="P50" s="89">
        <v>0</v>
      </c>
      <c r="Q50" s="90">
        <f>O50+P50</f>
        <v>8</v>
      </c>
      <c r="R50" s="80">
        <f>IFERROR(Q50/N50,"-")</f>
        <v>0.10526315789474</v>
      </c>
      <c r="S50" s="79">
        <v>0</v>
      </c>
      <c r="T50" s="79">
        <v>6</v>
      </c>
      <c r="U50" s="80">
        <f>IFERROR(T50/(Q50),"-")</f>
        <v>0.75</v>
      </c>
      <c r="V50" s="81">
        <f>IFERROR(K50/SUM(Q50:Q51),"-")</f>
        <v>14615.384615385</v>
      </c>
      <c r="W50" s="82">
        <v>1</v>
      </c>
      <c r="X50" s="80">
        <f>IF(Q50=0,"-",W50/Q50)</f>
        <v>0.125</v>
      </c>
      <c r="Y50" s="181">
        <v>255000</v>
      </c>
      <c r="Z50" s="182">
        <f>IFERROR(Y50/Q50,"-")</f>
        <v>31875</v>
      </c>
      <c r="AA50" s="182">
        <f>IFERROR(Y50/W50,"-")</f>
        <v>255000</v>
      </c>
      <c r="AB50" s="176">
        <f>SUM(Y50:Y51)-SUM(K50:K51)</f>
        <v>65000</v>
      </c>
      <c r="AC50" s="83">
        <f>SUM(Y50:Y51)/SUM(K50:K51)</f>
        <v>1.3421052631579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0.125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4</v>
      </c>
      <c r="BG50" s="110">
        <f>IF(Q50=0,"",IF(BF50=0,"",(BF50/Q50)))</f>
        <v>0.5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1</v>
      </c>
      <c r="BP50" s="117">
        <f>IF(Q50=0,"",IF(BO50=0,"",(BO50/Q50)))</f>
        <v>0.125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0.125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>
        <v>1</v>
      </c>
      <c r="CH50" s="131">
        <f>IF(Q50=0,"",IF(CG50=0,"",(CG50/Q50)))</f>
        <v>0.125</v>
      </c>
      <c r="CI50" s="132">
        <v>1</v>
      </c>
      <c r="CJ50" s="133">
        <f>IFERROR(CI50/CG50,"-")</f>
        <v>1</v>
      </c>
      <c r="CK50" s="134">
        <v>255000</v>
      </c>
      <c r="CL50" s="135">
        <f>IFERROR(CK50/CG50,"-")</f>
        <v>255000</v>
      </c>
      <c r="CM50" s="136"/>
      <c r="CN50" s="136"/>
      <c r="CO50" s="136">
        <v>1</v>
      </c>
      <c r="CP50" s="137">
        <v>1</v>
      </c>
      <c r="CQ50" s="138">
        <v>255000</v>
      </c>
      <c r="CR50" s="138">
        <v>255000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/>
      <c r="B51" s="184" t="s">
        <v>163</v>
      </c>
      <c r="C51" s="184" t="s">
        <v>58</v>
      </c>
      <c r="D51" s="184"/>
      <c r="E51" s="184" t="s">
        <v>86</v>
      </c>
      <c r="F51" s="184" t="s">
        <v>60</v>
      </c>
      <c r="G51" s="184" t="s">
        <v>66</v>
      </c>
      <c r="H51" s="87"/>
      <c r="I51" s="87"/>
      <c r="J51" s="87"/>
      <c r="K51" s="176"/>
      <c r="L51" s="79">
        <v>59</v>
      </c>
      <c r="M51" s="79">
        <v>37</v>
      </c>
      <c r="N51" s="79">
        <v>15</v>
      </c>
      <c r="O51" s="88">
        <v>5</v>
      </c>
      <c r="P51" s="89">
        <v>0</v>
      </c>
      <c r="Q51" s="90">
        <f>O51+P51</f>
        <v>5</v>
      </c>
      <c r="R51" s="80">
        <f>IFERROR(Q51/N51,"-")</f>
        <v>0.33333333333333</v>
      </c>
      <c r="S51" s="79">
        <v>1</v>
      </c>
      <c r="T51" s="79">
        <v>1</v>
      </c>
      <c r="U51" s="80">
        <f>IFERROR(T51/(Q51),"-")</f>
        <v>0.2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0.2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4</v>
      </c>
      <c r="BY51" s="124">
        <f>IF(Q51=0,"",IF(BX51=0,"",(BX51/Q51)))</f>
        <v>0.8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0.1875</v>
      </c>
      <c r="B52" s="184" t="s">
        <v>164</v>
      </c>
      <c r="C52" s="184" t="s">
        <v>58</v>
      </c>
      <c r="D52" s="184"/>
      <c r="E52" s="184" t="s">
        <v>89</v>
      </c>
      <c r="F52" s="184" t="s">
        <v>90</v>
      </c>
      <c r="G52" s="184" t="s">
        <v>61</v>
      </c>
      <c r="H52" s="87" t="s">
        <v>165</v>
      </c>
      <c r="I52" s="87" t="s">
        <v>71</v>
      </c>
      <c r="J52" s="185" t="s">
        <v>166</v>
      </c>
      <c r="K52" s="176">
        <v>80000</v>
      </c>
      <c r="L52" s="79">
        <v>5</v>
      </c>
      <c r="M52" s="79">
        <v>0</v>
      </c>
      <c r="N52" s="79">
        <v>23</v>
      </c>
      <c r="O52" s="88">
        <v>2</v>
      </c>
      <c r="P52" s="89">
        <v>1</v>
      </c>
      <c r="Q52" s="90">
        <f>O52+P52</f>
        <v>3</v>
      </c>
      <c r="R52" s="80">
        <f>IFERROR(Q52/N52,"-")</f>
        <v>0.1304347826087</v>
      </c>
      <c r="S52" s="79">
        <v>0</v>
      </c>
      <c r="T52" s="79">
        <v>2</v>
      </c>
      <c r="U52" s="80">
        <f>IFERROR(T52/(Q52),"-")</f>
        <v>0.66666666666667</v>
      </c>
      <c r="V52" s="81">
        <f>IFERROR(K52/SUM(Q52:Q53),"-")</f>
        <v>13333.333333333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-65000</v>
      </c>
      <c r="AC52" s="83">
        <f>SUM(Y52:Y53)/SUM(K52:K53)</f>
        <v>0.1875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0.33333333333333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0.33333333333333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1</v>
      </c>
      <c r="BP52" s="117">
        <f>IF(Q52=0,"",IF(BO52=0,"",(BO52/Q52)))</f>
        <v>0.33333333333333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167</v>
      </c>
      <c r="C53" s="184" t="s">
        <v>58</v>
      </c>
      <c r="D53" s="184"/>
      <c r="E53" s="184" t="s">
        <v>89</v>
      </c>
      <c r="F53" s="184" t="s">
        <v>90</v>
      </c>
      <c r="G53" s="184" t="s">
        <v>66</v>
      </c>
      <c r="H53" s="87"/>
      <c r="I53" s="87"/>
      <c r="J53" s="87"/>
      <c r="K53" s="176"/>
      <c r="L53" s="79">
        <v>12</v>
      </c>
      <c r="M53" s="79">
        <v>8</v>
      </c>
      <c r="N53" s="79">
        <v>5</v>
      </c>
      <c r="O53" s="88">
        <v>3</v>
      </c>
      <c r="P53" s="89">
        <v>0</v>
      </c>
      <c r="Q53" s="90">
        <f>O53+P53</f>
        <v>3</v>
      </c>
      <c r="R53" s="80">
        <f>IFERROR(Q53/N53,"-")</f>
        <v>0.6</v>
      </c>
      <c r="S53" s="79">
        <v>1</v>
      </c>
      <c r="T53" s="79">
        <v>1</v>
      </c>
      <c r="U53" s="80">
        <f>IFERROR(T53/(Q53),"-")</f>
        <v>0.33333333333333</v>
      </c>
      <c r="V53" s="81"/>
      <c r="W53" s="82">
        <v>1</v>
      </c>
      <c r="X53" s="80">
        <f>IF(Q53=0,"-",W53/Q53)</f>
        <v>0.33333333333333</v>
      </c>
      <c r="Y53" s="181">
        <v>15000</v>
      </c>
      <c r="Z53" s="182">
        <f>IFERROR(Y53/Q53,"-")</f>
        <v>5000</v>
      </c>
      <c r="AA53" s="182">
        <f>IFERROR(Y53/W53,"-")</f>
        <v>15000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2</v>
      </c>
      <c r="BP53" s="117">
        <f>IF(Q53=0,"",IF(BO53=0,"",(BO53/Q53)))</f>
        <v>0.66666666666667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1</v>
      </c>
      <c r="BY53" s="124">
        <f>IF(Q53=0,"",IF(BX53=0,"",(BX53/Q53)))</f>
        <v>0.33333333333333</v>
      </c>
      <c r="BZ53" s="125">
        <v>1</v>
      </c>
      <c r="CA53" s="126">
        <f>IFERROR(BZ53/BX53,"-")</f>
        <v>1</v>
      </c>
      <c r="CB53" s="127">
        <v>15000</v>
      </c>
      <c r="CC53" s="128">
        <f>IFERROR(CB53/BX53,"-")</f>
        <v>15000</v>
      </c>
      <c r="CD53" s="129"/>
      <c r="CE53" s="129"/>
      <c r="CF53" s="129">
        <v>1</v>
      </c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15000</v>
      </c>
      <c r="CR53" s="138">
        <v>15000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168</v>
      </c>
      <c r="C54" s="184" t="s">
        <v>58</v>
      </c>
      <c r="D54" s="184"/>
      <c r="E54" s="184" t="s">
        <v>59</v>
      </c>
      <c r="F54" s="184" t="s">
        <v>129</v>
      </c>
      <c r="G54" s="184" t="s">
        <v>61</v>
      </c>
      <c r="H54" s="87" t="s">
        <v>165</v>
      </c>
      <c r="I54" s="87" t="s">
        <v>71</v>
      </c>
      <c r="J54" s="185" t="s">
        <v>169</v>
      </c>
      <c r="K54" s="176">
        <v>80000</v>
      </c>
      <c r="L54" s="79">
        <v>10</v>
      </c>
      <c r="M54" s="79">
        <v>0</v>
      </c>
      <c r="N54" s="79">
        <v>38</v>
      </c>
      <c r="O54" s="88">
        <v>2</v>
      </c>
      <c r="P54" s="89">
        <v>0</v>
      </c>
      <c r="Q54" s="90">
        <f>O54+P54</f>
        <v>2</v>
      </c>
      <c r="R54" s="80">
        <f>IFERROR(Q54/N54,"-")</f>
        <v>0.052631578947368</v>
      </c>
      <c r="S54" s="79">
        <v>0</v>
      </c>
      <c r="T54" s="79">
        <v>0</v>
      </c>
      <c r="U54" s="80">
        <f>IFERROR(T54/(Q54),"-")</f>
        <v>0</v>
      </c>
      <c r="V54" s="81">
        <f>IFERROR(K54/SUM(Q54:Q55),"-")</f>
        <v>26666.666666667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-80000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1</v>
      </c>
      <c r="BP54" s="117">
        <f>IF(Q54=0,"",IF(BO54=0,"",(BO54/Q54)))</f>
        <v>0.5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170</v>
      </c>
      <c r="C55" s="184" t="s">
        <v>58</v>
      </c>
      <c r="D55" s="184"/>
      <c r="E55" s="184" t="s">
        <v>59</v>
      </c>
      <c r="F55" s="184" t="s">
        <v>129</v>
      </c>
      <c r="G55" s="184" t="s">
        <v>66</v>
      </c>
      <c r="H55" s="87"/>
      <c r="I55" s="87"/>
      <c r="J55" s="87"/>
      <c r="K55" s="176"/>
      <c r="L55" s="79">
        <v>10</v>
      </c>
      <c r="M55" s="79">
        <v>9</v>
      </c>
      <c r="N55" s="79">
        <v>1</v>
      </c>
      <c r="O55" s="88">
        <v>1</v>
      </c>
      <c r="P55" s="89">
        <v>0</v>
      </c>
      <c r="Q55" s="90">
        <f>O55+P55</f>
        <v>1</v>
      </c>
      <c r="R55" s="80">
        <f>IFERROR(Q55/N55,"-")</f>
        <v>1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1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0.20666666666667</v>
      </c>
      <c r="B56" s="184" t="s">
        <v>171</v>
      </c>
      <c r="C56" s="184" t="s">
        <v>58</v>
      </c>
      <c r="D56" s="184"/>
      <c r="E56" s="184" t="s">
        <v>89</v>
      </c>
      <c r="F56" s="184" t="s">
        <v>90</v>
      </c>
      <c r="G56" s="184" t="s">
        <v>61</v>
      </c>
      <c r="H56" s="87" t="s">
        <v>172</v>
      </c>
      <c r="I56" s="87" t="s">
        <v>63</v>
      </c>
      <c r="J56" s="185" t="s">
        <v>72</v>
      </c>
      <c r="K56" s="176">
        <v>150000</v>
      </c>
      <c r="L56" s="79">
        <v>25</v>
      </c>
      <c r="M56" s="79">
        <v>0</v>
      </c>
      <c r="N56" s="79">
        <v>88</v>
      </c>
      <c r="O56" s="88">
        <v>7</v>
      </c>
      <c r="P56" s="89">
        <v>0</v>
      </c>
      <c r="Q56" s="90">
        <f>O56+P56</f>
        <v>7</v>
      </c>
      <c r="R56" s="80">
        <f>IFERROR(Q56/N56,"-")</f>
        <v>0.079545454545455</v>
      </c>
      <c r="S56" s="79">
        <v>0</v>
      </c>
      <c r="T56" s="79">
        <v>1</v>
      </c>
      <c r="U56" s="80">
        <f>IFERROR(T56/(Q56),"-")</f>
        <v>0.14285714285714</v>
      </c>
      <c r="V56" s="81">
        <f>IFERROR(K56/SUM(Q56:Q57),"-")</f>
        <v>13636.363636364</v>
      </c>
      <c r="W56" s="82">
        <v>2</v>
      </c>
      <c r="X56" s="80">
        <f>IF(Q56=0,"-",W56/Q56)</f>
        <v>0.28571428571429</v>
      </c>
      <c r="Y56" s="181">
        <v>31000</v>
      </c>
      <c r="Z56" s="182">
        <f>IFERROR(Y56/Q56,"-")</f>
        <v>4428.5714285714</v>
      </c>
      <c r="AA56" s="182">
        <f>IFERROR(Y56/W56,"-")</f>
        <v>15500</v>
      </c>
      <c r="AB56" s="176">
        <f>SUM(Y56:Y57)-SUM(K56:K57)</f>
        <v>-119000</v>
      </c>
      <c r="AC56" s="83">
        <f>SUM(Y56:Y57)/SUM(K56:K57)</f>
        <v>0.20666666666667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0.14285714285714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1</v>
      </c>
      <c r="BP56" s="117">
        <f>IF(Q56=0,"",IF(BO56=0,"",(BO56/Q56)))</f>
        <v>0.14285714285714</v>
      </c>
      <c r="BQ56" s="118">
        <v>1</v>
      </c>
      <c r="BR56" s="119">
        <f>IFERROR(BQ56/BO56,"-")</f>
        <v>1</v>
      </c>
      <c r="BS56" s="120">
        <v>25000</v>
      </c>
      <c r="BT56" s="121">
        <f>IFERROR(BS56/BO56,"-")</f>
        <v>25000</v>
      </c>
      <c r="BU56" s="122"/>
      <c r="BV56" s="122"/>
      <c r="BW56" s="122">
        <v>1</v>
      </c>
      <c r="BX56" s="123">
        <v>3</v>
      </c>
      <c r="BY56" s="124">
        <f>IF(Q56=0,"",IF(BX56=0,"",(BX56/Q56)))</f>
        <v>0.42857142857143</v>
      </c>
      <c r="BZ56" s="125"/>
      <c r="CA56" s="126">
        <f>IFERROR(BZ56/BX56,"-")</f>
        <v>0</v>
      </c>
      <c r="CB56" s="127"/>
      <c r="CC56" s="128">
        <f>IFERROR(CB56/BX56,"-")</f>
        <v>0</v>
      </c>
      <c r="CD56" s="129"/>
      <c r="CE56" s="129"/>
      <c r="CF56" s="129"/>
      <c r="CG56" s="130">
        <v>2</v>
      </c>
      <c r="CH56" s="131">
        <f>IF(Q56=0,"",IF(CG56=0,"",(CG56/Q56)))</f>
        <v>0.28571428571429</v>
      </c>
      <c r="CI56" s="132">
        <v>1</v>
      </c>
      <c r="CJ56" s="133">
        <f>IFERROR(CI56/CG56,"-")</f>
        <v>0.5</v>
      </c>
      <c r="CK56" s="134">
        <v>6000</v>
      </c>
      <c r="CL56" s="135">
        <f>IFERROR(CK56/CG56,"-")</f>
        <v>3000</v>
      </c>
      <c r="CM56" s="136"/>
      <c r="CN56" s="136">
        <v>1</v>
      </c>
      <c r="CO56" s="136"/>
      <c r="CP56" s="137">
        <v>2</v>
      </c>
      <c r="CQ56" s="138">
        <v>31000</v>
      </c>
      <c r="CR56" s="138">
        <v>25000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173</v>
      </c>
      <c r="C57" s="184" t="s">
        <v>58</v>
      </c>
      <c r="D57" s="184"/>
      <c r="E57" s="184" t="s">
        <v>89</v>
      </c>
      <c r="F57" s="184" t="s">
        <v>90</v>
      </c>
      <c r="G57" s="184" t="s">
        <v>66</v>
      </c>
      <c r="H57" s="87"/>
      <c r="I57" s="87"/>
      <c r="J57" s="87"/>
      <c r="K57" s="176"/>
      <c r="L57" s="79">
        <v>60</v>
      </c>
      <c r="M57" s="79">
        <v>20</v>
      </c>
      <c r="N57" s="79">
        <v>4</v>
      </c>
      <c r="O57" s="88">
        <v>4</v>
      </c>
      <c r="P57" s="89">
        <v>0</v>
      </c>
      <c r="Q57" s="90">
        <f>O57+P57</f>
        <v>4</v>
      </c>
      <c r="R57" s="80">
        <f>IFERROR(Q57/N57,"-")</f>
        <v>1</v>
      </c>
      <c r="S57" s="79">
        <v>0</v>
      </c>
      <c r="T57" s="79">
        <v>1</v>
      </c>
      <c r="U57" s="80">
        <f>IFERROR(T57/(Q57),"-")</f>
        <v>0.25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>
        <v>1</v>
      </c>
      <c r="AF57" s="92">
        <f>IF(Q57=0,"",IF(AE57=0,"",(AE57/Q57)))</f>
        <v>0.25</v>
      </c>
      <c r="AG57" s="91"/>
      <c r="AH57" s="93">
        <f>IFERROR(AG57/AE57,"-")</f>
        <v>0</v>
      </c>
      <c r="AI57" s="94"/>
      <c r="AJ57" s="95">
        <f>IFERROR(AI57/AE57,"-")</f>
        <v>0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0.25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>
        <v>1</v>
      </c>
      <c r="BP57" s="117">
        <f>IF(Q57=0,"",IF(BO57=0,"",(BO57/Q57)))</f>
        <v>0.25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0.25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0.18888888888889</v>
      </c>
      <c r="B58" s="184" t="s">
        <v>174</v>
      </c>
      <c r="C58" s="184" t="s">
        <v>58</v>
      </c>
      <c r="D58" s="184"/>
      <c r="E58" s="184" t="s">
        <v>75</v>
      </c>
      <c r="F58" s="184" t="s">
        <v>87</v>
      </c>
      <c r="G58" s="184" t="s">
        <v>61</v>
      </c>
      <c r="H58" s="87" t="s">
        <v>172</v>
      </c>
      <c r="I58" s="87" t="s">
        <v>71</v>
      </c>
      <c r="J58" s="87" t="s">
        <v>77</v>
      </c>
      <c r="K58" s="176">
        <v>90000</v>
      </c>
      <c r="L58" s="79">
        <v>3</v>
      </c>
      <c r="M58" s="79">
        <v>0</v>
      </c>
      <c r="N58" s="79">
        <v>23</v>
      </c>
      <c r="O58" s="88">
        <v>1</v>
      </c>
      <c r="P58" s="89">
        <v>0</v>
      </c>
      <c r="Q58" s="90">
        <f>O58+P58</f>
        <v>1</v>
      </c>
      <c r="R58" s="80">
        <f>IFERROR(Q58/N58,"-")</f>
        <v>0.043478260869565</v>
      </c>
      <c r="S58" s="79">
        <v>0</v>
      </c>
      <c r="T58" s="79">
        <v>0</v>
      </c>
      <c r="U58" s="80">
        <f>IFERROR(T58/(Q58),"-")</f>
        <v>0</v>
      </c>
      <c r="V58" s="81">
        <f>IFERROR(K58/SUM(Q58:Q59),"-")</f>
        <v>45000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-73000</v>
      </c>
      <c r="AC58" s="83">
        <f>SUM(Y58:Y59)/SUM(K58:K59)</f>
        <v>0.18888888888889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>
        <v>1</v>
      </c>
      <c r="BY58" s="124">
        <f>IF(Q58=0,"",IF(BX58=0,"",(BX58/Q58)))</f>
        <v>1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175</v>
      </c>
      <c r="C59" s="184" t="s">
        <v>58</v>
      </c>
      <c r="D59" s="184"/>
      <c r="E59" s="184" t="s">
        <v>75</v>
      </c>
      <c r="F59" s="184" t="s">
        <v>87</v>
      </c>
      <c r="G59" s="184" t="s">
        <v>66</v>
      </c>
      <c r="H59" s="87"/>
      <c r="I59" s="87"/>
      <c r="J59" s="87"/>
      <c r="K59" s="176"/>
      <c r="L59" s="79">
        <v>5</v>
      </c>
      <c r="M59" s="79">
        <v>5</v>
      </c>
      <c r="N59" s="79">
        <v>1</v>
      </c>
      <c r="O59" s="88">
        <v>1</v>
      </c>
      <c r="P59" s="89">
        <v>0</v>
      </c>
      <c r="Q59" s="90">
        <f>O59+P59</f>
        <v>1</v>
      </c>
      <c r="R59" s="80">
        <f>IFERROR(Q59/N59,"-")</f>
        <v>1</v>
      </c>
      <c r="S59" s="79">
        <v>1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1</v>
      </c>
      <c r="Y59" s="181">
        <v>17000</v>
      </c>
      <c r="Z59" s="182">
        <f>IFERROR(Y59/Q59,"-")</f>
        <v>17000</v>
      </c>
      <c r="AA59" s="182">
        <f>IFERROR(Y59/W59,"-")</f>
        <v>17000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>
        <f>IF(Q59=0,"",IF(BO59=0,"",(BO59/Q59)))</f>
        <v>0</v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>
        <v>1</v>
      </c>
      <c r="BY59" s="124">
        <f>IF(Q59=0,"",IF(BX59=0,"",(BX59/Q59)))</f>
        <v>1</v>
      </c>
      <c r="BZ59" s="125">
        <v>1</v>
      </c>
      <c r="CA59" s="126">
        <f>IFERROR(BZ59/BX59,"-")</f>
        <v>1</v>
      </c>
      <c r="CB59" s="127">
        <v>17000</v>
      </c>
      <c r="CC59" s="128">
        <f>IFERROR(CB59/BX59,"-")</f>
        <v>17000</v>
      </c>
      <c r="CD59" s="129"/>
      <c r="CE59" s="129"/>
      <c r="CF59" s="129">
        <v>1</v>
      </c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1</v>
      </c>
      <c r="CQ59" s="138">
        <v>17000</v>
      </c>
      <c r="CR59" s="138">
        <v>17000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</v>
      </c>
      <c r="B60" s="184" t="s">
        <v>176</v>
      </c>
      <c r="C60" s="184" t="s">
        <v>58</v>
      </c>
      <c r="D60" s="184"/>
      <c r="E60" s="184" t="s">
        <v>177</v>
      </c>
      <c r="F60" s="184" t="s">
        <v>178</v>
      </c>
      <c r="G60" s="184" t="s">
        <v>61</v>
      </c>
      <c r="H60" s="87" t="s">
        <v>125</v>
      </c>
      <c r="I60" s="87" t="s">
        <v>179</v>
      </c>
      <c r="J60" s="185" t="s">
        <v>72</v>
      </c>
      <c r="K60" s="176">
        <v>42500</v>
      </c>
      <c r="L60" s="79">
        <v>0</v>
      </c>
      <c r="M60" s="79">
        <v>0</v>
      </c>
      <c r="N60" s="79">
        <v>18</v>
      </c>
      <c r="O60" s="88">
        <v>0</v>
      </c>
      <c r="P60" s="89">
        <v>0</v>
      </c>
      <c r="Q60" s="90">
        <f>O60+P60</f>
        <v>0</v>
      </c>
      <c r="R60" s="80">
        <f>IFERROR(Q60/N60,"-")</f>
        <v>0</v>
      </c>
      <c r="S60" s="79">
        <v>0</v>
      </c>
      <c r="T60" s="79">
        <v>0</v>
      </c>
      <c r="U60" s="80" t="str">
        <f>IFERROR(T60/(Q60),"-")</f>
        <v>-</v>
      </c>
      <c r="V60" s="81" t="str">
        <f>IFERROR(K60/SUM(Q60:Q62),"-")</f>
        <v>-</v>
      </c>
      <c r="W60" s="82">
        <v>0</v>
      </c>
      <c r="X60" s="80" t="str">
        <f>IF(Q60=0,"-",W60/Q60)</f>
        <v>-</v>
      </c>
      <c r="Y60" s="181">
        <v>0</v>
      </c>
      <c r="Z60" s="182" t="str">
        <f>IFERROR(Y60/Q60,"-")</f>
        <v>-</v>
      </c>
      <c r="AA60" s="182" t="str">
        <f>IFERROR(Y60/W60,"-")</f>
        <v>-</v>
      </c>
      <c r="AB60" s="176">
        <f>SUM(Y60:Y62)-SUM(K60:K62)</f>
        <v>-42500</v>
      </c>
      <c r="AC60" s="83">
        <f>SUM(Y60:Y62)/SUM(K60:K62)</f>
        <v>0</v>
      </c>
      <c r="AD60" s="77"/>
      <c r="AE60" s="91"/>
      <c r="AF60" s="92" t="str">
        <f>IF(Q60=0,"",IF(AE60=0,"",(AE60/Q60)))</f>
        <v/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 t="str">
        <f>IF(Q60=0,"",IF(AN60=0,"",(AN60/Q60)))</f>
        <v/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 t="str">
        <f>IF(Q60=0,"",IF(AW60=0,"",(AW60/Q60)))</f>
        <v/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 t="str">
        <f>IF(Q60=0,"",IF(BF60=0,"",(BF60/Q60)))</f>
        <v/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 t="str">
        <f>IF(Q60=0,"",IF(BO60=0,"",(BO60/Q60)))</f>
        <v/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 t="str">
        <f>IF(Q60=0,"",IF(BX60=0,"",(BX60/Q60)))</f>
        <v/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 t="str">
        <f>IF(Q60=0,"",IF(CG60=0,"",(CG60/Q60)))</f>
        <v/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180</v>
      </c>
      <c r="C61" s="184" t="s">
        <v>58</v>
      </c>
      <c r="D61" s="184"/>
      <c r="E61" s="184" t="s">
        <v>177</v>
      </c>
      <c r="F61" s="184" t="s">
        <v>178</v>
      </c>
      <c r="G61" s="184" t="s">
        <v>61</v>
      </c>
      <c r="H61" s="87" t="s">
        <v>135</v>
      </c>
      <c r="I61" s="87" t="s">
        <v>179</v>
      </c>
      <c r="J61" s="185" t="s">
        <v>72</v>
      </c>
      <c r="K61" s="176"/>
      <c r="L61" s="79">
        <v>1</v>
      </c>
      <c r="M61" s="79">
        <v>0</v>
      </c>
      <c r="N61" s="79">
        <v>10</v>
      </c>
      <c r="O61" s="88">
        <v>0</v>
      </c>
      <c r="P61" s="89">
        <v>0</v>
      </c>
      <c r="Q61" s="90">
        <f>O61+P61</f>
        <v>0</v>
      </c>
      <c r="R61" s="80">
        <f>IFERROR(Q61/N61,"-")</f>
        <v>0</v>
      </c>
      <c r="S61" s="79">
        <v>0</v>
      </c>
      <c r="T61" s="79">
        <v>0</v>
      </c>
      <c r="U61" s="80" t="str">
        <f>IFERROR(T61/(Q61),"-")</f>
        <v>-</v>
      </c>
      <c r="V61" s="81"/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181</v>
      </c>
      <c r="C62" s="184" t="s">
        <v>58</v>
      </c>
      <c r="D62" s="184"/>
      <c r="E62" s="184" t="s">
        <v>95</v>
      </c>
      <c r="F62" s="184" t="s">
        <v>95</v>
      </c>
      <c r="G62" s="184" t="s">
        <v>66</v>
      </c>
      <c r="H62" s="87" t="s">
        <v>182</v>
      </c>
      <c r="I62" s="87"/>
      <c r="J62" s="87"/>
      <c r="K62" s="176"/>
      <c r="L62" s="79">
        <v>5</v>
      </c>
      <c r="M62" s="79">
        <v>4</v>
      </c>
      <c r="N62" s="79">
        <v>0</v>
      </c>
      <c r="O62" s="88">
        <v>0</v>
      </c>
      <c r="P62" s="89">
        <v>0</v>
      </c>
      <c r="Q62" s="90">
        <f>O62+P62</f>
        <v>0</v>
      </c>
      <c r="R62" s="80" t="str">
        <f>IFERROR(Q62/N62,"-")</f>
        <v>-</v>
      </c>
      <c r="S62" s="79">
        <v>0</v>
      </c>
      <c r="T62" s="79">
        <v>0</v>
      </c>
      <c r="U62" s="80" t="str">
        <f>IFERROR(T62/(Q62),"-")</f>
        <v>-</v>
      </c>
      <c r="V62" s="81"/>
      <c r="W62" s="82">
        <v>0</v>
      </c>
      <c r="X62" s="80" t="str">
        <f>IF(Q62=0,"-",W62/Q62)</f>
        <v>-</v>
      </c>
      <c r="Y62" s="181">
        <v>0</v>
      </c>
      <c r="Z62" s="182" t="str">
        <f>IFERROR(Y62/Q62,"-")</f>
        <v>-</v>
      </c>
      <c r="AA62" s="182" t="str">
        <f>IFERROR(Y62/W62,"-")</f>
        <v>-</v>
      </c>
      <c r="AB62" s="176"/>
      <c r="AC62" s="83"/>
      <c r="AD62" s="77"/>
      <c r="AE62" s="91"/>
      <c r="AF62" s="92" t="str">
        <f>IF(Q62=0,"",IF(AE62=0,"",(AE62/Q62)))</f>
        <v/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 t="str">
        <f>IF(Q62=0,"",IF(AN62=0,"",(AN62/Q62)))</f>
        <v/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 t="str">
        <f>IF(Q62=0,"",IF(AW62=0,"",(AW62/Q62)))</f>
        <v/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 t="str">
        <f>IF(Q62=0,"",IF(BF62=0,"",(BF62/Q62)))</f>
        <v/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 t="str">
        <f>IF(Q62=0,"",IF(BO62=0,"",(BO62/Q62)))</f>
        <v/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 t="str">
        <f>IF(Q62=0,"",IF(BX62=0,"",(BX62/Q62)))</f>
        <v/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 t="str">
        <f>IF(Q62=0,"",IF(CG62=0,"",(CG62/Q62)))</f>
        <v/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</v>
      </c>
      <c r="B63" s="184" t="s">
        <v>183</v>
      </c>
      <c r="C63" s="184" t="s">
        <v>58</v>
      </c>
      <c r="D63" s="184"/>
      <c r="E63" s="184" t="s">
        <v>184</v>
      </c>
      <c r="F63" s="184" t="s">
        <v>185</v>
      </c>
      <c r="G63" s="184" t="s">
        <v>61</v>
      </c>
      <c r="H63" s="87" t="s">
        <v>62</v>
      </c>
      <c r="I63" s="87" t="s">
        <v>179</v>
      </c>
      <c r="J63" s="185" t="s">
        <v>169</v>
      </c>
      <c r="K63" s="176">
        <v>16250</v>
      </c>
      <c r="L63" s="79">
        <v>0</v>
      </c>
      <c r="M63" s="79">
        <v>0</v>
      </c>
      <c r="N63" s="79">
        <v>6</v>
      </c>
      <c r="O63" s="88">
        <v>0</v>
      </c>
      <c r="P63" s="89">
        <v>0</v>
      </c>
      <c r="Q63" s="90">
        <f>O63+P63</f>
        <v>0</v>
      </c>
      <c r="R63" s="80">
        <f>IFERROR(Q63/N63,"-")</f>
        <v>0</v>
      </c>
      <c r="S63" s="79">
        <v>0</v>
      </c>
      <c r="T63" s="79">
        <v>0</v>
      </c>
      <c r="U63" s="80" t="str">
        <f>IFERROR(T63/(Q63),"-")</f>
        <v>-</v>
      </c>
      <c r="V63" s="81" t="str">
        <f>IFERROR(K63/SUM(Q63:Q64),"-")</f>
        <v>-</v>
      </c>
      <c r="W63" s="82">
        <v>0</v>
      </c>
      <c r="X63" s="80" t="str">
        <f>IF(Q63=0,"-",W63/Q63)</f>
        <v>-</v>
      </c>
      <c r="Y63" s="181">
        <v>0</v>
      </c>
      <c r="Z63" s="182" t="str">
        <f>IFERROR(Y63/Q63,"-")</f>
        <v>-</v>
      </c>
      <c r="AA63" s="182" t="str">
        <f>IFERROR(Y63/W63,"-")</f>
        <v>-</v>
      </c>
      <c r="AB63" s="176">
        <f>SUM(Y63:Y64)-SUM(K63:K64)</f>
        <v>-16250</v>
      </c>
      <c r="AC63" s="83">
        <f>SUM(Y63:Y64)/SUM(K63:K64)</f>
        <v>0</v>
      </c>
      <c r="AD63" s="77"/>
      <c r="AE63" s="91"/>
      <c r="AF63" s="92" t="str">
        <f>IF(Q63=0,"",IF(AE63=0,"",(AE63/Q63)))</f>
        <v/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 t="str">
        <f>IF(Q63=0,"",IF(AN63=0,"",(AN63/Q63)))</f>
        <v/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 t="str">
        <f>IF(Q63=0,"",IF(AW63=0,"",(AW63/Q63)))</f>
        <v/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 t="str">
        <f>IF(Q63=0,"",IF(BF63=0,"",(BF63/Q63)))</f>
        <v/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 t="str">
        <f>IF(Q63=0,"",IF(BO63=0,"",(BO63/Q63)))</f>
        <v/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 t="str">
        <f>IF(Q63=0,"",IF(BX63=0,"",(BX63/Q63)))</f>
        <v/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 t="str">
        <f>IF(Q63=0,"",IF(CG63=0,"",(CG63/Q63)))</f>
        <v/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186</v>
      </c>
      <c r="C64" s="184" t="s">
        <v>58</v>
      </c>
      <c r="D64" s="184"/>
      <c r="E64" s="184" t="s">
        <v>184</v>
      </c>
      <c r="F64" s="184" t="s">
        <v>185</v>
      </c>
      <c r="G64" s="184" t="s">
        <v>66</v>
      </c>
      <c r="H64" s="87"/>
      <c r="I64" s="87"/>
      <c r="J64" s="87"/>
      <c r="K64" s="176"/>
      <c r="L64" s="79">
        <v>4</v>
      </c>
      <c r="M64" s="79">
        <v>3</v>
      </c>
      <c r="N64" s="79">
        <v>0</v>
      </c>
      <c r="O64" s="88">
        <v>0</v>
      </c>
      <c r="P64" s="89">
        <v>0</v>
      </c>
      <c r="Q64" s="90">
        <f>O64+P64</f>
        <v>0</v>
      </c>
      <c r="R64" s="80" t="str">
        <f>IFERROR(Q64/N64,"-")</f>
        <v>-</v>
      </c>
      <c r="S64" s="79">
        <v>0</v>
      </c>
      <c r="T64" s="79">
        <v>0</v>
      </c>
      <c r="U64" s="80" t="str">
        <f>IFERROR(T64/(Q64),"-")</f>
        <v>-</v>
      </c>
      <c r="V64" s="81"/>
      <c r="W64" s="82">
        <v>0</v>
      </c>
      <c r="X64" s="80" t="str">
        <f>IF(Q64=0,"-",W64/Q64)</f>
        <v>-</v>
      </c>
      <c r="Y64" s="181">
        <v>0</v>
      </c>
      <c r="Z64" s="182" t="str">
        <f>IFERROR(Y64/Q64,"-")</f>
        <v>-</v>
      </c>
      <c r="AA64" s="182" t="str">
        <f>IFERROR(Y64/W64,"-")</f>
        <v>-</v>
      </c>
      <c r="AB64" s="176"/>
      <c r="AC64" s="83"/>
      <c r="AD64" s="77"/>
      <c r="AE64" s="91"/>
      <c r="AF64" s="92" t="str">
        <f>IF(Q64=0,"",IF(AE64=0,"",(AE64/Q64)))</f>
        <v/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 t="str">
        <f>IF(Q64=0,"",IF(AN64=0,"",(AN64/Q64)))</f>
        <v/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 t="str">
        <f>IF(Q64=0,"",IF(AW64=0,"",(AW64/Q64)))</f>
        <v/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 t="str">
        <f>IF(Q64=0,"",IF(BF64=0,"",(BF64/Q64)))</f>
        <v/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 t="str">
        <f>IF(Q64=0,"",IF(BO64=0,"",(BO64/Q64)))</f>
        <v/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 t="str">
        <f>IF(Q64=0,"",IF(BX64=0,"",(BX64/Q64)))</f>
        <v/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 t="str">
        <f>IF(Q64=0,"",IF(CG64=0,"",(CG64/Q64)))</f>
        <v/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</v>
      </c>
      <c r="B65" s="184" t="s">
        <v>187</v>
      </c>
      <c r="C65" s="184" t="s">
        <v>58</v>
      </c>
      <c r="D65" s="184"/>
      <c r="E65" s="184" t="s">
        <v>177</v>
      </c>
      <c r="F65" s="184" t="s">
        <v>185</v>
      </c>
      <c r="G65" s="184" t="s">
        <v>61</v>
      </c>
      <c r="H65" s="87" t="s">
        <v>70</v>
      </c>
      <c r="I65" s="87" t="s">
        <v>179</v>
      </c>
      <c r="J65" s="186" t="s">
        <v>144</v>
      </c>
      <c r="K65" s="176">
        <v>16250</v>
      </c>
      <c r="L65" s="79">
        <v>0</v>
      </c>
      <c r="M65" s="79">
        <v>0</v>
      </c>
      <c r="N65" s="79">
        <v>4</v>
      </c>
      <c r="O65" s="88">
        <v>0</v>
      </c>
      <c r="P65" s="89">
        <v>0</v>
      </c>
      <c r="Q65" s="90">
        <f>O65+P65</f>
        <v>0</v>
      </c>
      <c r="R65" s="80">
        <f>IFERROR(Q65/N65,"-")</f>
        <v>0</v>
      </c>
      <c r="S65" s="79">
        <v>0</v>
      </c>
      <c r="T65" s="79">
        <v>0</v>
      </c>
      <c r="U65" s="80" t="str">
        <f>IFERROR(T65/(Q65),"-")</f>
        <v>-</v>
      </c>
      <c r="V65" s="81" t="str">
        <f>IFERROR(K65/SUM(Q65:Q66),"-")</f>
        <v>-</v>
      </c>
      <c r="W65" s="82">
        <v>0</v>
      </c>
      <c r="X65" s="80" t="str">
        <f>IF(Q65=0,"-",W65/Q65)</f>
        <v>-</v>
      </c>
      <c r="Y65" s="181">
        <v>0</v>
      </c>
      <c r="Z65" s="182" t="str">
        <f>IFERROR(Y65/Q65,"-")</f>
        <v>-</v>
      </c>
      <c r="AA65" s="182" t="str">
        <f>IFERROR(Y65/W65,"-")</f>
        <v>-</v>
      </c>
      <c r="AB65" s="176">
        <f>SUM(Y65:Y66)-SUM(K65:K66)</f>
        <v>-16250</v>
      </c>
      <c r="AC65" s="83">
        <f>SUM(Y65:Y66)/SUM(K65:K66)</f>
        <v>0</v>
      </c>
      <c r="AD65" s="77"/>
      <c r="AE65" s="91"/>
      <c r="AF65" s="92" t="str">
        <f>IF(Q65=0,"",IF(AE65=0,"",(AE65/Q65)))</f>
        <v/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 t="str">
        <f>IF(Q65=0,"",IF(AN65=0,"",(AN65/Q65)))</f>
        <v/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 t="str">
        <f>IF(Q65=0,"",IF(AW65=0,"",(AW65/Q65)))</f>
        <v/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 t="str">
        <f>IF(Q65=0,"",IF(BF65=0,"",(BF65/Q65)))</f>
        <v/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/>
      <c r="BP65" s="117" t="str">
        <f>IF(Q65=0,"",IF(BO65=0,"",(BO65/Q65)))</f>
        <v/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/>
      <c r="BY65" s="124" t="str">
        <f>IF(Q65=0,"",IF(BX65=0,"",(BX65/Q65)))</f>
        <v/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 t="str">
        <f>IF(Q65=0,"",IF(CG65=0,"",(CG65/Q65)))</f>
        <v/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188</v>
      </c>
      <c r="C66" s="184" t="s">
        <v>58</v>
      </c>
      <c r="D66" s="184"/>
      <c r="E66" s="184" t="s">
        <v>177</v>
      </c>
      <c r="F66" s="184" t="s">
        <v>185</v>
      </c>
      <c r="G66" s="184" t="s">
        <v>66</v>
      </c>
      <c r="H66" s="87"/>
      <c r="I66" s="87"/>
      <c r="J66" s="87"/>
      <c r="K66" s="176"/>
      <c r="L66" s="79">
        <v>23</v>
      </c>
      <c r="M66" s="79">
        <v>7</v>
      </c>
      <c r="N66" s="79">
        <v>0</v>
      </c>
      <c r="O66" s="88">
        <v>0</v>
      </c>
      <c r="P66" s="89">
        <v>0</v>
      </c>
      <c r="Q66" s="90">
        <f>O66+P66</f>
        <v>0</v>
      </c>
      <c r="R66" s="80" t="str">
        <f>IFERROR(Q66/N66,"-")</f>
        <v>-</v>
      </c>
      <c r="S66" s="79">
        <v>0</v>
      </c>
      <c r="T66" s="79">
        <v>0</v>
      </c>
      <c r="U66" s="80" t="str">
        <f>IFERROR(T66/(Q66),"-")</f>
        <v>-</v>
      </c>
      <c r="V66" s="81"/>
      <c r="W66" s="82">
        <v>0</v>
      </c>
      <c r="X66" s="80" t="str">
        <f>IF(Q66=0,"-",W66/Q66)</f>
        <v>-</v>
      </c>
      <c r="Y66" s="181">
        <v>0</v>
      </c>
      <c r="Z66" s="182" t="str">
        <f>IFERROR(Y66/Q66,"-")</f>
        <v>-</v>
      </c>
      <c r="AA66" s="182" t="str">
        <f>IFERROR(Y66/W66,"-")</f>
        <v>-</v>
      </c>
      <c r="AB66" s="176"/>
      <c r="AC66" s="83"/>
      <c r="AD66" s="77"/>
      <c r="AE66" s="91"/>
      <c r="AF66" s="92" t="str">
        <f>IF(Q66=0,"",IF(AE66=0,"",(AE66/Q66)))</f>
        <v/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 t="str">
        <f>IF(Q66=0,"",IF(AN66=0,"",(AN66/Q66)))</f>
        <v/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 t="str">
        <f>IF(Q66=0,"",IF(AW66=0,"",(AW66/Q66)))</f>
        <v/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 t="str">
        <f>IF(Q66=0,"",IF(BF66=0,"",(BF66/Q66)))</f>
        <v/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/>
      <c r="BP66" s="117" t="str">
        <f>IF(Q66=0,"",IF(BO66=0,"",(BO66/Q66)))</f>
        <v/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 t="str">
        <f>IF(Q66=0,"",IF(BX66=0,"",(BX66/Q66)))</f>
        <v/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 t="str">
        <f>IF(Q66=0,"",IF(CG66=0,"",(CG66/Q66)))</f>
        <v/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</v>
      </c>
      <c r="B67" s="184" t="s">
        <v>189</v>
      </c>
      <c r="C67" s="184" t="s">
        <v>58</v>
      </c>
      <c r="D67" s="184"/>
      <c r="E67" s="184" t="s">
        <v>190</v>
      </c>
      <c r="F67" s="184" t="s">
        <v>191</v>
      </c>
      <c r="G67" s="184" t="s">
        <v>61</v>
      </c>
      <c r="H67" s="87" t="s">
        <v>125</v>
      </c>
      <c r="I67" s="87" t="s">
        <v>192</v>
      </c>
      <c r="J67" s="185" t="s">
        <v>150</v>
      </c>
      <c r="K67" s="176">
        <v>85000</v>
      </c>
      <c r="L67" s="79">
        <v>10</v>
      </c>
      <c r="M67" s="79">
        <v>0</v>
      </c>
      <c r="N67" s="79">
        <v>51</v>
      </c>
      <c r="O67" s="88">
        <v>3</v>
      </c>
      <c r="P67" s="89">
        <v>0</v>
      </c>
      <c r="Q67" s="90">
        <f>O67+P67</f>
        <v>3</v>
      </c>
      <c r="R67" s="80">
        <f>IFERROR(Q67/N67,"-")</f>
        <v>0.058823529411765</v>
      </c>
      <c r="S67" s="79">
        <v>0</v>
      </c>
      <c r="T67" s="79">
        <v>1</v>
      </c>
      <c r="U67" s="80">
        <f>IFERROR(T67/(Q67),"-")</f>
        <v>0.33333333333333</v>
      </c>
      <c r="V67" s="81">
        <f>IFERROR(K67/SUM(Q67:Q68),"-")</f>
        <v>28333.333333333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-85000</v>
      </c>
      <c r="AC67" s="83">
        <f>SUM(Y67:Y68)/SUM(K67:K68)</f>
        <v>0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0.66666666666667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>
        <v>1</v>
      </c>
      <c r="BY67" s="124">
        <f>IF(Q67=0,"",IF(BX67=0,"",(BX67/Q67)))</f>
        <v>0.33333333333333</v>
      </c>
      <c r="BZ67" s="125"/>
      <c r="CA67" s="126">
        <f>IFERROR(BZ67/BX67,"-")</f>
        <v>0</v>
      </c>
      <c r="CB67" s="127"/>
      <c r="CC67" s="128">
        <f>IFERROR(CB67/BX67,"-")</f>
        <v>0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193</v>
      </c>
      <c r="C68" s="184" t="s">
        <v>58</v>
      </c>
      <c r="D68" s="184"/>
      <c r="E68" s="184" t="s">
        <v>190</v>
      </c>
      <c r="F68" s="184" t="s">
        <v>191</v>
      </c>
      <c r="G68" s="184" t="s">
        <v>66</v>
      </c>
      <c r="H68" s="87"/>
      <c r="I68" s="87"/>
      <c r="J68" s="87"/>
      <c r="K68" s="176"/>
      <c r="L68" s="79">
        <v>13</v>
      </c>
      <c r="M68" s="79">
        <v>13</v>
      </c>
      <c r="N68" s="79">
        <v>1</v>
      </c>
      <c r="O68" s="88">
        <v>0</v>
      </c>
      <c r="P68" s="89">
        <v>0</v>
      </c>
      <c r="Q68" s="90">
        <f>O68+P68</f>
        <v>0</v>
      </c>
      <c r="R68" s="80">
        <f>IFERROR(Q68/N68,"-")</f>
        <v>0</v>
      </c>
      <c r="S68" s="79">
        <v>0</v>
      </c>
      <c r="T68" s="79">
        <v>0</v>
      </c>
      <c r="U68" s="80" t="str">
        <f>IFERROR(T68/(Q68),"-")</f>
        <v>-</v>
      </c>
      <c r="V68" s="81"/>
      <c r="W68" s="82">
        <v>0</v>
      </c>
      <c r="X68" s="80" t="str">
        <f>IF(Q68=0,"-",W68/Q68)</f>
        <v>-</v>
      </c>
      <c r="Y68" s="181">
        <v>0</v>
      </c>
      <c r="Z68" s="182" t="str">
        <f>IFERROR(Y68/Q68,"-")</f>
        <v>-</v>
      </c>
      <c r="AA68" s="182" t="str">
        <f>IFERROR(Y68/W68,"-")</f>
        <v>-</v>
      </c>
      <c r="AB68" s="176"/>
      <c r="AC68" s="83"/>
      <c r="AD68" s="77"/>
      <c r="AE68" s="91"/>
      <c r="AF68" s="92" t="str">
        <f>IF(Q68=0,"",IF(AE68=0,"",(AE68/Q68)))</f>
        <v/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 t="str">
        <f>IF(Q68=0,"",IF(AN68=0,"",(AN68/Q68)))</f>
        <v/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 t="str">
        <f>IF(Q68=0,"",IF(AW68=0,"",(AW68/Q68)))</f>
        <v/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 t="str">
        <f>IF(Q68=0,"",IF(BF68=0,"",(BF68/Q68)))</f>
        <v/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 t="str">
        <f>IF(Q68=0,"",IF(BO68=0,"",(BO68/Q68)))</f>
        <v/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/>
      <c r="BY68" s="124" t="str">
        <f>IF(Q68=0,"",IF(BX68=0,"",(BX68/Q68)))</f>
        <v/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 t="str">
        <f>IF(Q68=0,"",IF(CG68=0,"",(CG68/Q68)))</f>
        <v/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</v>
      </c>
      <c r="B69" s="184" t="s">
        <v>194</v>
      </c>
      <c r="C69" s="184" t="s">
        <v>58</v>
      </c>
      <c r="D69" s="184"/>
      <c r="E69" s="184" t="s">
        <v>190</v>
      </c>
      <c r="F69" s="184" t="s">
        <v>191</v>
      </c>
      <c r="G69" s="184" t="s">
        <v>61</v>
      </c>
      <c r="H69" s="87" t="s">
        <v>135</v>
      </c>
      <c r="I69" s="87" t="s">
        <v>192</v>
      </c>
      <c r="J69" s="186" t="s">
        <v>195</v>
      </c>
      <c r="K69" s="176">
        <v>85000</v>
      </c>
      <c r="L69" s="79">
        <v>10</v>
      </c>
      <c r="M69" s="79">
        <v>0</v>
      </c>
      <c r="N69" s="79">
        <v>37</v>
      </c>
      <c r="O69" s="88">
        <v>6</v>
      </c>
      <c r="P69" s="89">
        <v>0</v>
      </c>
      <c r="Q69" s="90">
        <f>O69+P69</f>
        <v>6</v>
      </c>
      <c r="R69" s="80">
        <f>IFERROR(Q69/N69,"-")</f>
        <v>0.16216216216216</v>
      </c>
      <c r="S69" s="79">
        <v>0</v>
      </c>
      <c r="T69" s="79">
        <v>4</v>
      </c>
      <c r="U69" s="80">
        <f>IFERROR(T69/(Q69),"-")</f>
        <v>0.66666666666667</v>
      </c>
      <c r="V69" s="81">
        <f>IFERROR(K69/SUM(Q69:Q70),"-")</f>
        <v>9444.4444444444</v>
      </c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>
        <f>SUM(Y69:Y70)-SUM(K69:K70)</f>
        <v>-85000</v>
      </c>
      <c r="AC69" s="83">
        <f>SUM(Y69:Y70)/SUM(K69:K70)</f>
        <v>0</v>
      </c>
      <c r="AD69" s="77"/>
      <c r="AE69" s="91">
        <v>1</v>
      </c>
      <c r="AF69" s="92">
        <f>IF(Q69=0,"",IF(AE69=0,"",(AE69/Q69)))</f>
        <v>0.16666666666667</v>
      </c>
      <c r="AG69" s="91"/>
      <c r="AH69" s="93">
        <f>IFERROR(AG69/AE69,"-")</f>
        <v>0</v>
      </c>
      <c r="AI69" s="94"/>
      <c r="AJ69" s="95">
        <f>IFERROR(AI69/AE69,"-")</f>
        <v>0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2</v>
      </c>
      <c r="BG69" s="110">
        <f>IF(Q69=0,"",IF(BF69=0,"",(BF69/Q69)))</f>
        <v>0.33333333333333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1</v>
      </c>
      <c r="BP69" s="117">
        <f>IF(Q69=0,"",IF(BO69=0,"",(BO69/Q69)))</f>
        <v>0.16666666666667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2</v>
      </c>
      <c r="BY69" s="124">
        <f>IF(Q69=0,"",IF(BX69=0,"",(BX69/Q69)))</f>
        <v>0.33333333333333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196</v>
      </c>
      <c r="C70" s="184" t="s">
        <v>58</v>
      </c>
      <c r="D70" s="184"/>
      <c r="E70" s="184" t="s">
        <v>190</v>
      </c>
      <c r="F70" s="184" t="s">
        <v>191</v>
      </c>
      <c r="G70" s="184" t="s">
        <v>66</v>
      </c>
      <c r="H70" s="87"/>
      <c r="I70" s="87"/>
      <c r="J70" s="87"/>
      <c r="K70" s="176"/>
      <c r="L70" s="79">
        <v>21</v>
      </c>
      <c r="M70" s="79">
        <v>17</v>
      </c>
      <c r="N70" s="79">
        <v>5</v>
      </c>
      <c r="O70" s="88">
        <v>3</v>
      </c>
      <c r="P70" s="89">
        <v>0</v>
      </c>
      <c r="Q70" s="90">
        <f>O70+P70</f>
        <v>3</v>
      </c>
      <c r="R70" s="80">
        <f>IFERROR(Q70/N70,"-")</f>
        <v>0.6</v>
      </c>
      <c r="S70" s="79">
        <v>0</v>
      </c>
      <c r="T70" s="79">
        <v>1</v>
      </c>
      <c r="U70" s="80">
        <f>IFERROR(T70/(Q70),"-")</f>
        <v>0.33333333333333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1</v>
      </c>
      <c r="BP70" s="117">
        <f>IF(Q70=0,"",IF(BO70=0,"",(BO70/Q70)))</f>
        <v>0.33333333333333</v>
      </c>
      <c r="BQ70" s="118"/>
      <c r="BR70" s="119">
        <f>IFERROR(BQ70/BO70,"-")</f>
        <v>0</v>
      </c>
      <c r="BS70" s="120"/>
      <c r="BT70" s="121">
        <f>IFERROR(BS70/BO70,"-")</f>
        <v>0</v>
      </c>
      <c r="BU70" s="122"/>
      <c r="BV70" s="122"/>
      <c r="BW70" s="122"/>
      <c r="BX70" s="123">
        <v>2</v>
      </c>
      <c r="BY70" s="124">
        <f>IF(Q70=0,"",IF(BX70=0,"",(BX70/Q70)))</f>
        <v>0.66666666666667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0.46153846153846</v>
      </c>
      <c r="B71" s="184" t="s">
        <v>197</v>
      </c>
      <c r="C71" s="184" t="s">
        <v>58</v>
      </c>
      <c r="D71" s="184"/>
      <c r="E71" s="184" t="s">
        <v>89</v>
      </c>
      <c r="F71" s="184" t="s">
        <v>90</v>
      </c>
      <c r="G71" s="184" t="s">
        <v>61</v>
      </c>
      <c r="H71" s="87" t="s">
        <v>153</v>
      </c>
      <c r="I71" s="87" t="s">
        <v>192</v>
      </c>
      <c r="J71" s="185" t="s">
        <v>166</v>
      </c>
      <c r="K71" s="176">
        <v>65000</v>
      </c>
      <c r="L71" s="79">
        <v>8</v>
      </c>
      <c r="M71" s="79">
        <v>0</v>
      </c>
      <c r="N71" s="79">
        <v>23</v>
      </c>
      <c r="O71" s="88">
        <v>3</v>
      </c>
      <c r="P71" s="89">
        <v>0</v>
      </c>
      <c r="Q71" s="90">
        <f>O71+P71</f>
        <v>3</v>
      </c>
      <c r="R71" s="80">
        <f>IFERROR(Q71/N71,"-")</f>
        <v>0.1304347826087</v>
      </c>
      <c r="S71" s="79">
        <v>0</v>
      </c>
      <c r="T71" s="79">
        <v>2</v>
      </c>
      <c r="U71" s="80">
        <f>IFERROR(T71/(Q71),"-")</f>
        <v>0.66666666666667</v>
      </c>
      <c r="V71" s="81">
        <f>IFERROR(K71/SUM(Q71:Q72),"-")</f>
        <v>10833.333333333</v>
      </c>
      <c r="W71" s="82">
        <v>2</v>
      </c>
      <c r="X71" s="80">
        <f>IF(Q71=0,"-",W71/Q71)</f>
        <v>0.66666666666667</v>
      </c>
      <c r="Y71" s="181">
        <v>18000</v>
      </c>
      <c r="Z71" s="182">
        <f>IFERROR(Y71/Q71,"-")</f>
        <v>6000</v>
      </c>
      <c r="AA71" s="182">
        <f>IFERROR(Y71/W71,"-")</f>
        <v>9000</v>
      </c>
      <c r="AB71" s="176">
        <f>SUM(Y71:Y72)-SUM(K71:K72)</f>
        <v>-35000</v>
      </c>
      <c r="AC71" s="83">
        <f>SUM(Y71:Y72)/SUM(K71:K72)</f>
        <v>0.46153846153846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/>
      <c r="BP71" s="117">
        <f>IF(Q71=0,"",IF(BO71=0,"",(BO71/Q71)))</f>
        <v>0</v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>
        <v>2</v>
      </c>
      <c r="BY71" s="124">
        <f>IF(Q71=0,"",IF(BX71=0,"",(BX71/Q71)))</f>
        <v>0.66666666666667</v>
      </c>
      <c r="BZ71" s="125">
        <v>1</v>
      </c>
      <c r="CA71" s="126">
        <f>IFERROR(BZ71/BX71,"-")</f>
        <v>0.5</v>
      </c>
      <c r="CB71" s="127">
        <v>14000</v>
      </c>
      <c r="CC71" s="128">
        <f>IFERROR(CB71/BX71,"-")</f>
        <v>7000</v>
      </c>
      <c r="CD71" s="129"/>
      <c r="CE71" s="129"/>
      <c r="CF71" s="129">
        <v>1</v>
      </c>
      <c r="CG71" s="130">
        <v>1</v>
      </c>
      <c r="CH71" s="131">
        <f>IF(Q71=0,"",IF(CG71=0,"",(CG71/Q71)))</f>
        <v>0.33333333333333</v>
      </c>
      <c r="CI71" s="132">
        <v>1</v>
      </c>
      <c r="CJ71" s="133">
        <f>IFERROR(CI71/CG71,"-")</f>
        <v>1</v>
      </c>
      <c r="CK71" s="134">
        <v>4000</v>
      </c>
      <c r="CL71" s="135">
        <f>IFERROR(CK71/CG71,"-")</f>
        <v>4000</v>
      </c>
      <c r="CM71" s="136">
        <v>1</v>
      </c>
      <c r="CN71" s="136"/>
      <c r="CO71" s="136"/>
      <c r="CP71" s="137">
        <v>2</v>
      </c>
      <c r="CQ71" s="138">
        <v>18000</v>
      </c>
      <c r="CR71" s="138">
        <v>14000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198</v>
      </c>
      <c r="C72" s="184" t="s">
        <v>58</v>
      </c>
      <c r="D72" s="184"/>
      <c r="E72" s="184" t="s">
        <v>89</v>
      </c>
      <c r="F72" s="184" t="s">
        <v>90</v>
      </c>
      <c r="G72" s="184" t="s">
        <v>66</v>
      </c>
      <c r="H72" s="87"/>
      <c r="I72" s="87"/>
      <c r="J72" s="87"/>
      <c r="K72" s="176"/>
      <c r="L72" s="79">
        <v>20</v>
      </c>
      <c r="M72" s="79">
        <v>15</v>
      </c>
      <c r="N72" s="79">
        <v>8</v>
      </c>
      <c r="O72" s="88">
        <v>3</v>
      </c>
      <c r="P72" s="89">
        <v>0</v>
      </c>
      <c r="Q72" s="90">
        <f>O72+P72</f>
        <v>3</v>
      </c>
      <c r="R72" s="80">
        <f>IFERROR(Q72/N72,"-")</f>
        <v>0.375</v>
      </c>
      <c r="S72" s="79">
        <v>0</v>
      </c>
      <c r="T72" s="79">
        <v>1</v>
      </c>
      <c r="U72" s="80">
        <f>IFERROR(T72/(Q72),"-")</f>
        <v>0.33333333333333</v>
      </c>
      <c r="V72" s="81"/>
      <c r="W72" s="82">
        <v>1</v>
      </c>
      <c r="X72" s="80">
        <f>IF(Q72=0,"-",W72/Q72)</f>
        <v>0.33333333333333</v>
      </c>
      <c r="Y72" s="181">
        <v>12000</v>
      </c>
      <c r="Z72" s="182">
        <f>IFERROR(Y72/Q72,"-")</f>
        <v>4000</v>
      </c>
      <c r="AA72" s="182">
        <f>IFERROR(Y72/W72,"-")</f>
        <v>12000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1</v>
      </c>
      <c r="BP72" s="117">
        <f>IF(Q72=0,"",IF(BO72=0,"",(BO72/Q72)))</f>
        <v>0.33333333333333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1</v>
      </c>
      <c r="BY72" s="124">
        <f>IF(Q72=0,"",IF(BX72=0,"",(BX72/Q72)))</f>
        <v>0.33333333333333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>
        <v>1</v>
      </c>
      <c r="CH72" s="131">
        <f>IF(Q72=0,"",IF(CG72=0,"",(CG72/Q72)))</f>
        <v>0.33333333333333</v>
      </c>
      <c r="CI72" s="132">
        <v>1</v>
      </c>
      <c r="CJ72" s="133">
        <f>IFERROR(CI72/CG72,"-")</f>
        <v>1</v>
      </c>
      <c r="CK72" s="134">
        <v>12000</v>
      </c>
      <c r="CL72" s="135">
        <f>IFERROR(CK72/CG72,"-")</f>
        <v>12000</v>
      </c>
      <c r="CM72" s="136"/>
      <c r="CN72" s="136"/>
      <c r="CO72" s="136">
        <v>1</v>
      </c>
      <c r="CP72" s="137">
        <v>1</v>
      </c>
      <c r="CQ72" s="138">
        <v>12000</v>
      </c>
      <c r="CR72" s="138">
        <v>12000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30"/>
      <c r="B73" s="84"/>
      <c r="C73" s="84"/>
      <c r="D73" s="85"/>
      <c r="E73" s="85"/>
      <c r="F73" s="85"/>
      <c r="G73" s="86"/>
      <c r="H73" s="87"/>
      <c r="I73" s="87"/>
      <c r="J73" s="87"/>
      <c r="K73" s="177"/>
      <c r="L73" s="34"/>
      <c r="M73" s="34"/>
      <c r="N73" s="31"/>
      <c r="O73" s="23"/>
      <c r="P73" s="23"/>
      <c r="Q73" s="23"/>
      <c r="R73" s="32"/>
      <c r="S73" s="32"/>
      <c r="T73" s="23"/>
      <c r="U73" s="32"/>
      <c r="V73" s="25"/>
      <c r="W73" s="25"/>
      <c r="X73" s="25"/>
      <c r="Y73" s="183"/>
      <c r="Z73" s="183"/>
      <c r="AA73" s="183"/>
      <c r="AB73" s="183"/>
      <c r="AC73" s="33"/>
      <c r="AD73" s="57"/>
      <c r="AE73" s="61"/>
      <c r="AF73" s="62"/>
      <c r="AG73" s="61"/>
      <c r="AH73" s="65"/>
      <c r="AI73" s="66"/>
      <c r="AJ73" s="67"/>
      <c r="AK73" s="68"/>
      <c r="AL73" s="68"/>
      <c r="AM73" s="68"/>
      <c r="AN73" s="61"/>
      <c r="AO73" s="62"/>
      <c r="AP73" s="61"/>
      <c r="AQ73" s="65"/>
      <c r="AR73" s="66"/>
      <c r="AS73" s="67"/>
      <c r="AT73" s="68"/>
      <c r="AU73" s="68"/>
      <c r="AV73" s="68"/>
      <c r="AW73" s="61"/>
      <c r="AX73" s="62"/>
      <c r="AY73" s="61"/>
      <c r="AZ73" s="65"/>
      <c r="BA73" s="66"/>
      <c r="BB73" s="67"/>
      <c r="BC73" s="68"/>
      <c r="BD73" s="68"/>
      <c r="BE73" s="68"/>
      <c r="BF73" s="61"/>
      <c r="BG73" s="62"/>
      <c r="BH73" s="61"/>
      <c r="BI73" s="65"/>
      <c r="BJ73" s="66"/>
      <c r="BK73" s="67"/>
      <c r="BL73" s="68"/>
      <c r="BM73" s="68"/>
      <c r="BN73" s="68"/>
      <c r="BO73" s="63"/>
      <c r="BP73" s="64"/>
      <c r="BQ73" s="61"/>
      <c r="BR73" s="65"/>
      <c r="BS73" s="66"/>
      <c r="BT73" s="67"/>
      <c r="BU73" s="68"/>
      <c r="BV73" s="68"/>
      <c r="BW73" s="68"/>
      <c r="BX73" s="63"/>
      <c r="BY73" s="64"/>
      <c r="BZ73" s="61"/>
      <c r="CA73" s="65"/>
      <c r="CB73" s="66"/>
      <c r="CC73" s="67"/>
      <c r="CD73" s="68"/>
      <c r="CE73" s="68"/>
      <c r="CF73" s="68"/>
      <c r="CG73" s="63"/>
      <c r="CH73" s="64"/>
      <c r="CI73" s="61"/>
      <c r="CJ73" s="65"/>
      <c r="CK73" s="66"/>
      <c r="CL73" s="67"/>
      <c r="CM73" s="68"/>
      <c r="CN73" s="68"/>
      <c r="CO73" s="68"/>
      <c r="CP73" s="69"/>
      <c r="CQ73" s="66"/>
      <c r="CR73" s="66"/>
      <c r="CS73" s="66"/>
      <c r="CT73" s="70"/>
    </row>
    <row r="74" spans="1:99">
      <c r="A74" s="30"/>
      <c r="B74" s="37"/>
      <c r="C74" s="37"/>
      <c r="D74" s="21"/>
      <c r="E74" s="21"/>
      <c r="F74" s="21"/>
      <c r="G74" s="22"/>
      <c r="H74" s="36"/>
      <c r="I74" s="36"/>
      <c r="J74" s="73"/>
      <c r="K74" s="178"/>
      <c r="L74" s="34"/>
      <c r="M74" s="34"/>
      <c r="N74" s="31"/>
      <c r="O74" s="23"/>
      <c r="P74" s="23"/>
      <c r="Q74" s="23"/>
      <c r="R74" s="32"/>
      <c r="S74" s="32"/>
      <c r="T74" s="23"/>
      <c r="U74" s="32"/>
      <c r="V74" s="25"/>
      <c r="W74" s="25"/>
      <c r="X74" s="25"/>
      <c r="Y74" s="183"/>
      <c r="Z74" s="183"/>
      <c r="AA74" s="183"/>
      <c r="AB74" s="183"/>
      <c r="AC74" s="33"/>
      <c r="AD74" s="59"/>
      <c r="AE74" s="61"/>
      <c r="AF74" s="62"/>
      <c r="AG74" s="61"/>
      <c r="AH74" s="65"/>
      <c r="AI74" s="66"/>
      <c r="AJ74" s="67"/>
      <c r="AK74" s="68"/>
      <c r="AL74" s="68"/>
      <c r="AM74" s="68"/>
      <c r="AN74" s="61"/>
      <c r="AO74" s="62"/>
      <c r="AP74" s="61"/>
      <c r="AQ74" s="65"/>
      <c r="AR74" s="66"/>
      <c r="AS74" s="67"/>
      <c r="AT74" s="68"/>
      <c r="AU74" s="68"/>
      <c r="AV74" s="68"/>
      <c r="AW74" s="61"/>
      <c r="AX74" s="62"/>
      <c r="AY74" s="61"/>
      <c r="AZ74" s="65"/>
      <c r="BA74" s="66"/>
      <c r="BB74" s="67"/>
      <c r="BC74" s="68"/>
      <c r="BD74" s="68"/>
      <c r="BE74" s="68"/>
      <c r="BF74" s="61"/>
      <c r="BG74" s="62"/>
      <c r="BH74" s="61"/>
      <c r="BI74" s="65"/>
      <c r="BJ74" s="66"/>
      <c r="BK74" s="67"/>
      <c r="BL74" s="68"/>
      <c r="BM74" s="68"/>
      <c r="BN74" s="68"/>
      <c r="BO74" s="63"/>
      <c r="BP74" s="64"/>
      <c r="BQ74" s="61"/>
      <c r="BR74" s="65"/>
      <c r="BS74" s="66"/>
      <c r="BT74" s="67"/>
      <c r="BU74" s="68"/>
      <c r="BV74" s="68"/>
      <c r="BW74" s="68"/>
      <c r="BX74" s="63"/>
      <c r="BY74" s="64"/>
      <c r="BZ74" s="61"/>
      <c r="CA74" s="65"/>
      <c r="CB74" s="66"/>
      <c r="CC74" s="67"/>
      <c r="CD74" s="68"/>
      <c r="CE74" s="68"/>
      <c r="CF74" s="68"/>
      <c r="CG74" s="63"/>
      <c r="CH74" s="64"/>
      <c r="CI74" s="61"/>
      <c r="CJ74" s="65"/>
      <c r="CK74" s="66"/>
      <c r="CL74" s="67"/>
      <c r="CM74" s="68"/>
      <c r="CN74" s="68"/>
      <c r="CO74" s="68"/>
      <c r="CP74" s="69"/>
      <c r="CQ74" s="66"/>
      <c r="CR74" s="66"/>
      <c r="CS74" s="66"/>
      <c r="CT74" s="70"/>
    </row>
    <row r="75" spans="1:99">
      <c r="A75" s="19">
        <f>AC75</f>
        <v>1.8645554140127</v>
      </c>
      <c r="B75" s="39"/>
      <c r="C75" s="39"/>
      <c r="D75" s="39"/>
      <c r="E75" s="39"/>
      <c r="F75" s="39"/>
      <c r="G75" s="39"/>
      <c r="H75" s="40" t="s">
        <v>199</v>
      </c>
      <c r="I75" s="40"/>
      <c r="J75" s="40"/>
      <c r="K75" s="179">
        <f>SUM(K6:K74)</f>
        <v>3925000</v>
      </c>
      <c r="L75" s="41">
        <f>SUM(L6:L74)</f>
        <v>1971</v>
      </c>
      <c r="M75" s="41">
        <f>SUM(M6:M74)</f>
        <v>874</v>
      </c>
      <c r="N75" s="41">
        <f>SUM(N6:N74)</f>
        <v>2347</v>
      </c>
      <c r="O75" s="41">
        <f>SUM(O6:O74)</f>
        <v>303</v>
      </c>
      <c r="P75" s="41">
        <f>SUM(P6:P74)</f>
        <v>2</v>
      </c>
      <c r="Q75" s="41">
        <f>SUM(Q6:Q74)</f>
        <v>305</v>
      </c>
      <c r="R75" s="42">
        <f>IFERROR(Q75/N75,"-")</f>
        <v>0.12995313165744</v>
      </c>
      <c r="S75" s="76">
        <f>SUM(S6:S74)</f>
        <v>27</v>
      </c>
      <c r="T75" s="76">
        <f>SUM(T6:T74)</f>
        <v>127</v>
      </c>
      <c r="U75" s="42">
        <f>IFERROR(S75/Q75,"-")</f>
        <v>0.088524590163934</v>
      </c>
      <c r="V75" s="43">
        <f>IFERROR(K75/Q75,"-")</f>
        <v>12868.852459016</v>
      </c>
      <c r="W75" s="44">
        <f>SUM(W6:W74)</f>
        <v>92</v>
      </c>
      <c r="X75" s="42">
        <f>IFERROR(W75/Q75,"-")</f>
        <v>0.3016393442623</v>
      </c>
      <c r="Y75" s="179">
        <f>SUM(Y6:Y74)</f>
        <v>7318380</v>
      </c>
      <c r="Z75" s="179">
        <f>IFERROR(Y75/Q75,"-")</f>
        <v>23994.68852459</v>
      </c>
      <c r="AA75" s="179">
        <f>IFERROR(Y75/W75,"-")</f>
        <v>79547.608695652</v>
      </c>
      <c r="AB75" s="179">
        <f>Y75-K75</f>
        <v>3393380</v>
      </c>
      <c r="AC75" s="45">
        <f>Y75/K75</f>
        <v>1.8645554140127</v>
      </c>
      <c r="AD75" s="58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7"/>
    <mergeCell ref="K12:K17"/>
    <mergeCell ref="V12:V17"/>
    <mergeCell ref="AB12:AB17"/>
    <mergeCell ref="AC12:AC17"/>
    <mergeCell ref="A18:A25"/>
    <mergeCell ref="K18:K25"/>
    <mergeCell ref="V18:V25"/>
    <mergeCell ref="AB18:AB25"/>
    <mergeCell ref="AC18:AC25"/>
    <mergeCell ref="A26:A29"/>
    <mergeCell ref="K26:K29"/>
    <mergeCell ref="V26:V29"/>
    <mergeCell ref="AB26:AB29"/>
    <mergeCell ref="AC26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2"/>
    <mergeCell ref="K60:K62"/>
    <mergeCell ref="V60:V62"/>
    <mergeCell ref="AB60:AB62"/>
    <mergeCell ref="AC60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