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<sst xmlns="http://schemas.openxmlformats.org/spreadsheetml/2006/main" uniqueCount="185">
  <si>
    <t>07月</t>
  </si>
  <si>
    <t>わくドキ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</si>
  <si>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</si>
  <si>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</si>
  <si>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</si>
  <si>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</si>
  <si>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</si>
  <si>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</si>
  <si>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</si>
  <si>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</si>
  <si>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</si>
  <si>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</si>
  <si>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</si>
  <si>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</si>
  <si>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</si>
  <si>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</si>
  <si>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</si>
  <si>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</si>
  <si>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</si>
  <si>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</si>
  <si>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</si>
  <si>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</si>
  <si>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</si>
  <si>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</si>
  <si>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</si>
  <si>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</si>
  <si>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</si>
  <si>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</si>
  <si>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</si>
  <si>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</si>
  <si>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</si>
  <si>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</si>
  <si>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</si>
  <si>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</si>
  <si>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</si>
  <si>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</si>
  <si>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</si>
  <si>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</si>
  <si>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</si>
  <si>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</si>
  <si>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</si>
  <si>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</si>
  <si>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</si>
  <si>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</si>
  <si>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</si>
  <si>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</si>
  <si>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</si>
  <si>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</si>
  <si>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</si>
  <si>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</si>
  <si>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</si>
  <si>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</si>
  <si>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</si>
  <si>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</si>
  <si>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</si>
  <si>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</si>
  <si>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</si>
  <si>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np2535</t>
  </si>
  <si>
    <t>インターカラー</t>
  </si>
  <si>
    <t>記事風版</t>
  </si>
  <si>
    <t>求む50歳以上の女性と</t>
  </si>
  <si>
    <t>lp03_a</t>
  </si>
  <si>
    <t>スポニチ関東</t>
  </si>
  <si>
    <t>4C終面全5段</t>
  </si>
  <si>
    <t>7月11日(土)</t>
  </si>
  <si>
    <t>np2536</t>
  </si>
  <si>
    <t>スポニチ関西</t>
  </si>
  <si>
    <t>np2537</t>
  </si>
  <si>
    <t>スポニチ西部</t>
  </si>
  <si>
    <t>np2538</t>
  </si>
  <si>
    <t>スポニチ北海道</t>
  </si>
  <si>
    <t>np2539</t>
  </si>
  <si>
    <t>(空電共通)</t>
  </si>
  <si>
    <t>空電</t>
  </si>
  <si>
    <t>空電 (共通)</t>
  </si>
  <si>
    <t>np2540</t>
  </si>
  <si>
    <t>C版</t>
  </si>
  <si>
    <t>やってみてダメならすぐ退会OK</t>
  </si>
  <si>
    <t>サンスポ関西</t>
  </si>
  <si>
    <t>np2541</t>
  </si>
  <si>
    <t>np2542</t>
  </si>
  <si>
    <t>ドンドン出会える</t>
  </si>
  <si>
    <t>サンスポ関東</t>
  </si>
  <si>
    <t>全5段</t>
  </si>
  <si>
    <t>7月19日(日)</t>
  </si>
  <si>
    <t>np2543</t>
  </si>
  <si>
    <t>np2544</t>
  </si>
  <si>
    <t>右女３</t>
  </si>
  <si>
    <t>出会い求人</t>
  </si>
  <si>
    <t>7月26日(日)</t>
  </si>
  <si>
    <t>np2545</t>
  </si>
  <si>
    <t>np2546</t>
  </si>
  <si>
    <t>高麗人参版</t>
  </si>
  <si>
    <t>女性が好きな私にとって神サイトです。</t>
  </si>
  <si>
    <t>lp03_l</t>
  </si>
  <si>
    <t>ニッカン関西</t>
  </si>
  <si>
    <t>4C全面</t>
  </si>
  <si>
    <t>np2547</t>
  </si>
  <si>
    <t>np2548</t>
  </si>
  <si>
    <t>大正版(改)</t>
  </si>
  <si>
    <t>中京スポーツ</t>
  </si>
  <si>
    <t>7月18日(土)</t>
  </si>
  <si>
    <t>np2549</t>
  </si>
  <si>
    <t>np2550</t>
  </si>
  <si>
    <t>サプリ版</t>
  </si>
  <si>
    <t>7月31日(金)</t>
  </si>
  <si>
    <t>np2551</t>
  </si>
  <si>
    <t>np2552</t>
  </si>
  <si>
    <t>スポーツ報知関西</t>
  </si>
  <si>
    <t>全5段つかみ4回</t>
  </si>
  <si>
    <t>np2553</t>
  </si>
  <si>
    <t>焼肉飯</t>
  </si>
  <si>
    <t>np2554</t>
  </si>
  <si>
    <t>エヴァ版</t>
  </si>
  <si>
    <t>np2555</t>
  </si>
  <si>
    <t>お祭り版</t>
  </si>
  <si>
    <t>出会い祭り</t>
  </si>
  <si>
    <t>np2556</t>
  </si>
  <si>
    <t>np2557</t>
  </si>
  <si>
    <t>ニッカン西部</t>
  </si>
  <si>
    <t>全5段つかみ3回</t>
  </si>
  <si>
    <t>np2558</t>
  </si>
  <si>
    <t>焼肉版</t>
  </si>
  <si>
    <t>np2559</t>
  </si>
  <si>
    <t>np2560</t>
  </si>
  <si>
    <t>np2561</t>
  </si>
  <si>
    <t>①右女３</t>
  </si>
  <si>
    <t>127「入会時は1人、退会時は2人！本気の出会いをサポートします」</t>
  </si>
  <si>
    <t>半2段つかみ10段保証</t>
  </si>
  <si>
    <t>1～10日</t>
  </si>
  <si>
    <t>np2562</t>
  </si>
  <si>
    <t>②旧デイリー風</t>
  </si>
  <si>
    <t>128「とある出会いの興奮体験」</t>
  </si>
  <si>
    <t>11～20日</t>
  </si>
  <si>
    <t>np2563</t>
  </si>
  <si>
    <t>③新版</t>
  </si>
  <si>
    <t>129「驚愕の出会い！他に試したい方を募集しています」</t>
  </si>
  <si>
    <t>21～31日</t>
  </si>
  <si>
    <t>np2564</t>
  </si>
  <si>
    <t>np2565</t>
  </si>
  <si>
    <t>男性求む</t>
  </si>
  <si>
    <t>7月02日(木)</t>
  </si>
  <si>
    <t>np2566</t>
  </si>
  <si>
    <t>np2567</t>
  </si>
  <si>
    <t>np2568</t>
  </si>
  <si>
    <t>np2569</t>
  </si>
  <si>
    <t>np2570</t>
  </si>
  <si>
    <t>np2571</t>
  </si>
  <si>
    <t>1C終面全5段</t>
  </si>
  <si>
    <t>np2572</t>
  </si>
  <si>
    <t>np2573</t>
  </si>
  <si>
    <t>7月25日(土)</t>
  </si>
  <si>
    <t>np2574</t>
  </si>
  <si>
    <t>np2575</t>
  </si>
  <si>
    <t>7月新版</t>
  </si>
  <si>
    <t>7月新版キャッチ</t>
  </si>
  <si>
    <t>np2576</t>
  </si>
  <si>
    <t>np2577</t>
  </si>
  <si>
    <t>デイリースポーツ関西</t>
  </si>
  <si>
    <t>7月05日(日)</t>
  </si>
  <si>
    <t>np2578</t>
  </si>
  <si>
    <t>np2579</t>
  </si>
  <si>
    <t>np2580</t>
  </si>
  <si>
    <t>np2581</t>
  </si>
  <si>
    <t>九スポ</t>
  </si>
  <si>
    <t>7月04日(土)</t>
  </si>
  <si>
    <t>np2582</t>
  </si>
  <si>
    <t>np2583</t>
  </si>
  <si>
    <t>np2584</t>
  </si>
  <si>
    <t>np2585</t>
  </si>
  <si>
    <t>大正版</t>
  </si>
  <si>
    <t>半5段</t>
  </si>
  <si>
    <t>7月12日(日)</t>
  </si>
  <si>
    <t>np2586</t>
  </si>
  <si>
    <t>np2587</t>
  </si>
  <si>
    <t>7月24日(金)</t>
  </si>
  <si>
    <t>np2588</t>
  </si>
  <si>
    <t>np2589</t>
  </si>
  <si>
    <t>np2590</t>
  </si>
  <si>
    <t>np2591</t>
  </si>
  <si>
    <t>東スポ・大スポ・九スポ・中京</t>
  </si>
  <si>
    <t>記事枠</t>
  </si>
  <si>
    <t>7月30日(木)</t>
  </si>
  <si>
    <t>np2592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</si>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</sst>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1.8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28</v>
      </c>
      <c r="M6" s="79">
        <v>0</v>
      </c>
      <c r="N6" s="79">
        <v>92</v>
      </c>
      <c r="O6" s="88">
        <v>12</v>
      </c>
      <c r="P6" s="89">
        <v>0</v>
      </c>
      <c r="Q6" s="90">
        <f>O6+P6</f>
        <v>12</v>
      </c>
      <c r="R6" s="80">
        <f>IFERROR(Q6/N6,"-")</f>
        <v>0.1304347826087</v>
      </c>
      <c r="S6" s="79">
        <v>0</v>
      </c>
      <c r="T6" s="79">
        <v>7</v>
      </c>
      <c r="U6" s="80">
        <f>IFERROR(T6/(Q6),"-")</f>
        <v>0.58333333333333</v>
      </c>
      <c r="V6" s="81">
        <f>IFERROR(K6/SUM(Q6:Q10),"-")</f>
        <v>10937.5</v>
      </c>
      <c r="W6" s="82">
        <v>1</v>
      </c>
      <c r="X6" s="80">
        <f>IF(Q6=0,"-",W6/Q6)</f>
        <v>0.083333333333333</v>
      </c>
      <c r="Y6" s="181">
        <v>60000</v>
      </c>
      <c r="Z6" s="182">
        <f>IFERROR(Y6/Q6,"-")</f>
        <v>5000</v>
      </c>
      <c r="AA6" s="182">
        <f>IFERROR(Y6/W6,"-")</f>
        <v>60000</v>
      </c>
      <c r="AB6" s="176">
        <f>SUM(Y6:Y10)-SUM(K6:K10)</f>
        <v>560000</v>
      </c>
      <c r="AC6" s="83">
        <f>SUM(Y6:Y10)/SUM(K6:K10)</f>
        <v>1.8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5</v>
      </c>
      <c r="BG6" s="110">
        <f>IF(Q6=0,"",IF(BF6=0,"",(BF6/Q6)))</f>
        <v>0.41666666666667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7</v>
      </c>
      <c r="BP6" s="117">
        <f>IF(Q6=0,"",IF(BO6=0,"",(BO6/Q6)))</f>
        <v>0.58333333333333</v>
      </c>
      <c r="BQ6" s="118">
        <v>1</v>
      </c>
      <c r="BR6" s="119">
        <f>IFERROR(BQ6/BO6,"-")</f>
        <v>0.14285714285714</v>
      </c>
      <c r="BS6" s="120">
        <v>60000</v>
      </c>
      <c r="BT6" s="121">
        <f>IFERROR(BS6/BO6,"-")</f>
        <v>8571.4285714286</v>
      </c>
      <c r="BU6" s="122"/>
      <c r="BV6" s="122"/>
      <c r="BW6" s="122">
        <v>1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60000</v>
      </c>
      <c r="CR6" s="138">
        <v>60000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40</v>
      </c>
      <c r="M7" s="79">
        <v>0</v>
      </c>
      <c r="N7" s="79">
        <v>119</v>
      </c>
      <c r="O7" s="88">
        <v>14</v>
      </c>
      <c r="P7" s="89">
        <v>0</v>
      </c>
      <c r="Q7" s="90">
        <f>O7+P7</f>
        <v>14</v>
      </c>
      <c r="R7" s="80">
        <f>IFERROR(Q7/N7,"-")</f>
        <v>0.11764705882353</v>
      </c>
      <c r="S7" s="79">
        <v>1</v>
      </c>
      <c r="T7" s="79">
        <v>8</v>
      </c>
      <c r="U7" s="80">
        <f>IFERROR(T7/(Q7),"-")</f>
        <v>0.57142857142857</v>
      </c>
      <c r="V7" s="81"/>
      <c r="W7" s="82">
        <v>6</v>
      </c>
      <c r="X7" s="80">
        <f>IF(Q7=0,"-",W7/Q7)</f>
        <v>0.42857142857143</v>
      </c>
      <c r="Y7" s="181">
        <v>38000</v>
      </c>
      <c r="Z7" s="182">
        <f>IFERROR(Y7/Q7,"-")</f>
        <v>2714.2857142857</v>
      </c>
      <c r="AA7" s="182">
        <f>IFERROR(Y7/W7,"-")</f>
        <v>6333.3333333333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3</v>
      </c>
      <c r="BG7" s="110">
        <f>IF(Q7=0,"",IF(BF7=0,"",(BF7/Q7)))</f>
        <v>0.21428571428571</v>
      </c>
      <c r="BH7" s="109">
        <v>1</v>
      </c>
      <c r="BI7" s="111">
        <f>IFERROR(BH7/BF7,"-")</f>
        <v>0.33333333333333</v>
      </c>
      <c r="BJ7" s="112">
        <v>5000</v>
      </c>
      <c r="BK7" s="113">
        <f>IFERROR(BJ7/BF7,"-")</f>
        <v>1666.6666666667</v>
      </c>
      <c r="BL7" s="114">
        <v>1</v>
      </c>
      <c r="BM7" s="114"/>
      <c r="BN7" s="114"/>
      <c r="BO7" s="116">
        <v>5</v>
      </c>
      <c r="BP7" s="117">
        <f>IF(Q7=0,"",IF(BO7=0,"",(BO7/Q7)))</f>
        <v>0.35714285714286</v>
      </c>
      <c r="BQ7" s="118">
        <v>1</v>
      </c>
      <c r="BR7" s="119">
        <f>IFERROR(BQ7/BO7,"-")</f>
        <v>0.2</v>
      </c>
      <c r="BS7" s="120">
        <v>3000</v>
      </c>
      <c r="BT7" s="121">
        <f>IFERROR(BS7/BO7,"-")</f>
        <v>600</v>
      </c>
      <c r="BU7" s="122">
        <v>1</v>
      </c>
      <c r="BV7" s="122"/>
      <c r="BW7" s="122"/>
      <c r="BX7" s="123">
        <v>5</v>
      </c>
      <c r="BY7" s="124">
        <f>IF(Q7=0,"",IF(BX7=0,"",(BX7/Q7)))</f>
        <v>0.35714285714286</v>
      </c>
      <c r="BZ7" s="125">
        <v>3</v>
      </c>
      <c r="CA7" s="126">
        <f>IFERROR(BZ7/BX7,"-")</f>
        <v>0.6</v>
      </c>
      <c r="CB7" s="127">
        <v>24000</v>
      </c>
      <c r="CC7" s="128">
        <f>IFERROR(CB7/BX7,"-")</f>
        <v>4800</v>
      </c>
      <c r="CD7" s="129">
        <v>1</v>
      </c>
      <c r="CE7" s="129">
        <v>1</v>
      </c>
      <c r="CF7" s="129">
        <v>1</v>
      </c>
      <c r="CG7" s="130">
        <v>1</v>
      </c>
      <c r="CH7" s="131">
        <f>IF(Q7=0,"",IF(CG7=0,"",(CG7/Q7)))</f>
        <v>0.071428571428571</v>
      </c>
      <c r="CI7" s="132">
        <v>1</v>
      </c>
      <c r="CJ7" s="133">
        <f>IFERROR(CI7/CG7,"-")</f>
        <v>1</v>
      </c>
      <c r="CK7" s="134">
        <v>6000</v>
      </c>
      <c r="CL7" s="135">
        <f>IFERROR(CK7/CG7,"-")</f>
        <v>6000</v>
      </c>
      <c r="CM7" s="136"/>
      <c r="CN7" s="136">
        <v>1</v>
      </c>
      <c r="CO7" s="136"/>
      <c r="CP7" s="137">
        <v>6</v>
      </c>
      <c r="CQ7" s="138">
        <v>38000</v>
      </c>
      <c r="CR7" s="138">
        <v>13000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9</v>
      </c>
      <c r="M8" s="79">
        <v>0</v>
      </c>
      <c r="N8" s="79">
        <v>50</v>
      </c>
      <c r="O8" s="88">
        <v>5</v>
      </c>
      <c r="P8" s="89">
        <v>0</v>
      </c>
      <c r="Q8" s="90">
        <f>O8+P8</f>
        <v>5</v>
      </c>
      <c r="R8" s="80">
        <f>IFERROR(Q8/N8,"-")</f>
        <v>0.1</v>
      </c>
      <c r="S8" s="79">
        <v>0</v>
      </c>
      <c r="T8" s="79">
        <v>5</v>
      </c>
      <c r="U8" s="80">
        <f>IFERROR(T8/(Q8),"-")</f>
        <v>1</v>
      </c>
      <c r="V8" s="81"/>
      <c r="W8" s="82">
        <v>3</v>
      </c>
      <c r="X8" s="80">
        <f>IF(Q8=0,"-",W8/Q8)</f>
        <v>0.6</v>
      </c>
      <c r="Y8" s="181">
        <v>70000</v>
      </c>
      <c r="Z8" s="182">
        <f>IFERROR(Y8/Q8,"-")</f>
        <v>14000</v>
      </c>
      <c r="AA8" s="182">
        <f>IFERROR(Y8/W8,"-")</f>
        <v>23333.333333333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3</v>
      </c>
      <c r="BG8" s="110">
        <f>IF(Q8=0,"",IF(BF8=0,"",(BF8/Q8)))</f>
        <v>0.6</v>
      </c>
      <c r="BH8" s="109">
        <v>2</v>
      </c>
      <c r="BI8" s="111">
        <f>IFERROR(BH8/BF8,"-")</f>
        <v>0.66666666666667</v>
      </c>
      <c r="BJ8" s="112">
        <v>66000</v>
      </c>
      <c r="BK8" s="113">
        <f>IFERROR(BJ8/BF8,"-")</f>
        <v>22000</v>
      </c>
      <c r="BL8" s="114">
        <v>1</v>
      </c>
      <c r="BM8" s="114"/>
      <c r="BN8" s="114">
        <v>1</v>
      </c>
      <c r="BO8" s="116">
        <v>1</v>
      </c>
      <c r="BP8" s="117">
        <f>IF(Q8=0,"",IF(BO8=0,"",(BO8/Q8)))</f>
        <v>0.2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0.2</v>
      </c>
      <c r="BZ8" s="125">
        <v>1</v>
      </c>
      <c r="CA8" s="126">
        <f>IFERROR(BZ8/BX8,"-")</f>
        <v>1</v>
      </c>
      <c r="CB8" s="127">
        <v>4000</v>
      </c>
      <c r="CC8" s="128">
        <f>IFERROR(CB8/BX8,"-")</f>
        <v>4000</v>
      </c>
      <c r="CD8" s="129"/>
      <c r="CE8" s="129">
        <v>1</v>
      </c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3</v>
      </c>
      <c r="CQ8" s="138">
        <v>70000</v>
      </c>
      <c r="CR8" s="138">
        <v>61000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10</v>
      </c>
      <c r="M9" s="79">
        <v>0</v>
      </c>
      <c r="N9" s="79">
        <v>26</v>
      </c>
      <c r="O9" s="88">
        <v>2</v>
      </c>
      <c r="P9" s="89">
        <v>0</v>
      </c>
      <c r="Q9" s="90">
        <f>O9+P9</f>
        <v>2</v>
      </c>
      <c r="R9" s="80">
        <f>IFERROR(Q9/N9,"-")</f>
        <v>0.076923076923077</v>
      </c>
      <c r="S9" s="79">
        <v>0</v>
      </c>
      <c r="T9" s="79">
        <v>2</v>
      </c>
      <c r="U9" s="80">
        <f>IFERROR(T9/(Q9),"-")</f>
        <v>1</v>
      </c>
      <c r="V9" s="81"/>
      <c r="W9" s="82">
        <v>1</v>
      </c>
      <c r="X9" s="80">
        <f>IF(Q9=0,"-",W9/Q9)</f>
        <v>0.5</v>
      </c>
      <c r="Y9" s="181">
        <v>6000</v>
      </c>
      <c r="Z9" s="182">
        <f>IFERROR(Y9/Q9,"-")</f>
        <v>3000</v>
      </c>
      <c r="AA9" s="182">
        <f>IFERROR(Y9/W9,"-")</f>
        <v>6000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0.5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0.5</v>
      </c>
      <c r="BZ9" s="125">
        <v>1</v>
      </c>
      <c r="CA9" s="126">
        <f>IFERROR(BZ9/BX9,"-")</f>
        <v>1</v>
      </c>
      <c r="CB9" s="127">
        <v>6000</v>
      </c>
      <c r="CC9" s="128">
        <f>IFERROR(CB9/BX9,"-")</f>
        <v>6000</v>
      </c>
      <c r="CD9" s="129"/>
      <c r="CE9" s="129">
        <v>1</v>
      </c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6000</v>
      </c>
      <c r="CR9" s="138">
        <v>6000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224</v>
      </c>
      <c r="M10" s="79">
        <v>131</v>
      </c>
      <c r="N10" s="79">
        <v>56</v>
      </c>
      <c r="O10" s="88">
        <v>31</v>
      </c>
      <c r="P10" s="89">
        <v>0</v>
      </c>
      <c r="Q10" s="90">
        <f>O10+P10</f>
        <v>31</v>
      </c>
      <c r="R10" s="80">
        <f>IFERROR(Q10/N10,"-")</f>
        <v>0.55357142857143</v>
      </c>
      <c r="S10" s="79">
        <v>4</v>
      </c>
      <c r="T10" s="79">
        <v>12</v>
      </c>
      <c r="U10" s="80">
        <f>IFERROR(T10/(Q10),"-")</f>
        <v>0.38709677419355</v>
      </c>
      <c r="V10" s="81"/>
      <c r="W10" s="82">
        <v>12</v>
      </c>
      <c r="X10" s="80">
        <f>IF(Q10=0,"-",W10/Q10)</f>
        <v>0.38709677419355</v>
      </c>
      <c r="Y10" s="181">
        <v>1086000</v>
      </c>
      <c r="Z10" s="182">
        <f>IFERROR(Y10/Q10,"-")</f>
        <v>35032.258064516</v>
      </c>
      <c r="AA10" s="182">
        <f>IFERROR(Y10/W10,"-")</f>
        <v>90500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0.032258064516129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12</v>
      </c>
      <c r="BP10" s="117">
        <f>IF(Q10=0,"",IF(BO10=0,"",(BO10/Q10)))</f>
        <v>0.38709677419355</v>
      </c>
      <c r="BQ10" s="118">
        <v>5</v>
      </c>
      <c r="BR10" s="119">
        <f>IFERROR(BQ10/BO10,"-")</f>
        <v>0.41666666666667</v>
      </c>
      <c r="BS10" s="120">
        <v>277000</v>
      </c>
      <c r="BT10" s="121">
        <f>IFERROR(BS10/BO10,"-")</f>
        <v>23083.333333333</v>
      </c>
      <c r="BU10" s="122">
        <v>2</v>
      </c>
      <c r="BV10" s="122">
        <v>1</v>
      </c>
      <c r="BW10" s="122">
        <v>2</v>
      </c>
      <c r="BX10" s="123">
        <v>16</v>
      </c>
      <c r="BY10" s="124">
        <f>IF(Q10=0,"",IF(BX10=0,"",(BX10/Q10)))</f>
        <v>0.51612903225806</v>
      </c>
      <c r="BZ10" s="125">
        <v>10</v>
      </c>
      <c r="CA10" s="126">
        <f>IFERROR(BZ10/BX10,"-")</f>
        <v>0.625</v>
      </c>
      <c r="CB10" s="127">
        <v>818000</v>
      </c>
      <c r="CC10" s="128">
        <f>IFERROR(CB10/BX10,"-")</f>
        <v>51125</v>
      </c>
      <c r="CD10" s="129">
        <v>1</v>
      </c>
      <c r="CE10" s="129">
        <v>2</v>
      </c>
      <c r="CF10" s="129">
        <v>7</v>
      </c>
      <c r="CG10" s="130">
        <v>2</v>
      </c>
      <c r="CH10" s="131">
        <f>IF(Q10=0,"",IF(CG10=0,"",(CG10/Q10)))</f>
        <v>0.064516129032258</v>
      </c>
      <c r="CI10" s="132">
        <v>1</v>
      </c>
      <c r="CJ10" s="133">
        <f>IFERROR(CI10/CG10,"-")</f>
        <v>0.5</v>
      </c>
      <c r="CK10" s="134">
        <v>20000</v>
      </c>
      <c r="CL10" s="135">
        <f>IFERROR(CK10/CG10,"-")</f>
        <v>10000</v>
      </c>
      <c r="CM10" s="136"/>
      <c r="CN10" s="136"/>
      <c r="CO10" s="136">
        <v>1</v>
      </c>
      <c r="CP10" s="137">
        <v>12</v>
      </c>
      <c r="CQ10" s="138">
        <v>1086000</v>
      </c>
      <c r="CR10" s="138">
        <v>445000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0.58070175438596</v>
      </c>
      <c r="B11" s="184" t="s">
        <v>75</v>
      </c>
      <c r="C11" s="184" t="s">
        <v>58</v>
      </c>
      <c r="D11" s="184"/>
      <c r="E11" s="184" t="s">
        <v>76</v>
      </c>
      <c r="F11" s="184" t="s">
        <v>77</v>
      </c>
      <c r="G11" s="184" t="s">
        <v>61</v>
      </c>
      <c r="H11" s="87" t="s">
        <v>78</v>
      </c>
      <c r="I11" s="87" t="s">
        <v>63</v>
      </c>
      <c r="J11" s="185" t="s">
        <v>64</v>
      </c>
      <c r="K11" s="176">
        <v>570000</v>
      </c>
      <c r="L11" s="79">
        <v>13</v>
      </c>
      <c r="M11" s="79">
        <v>0</v>
      </c>
      <c r="N11" s="79">
        <v>63</v>
      </c>
      <c r="O11" s="88">
        <v>9</v>
      </c>
      <c r="P11" s="89">
        <v>0</v>
      </c>
      <c r="Q11" s="90">
        <f>O11+P11</f>
        <v>9</v>
      </c>
      <c r="R11" s="80">
        <f>IFERROR(Q11/N11,"-")</f>
        <v>0.14285714285714</v>
      </c>
      <c r="S11" s="79">
        <v>1</v>
      </c>
      <c r="T11" s="79">
        <v>5</v>
      </c>
      <c r="U11" s="80">
        <f>IFERROR(T11/(Q11),"-")</f>
        <v>0.55555555555556</v>
      </c>
      <c r="V11" s="81">
        <f>IFERROR(K11/SUM(Q11:Q16),"-")</f>
        <v>19000</v>
      </c>
      <c r="W11" s="82">
        <v>2</v>
      </c>
      <c r="X11" s="80">
        <f>IF(Q11=0,"-",W11/Q11)</f>
        <v>0.22222222222222</v>
      </c>
      <c r="Y11" s="181">
        <v>10000</v>
      </c>
      <c r="Z11" s="182">
        <f>IFERROR(Y11/Q11,"-")</f>
        <v>1111.1111111111</v>
      </c>
      <c r="AA11" s="182">
        <f>IFERROR(Y11/W11,"-")</f>
        <v>5000</v>
      </c>
      <c r="AB11" s="176">
        <f>SUM(Y11:Y16)-SUM(K11:K16)</f>
        <v>-239000</v>
      </c>
      <c r="AC11" s="83">
        <f>SUM(Y11:Y16)/SUM(K11:K16)</f>
        <v>0.58070175438596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0.11111111111111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4</v>
      </c>
      <c r="BG11" s="110">
        <f>IF(Q11=0,"",IF(BF11=0,"",(BF11/Q11)))</f>
        <v>0.44444444444444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3</v>
      </c>
      <c r="BP11" s="117">
        <f>IF(Q11=0,"",IF(BO11=0,"",(BO11/Q11)))</f>
        <v>0.33333333333333</v>
      </c>
      <c r="BQ11" s="118">
        <v>1</v>
      </c>
      <c r="BR11" s="119">
        <f>IFERROR(BQ11/BO11,"-")</f>
        <v>0.33333333333333</v>
      </c>
      <c r="BS11" s="120">
        <v>5000</v>
      </c>
      <c r="BT11" s="121">
        <f>IFERROR(BS11/BO11,"-")</f>
        <v>1666.6666666667</v>
      </c>
      <c r="BU11" s="122">
        <v>1</v>
      </c>
      <c r="BV11" s="122"/>
      <c r="BW11" s="122"/>
      <c r="BX11" s="123">
        <v>1</v>
      </c>
      <c r="BY11" s="124">
        <f>IF(Q11=0,"",IF(BX11=0,"",(BX11/Q11)))</f>
        <v>0.11111111111111</v>
      </c>
      <c r="BZ11" s="125">
        <v>1</v>
      </c>
      <c r="CA11" s="126">
        <f>IFERROR(BZ11/BX11,"-")</f>
        <v>1</v>
      </c>
      <c r="CB11" s="127">
        <v>5000</v>
      </c>
      <c r="CC11" s="128">
        <f>IFERROR(CB11/BX11,"-")</f>
        <v>5000</v>
      </c>
      <c r="CD11" s="129">
        <v>1</v>
      </c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10000</v>
      </c>
      <c r="CR11" s="138">
        <v>5000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79</v>
      </c>
      <c r="C12" s="184" t="s">
        <v>58</v>
      </c>
      <c r="D12" s="184"/>
      <c r="E12" s="184" t="s">
        <v>76</v>
      </c>
      <c r="F12" s="184" t="s">
        <v>77</v>
      </c>
      <c r="G12" s="184" t="s">
        <v>73</v>
      </c>
      <c r="H12" s="87"/>
      <c r="I12" s="87"/>
      <c r="J12" s="87"/>
      <c r="K12" s="176"/>
      <c r="L12" s="79">
        <v>44</v>
      </c>
      <c r="M12" s="79">
        <v>31</v>
      </c>
      <c r="N12" s="79">
        <v>16</v>
      </c>
      <c r="O12" s="88">
        <v>5</v>
      </c>
      <c r="P12" s="89">
        <v>0</v>
      </c>
      <c r="Q12" s="90">
        <f>O12+P12</f>
        <v>5</v>
      </c>
      <c r="R12" s="80">
        <f>IFERROR(Q12/N12,"-")</f>
        <v>0.3125</v>
      </c>
      <c r="S12" s="79">
        <v>2</v>
      </c>
      <c r="T12" s="79">
        <v>1</v>
      </c>
      <c r="U12" s="80">
        <f>IFERROR(T12/(Q12),"-")</f>
        <v>0.2</v>
      </c>
      <c r="V12" s="81"/>
      <c r="W12" s="82">
        <v>3</v>
      </c>
      <c r="X12" s="80">
        <f>IF(Q12=0,"-",W12/Q12)</f>
        <v>0.6</v>
      </c>
      <c r="Y12" s="181">
        <v>298000</v>
      </c>
      <c r="Z12" s="182">
        <f>IFERROR(Y12/Q12,"-")</f>
        <v>59600</v>
      </c>
      <c r="AA12" s="182">
        <f>IFERROR(Y12/W12,"-")</f>
        <v>99333.333333333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0.2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1</v>
      </c>
      <c r="BY12" s="124">
        <f>IF(Q12=0,"",IF(BX12=0,"",(BX12/Q12)))</f>
        <v>0.2</v>
      </c>
      <c r="BZ12" s="125">
        <v>1</v>
      </c>
      <c r="CA12" s="126">
        <f>IFERROR(BZ12/BX12,"-")</f>
        <v>1</v>
      </c>
      <c r="CB12" s="127">
        <v>185000</v>
      </c>
      <c r="CC12" s="128">
        <f>IFERROR(CB12/BX12,"-")</f>
        <v>185000</v>
      </c>
      <c r="CD12" s="129"/>
      <c r="CE12" s="129"/>
      <c r="CF12" s="129">
        <v>1</v>
      </c>
      <c r="CG12" s="130">
        <v>3</v>
      </c>
      <c r="CH12" s="131">
        <f>IF(Q12=0,"",IF(CG12=0,"",(CG12/Q12)))</f>
        <v>0.6</v>
      </c>
      <c r="CI12" s="132">
        <v>2</v>
      </c>
      <c r="CJ12" s="133">
        <f>IFERROR(CI12/CG12,"-")</f>
        <v>0.66666666666667</v>
      </c>
      <c r="CK12" s="134">
        <v>113000</v>
      </c>
      <c r="CL12" s="135">
        <f>IFERROR(CK12/CG12,"-")</f>
        <v>37666.666666667</v>
      </c>
      <c r="CM12" s="136"/>
      <c r="CN12" s="136">
        <v>1</v>
      </c>
      <c r="CO12" s="136">
        <v>1</v>
      </c>
      <c r="CP12" s="137">
        <v>3</v>
      </c>
      <c r="CQ12" s="138">
        <v>298000</v>
      </c>
      <c r="CR12" s="138">
        <v>185000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80</v>
      </c>
      <c r="C13" s="184" t="s">
        <v>58</v>
      </c>
      <c r="D13" s="184"/>
      <c r="E13" s="184" t="s">
        <v>76</v>
      </c>
      <c r="F13" s="184" t="s">
        <v>81</v>
      </c>
      <c r="G13" s="184" t="s">
        <v>61</v>
      </c>
      <c r="H13" s="87" t="s">
        <v>82</v>
      </c>
      <c r="I13" s="87" t="s">
        <v>83</v>
      </c>
      <c r="J13" s="186" t="s">
        <v>84</v>
      </c>
      <c r="K13" s="176"/>
      <c r="L13" s="79">
        <v>9</v>
      </c>
      <c r="M13" s="79">
        <v>0</v>
      </c>
      <c r="N13" s="79">
        <v>33</v>
      </c>
      <c r="O13" s="88">
        <v>1</v>
      </c>
      <c r="P13" s="89">
        <v>0</v>
      </c>
      <c r="Q13" s="90">
        <f>O13+P13</f>
        <v>1</v>
      </c>
      <c r="R13" s="80">
        <f>IFERROR(Q13/N13,"-")</f>
        <v>0.03030303030303</v>
      </c>
      <c r="S13" s="79">
        <v>0</v>
      </c>
      <c r="T13" s="79">
        <v>1</v>
      </c>
      <c r="U13" s="80">
        <f>IFERROR(T13/(Q13),"-")</f>
        <v>1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1</v>
      </c>
      <c r="BY13" s="124">
        <f>IF(Q13=0,"",IF(BX13=0,"",(BX13/Q13)))</f>
        <v>1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85</v>
      </c>
      <c r="C14" s="184" t="s">
        <v>58</v>
      </c>
      <c r="D14" s="184"/>
      <c r="E14" s="184" t="s">
        <v>76</v>
      </c>
      <c r="F14" s="184" t="s">
        <v>81</v>
      </c>
      <c r="G14" s="184" t="s">
        <v>73</v>
      </c>
      <c r="H14" s="87"/>
      <c r="I14" s="87"/>
      <c r="J14" s="87"/>
      <c r="K14" s="176"/>
      <c r="L14" s="79">
        <v>15</v>
      </c>
      <c r="M14" s="79">
        <v>11</v>
      </c>
      <c r="N14" s="79">
        <v>7</v>
      </c>
      <c r="O14" s="88">
        <v>4</v>
      </c>
      <c r="P14" s="89">
        <v>0</v>
      </c>
      <c r="Q14" s="90">
        <f>O14+P14</f>
        <v>4</v>
      </c>
      <c r="R14" s="80">
        <f>IFERROR(Q14/N14,"-")</f>
        <v>0.57142857142857</v>
      </c>
      <c r="S14" s="79">
        <v>0</v>
      </c>
      <c r="T14" s="79">
        <v>1</v>
      </c>
      <c r="U14" s="80">
        <f>IFERROR(T14/(Q14),"-")</f>
        <v>0.25</v>
      </c>
      <c r="V14" s="81"/>
      <c r="W14" s="82">
        <v>2</v>
      </c>
      <c r="X14" s="80">
        <f>IF(Q14=0,"-",W14/Q14)</f>
        <v>0.5</v>
      </c>
      <c r="Y14" s="181">
        <v>9000</v>
      </c>
      <c r="Z14" s="182">
        <f>IFERROR(Y14/Q14,"-")</f>
        <v>2250</v>
      </c>
      <c r="AA14" s="182">
        <f>IFERROR(Y14/W14,"-")</f>
        <v>4500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3</v>
      </c>
      <c r="BP14" s="117">
        <f>IF(Q14=0,"",IF(BO14=0,"",(BO14/Q14)))</f>
        <v>0.75</v>
      </c>
      <c r="BQ14" s="118">
        <v>1</v>
      </c>
      <c r="BR14" s="119">
        <f>IFERROR(BQ14/BO14,"-")</f>
        <v>0.33333333333333</v>
      </c>
      <c r="BS14" s="120">
        <v>4000</v>
      </c>
      <c r="BT14" s="121">
        <f>IFERROR(BS14/BO14,"-")</f>
        <v>1333.3333333333</v>
      </c>
      <c r="BU14" s="122">
        <v>1</v>
      </c>
      <c r="BV14" s="122"/>
      <c r="BW14" s="122"/>
      <c r="BX14" s="123">
        <v>1</v>
      </c>
      <c r="BY14" s="124">
        <f>IF(Q14=0,"",IF(BX14=0,"",(BX14/Q14)))</f>
        <v>0.25</v>
      </c>
      <c r="BZ14" s="125">
        <v>1</v>
      </c>
      <c r="CA14" s="126">
        <f>IFERROR(BZ14/BX14,"-")</f>
        <v>1</v>
      </c>
      <c r="CB14" s="127">
        <v>5000</v>
      </c>
      <c r="CC14" s="128">
        <f>IFERROR(CB14/BX14,"-")</f>
        <v>5000</v>
      </c>
      <c r="CD14" s="129">
        <v>1</v>
      </c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9000</v>
      </c>
      <c r="CR14" s="138">
        <v>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86</v>
      </c>
      <c r="C15" s="184" t="s">
        <v>58</v>
      </c>
      <c r="D15" s="184"/>
      <c r="E15" s="184" t="s">
        <v>87</v>
      </c>
      <c r="F15" s="184" t="s">
        <v>88</v>
      </c>
      <c r="G15" s="184" t="s">
        <v>61</v>
      </c>
      <c r="H15" s="87" t="s">
        <v>82</v>
      </c>
      <c r="I15" s="87" t="s">
        <v>83</v>
      </c>
      <c r="J15" s="186" t="s">
        <v>89</v>
      </c>
      <c r="K15" s="176"/>
      <c r="L15" s="79">
        <v>7</v>
      </c>
      <c r="M15" s="79">
        <v>0</v>
      </c>
      <c r="N15" s="79">
        <v>20</v>
      </c>
      <c r="O15" s="88">
        <v>2</v>
      </c>
      <c r="P15" s="89">
        <v>0</v>
      </c>
      <c r="Q15" s="90">
        <f>O15+P15</f>
        <v>2</v>
      </c>
      <c r="R15" s="80">
        <f>IFERROR(Q15/N15,"-")</f>
        <v>0.1</v>
      </c>
      <c r="S15" s="79">
        <v>0</v>
      </c>
      <c r="T15" s="79">
        <v>1</v>
      </c>
      <c r="U15" s="80">
        <f>IFERROR(T15/(Q15),"-")</f>
        <v>0.5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0.5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0.5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90</v>
      </c>
      <c r="C16" s="184" t="s">
        <v>58</v>
      </c>
      <c r="D16" s="184"/>
      <c r="E16" s="184" t="s">
        <v>87</v>
      </c>
      <c r="F16" s="184" t="s">
        <v>88</v>
      </c>
      <c r="G16" s="184" t="s">
        <v>73</v>
      </c>
      <c r="H16" s="87"/>
      <c r="I16" s="87"/>
      <c r="J16" s="87"/>
      <c r="K16" s="176"/>
      <c r="L16" s="79">
        <v>32</v>
      </c>
      <c r="M16" s="79">
        <v>29</v>
      </c>
      <c r="N16" s="79">
        <v>19</v>
      </c>
      <c r="O16" s="88">
        <v>8</v>
      </c>
      <c r="P16" s="89">
        <v>1</v>
      </c>
      <c r="Q16" s="90">
        <f>O16+P16</f>
        <v>9</v>
      </c>
      <c r="R16" s="80">
        <f>IFERROR(Q16/N16,"-")</f>
        <v>0.47368421052632</v>
      </c>
      <c r="S16" s="79">
        <v>3</v>
      </c>
      <c r="T16" s="79">
        <v>3</v>
      </c>
      <c r="U16" s="80">
        <f>IFERROR(T16/(Q16),"-")</f>
        <v>0.33333333333333</v>
      </c>
      <c r="V16" s="81"/>
      <c r="W16" s="82">
        <v>2</v>
      </c>
      <c r="X16" s="80">
        <f>IF(Q16=0,"-",W16/Q16)</f>
        <v>0.22222222222222</v>
      </c>
      <c r="Y16" s="181">
        <v>14000</v>
      </c>
      <c r="Z16" s="182">
        <f>IFERROR(Y16/Q16,"-")</f>
        <v>1555.5555555556</v>
      </c>
      <c r="AA16" s="182">
        <f>IFERROR(Y16/W16,"-")</f>
        <v>7000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0.11111111111111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1</v>
      </c>
      <c r="BG16" s="110">
        <f>IF(Q16=0,"",IF(BF16=0,"",(BF16/Q16)))</f>
        <v>0.11111111111111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0.33333333333333</v>
      </c>
      <c r="BQ16" s="118">
        <v>1</v>
      </c>
      <c r="BR16" s="119">
        <f>IFERROR(BQ16/BO16,"-")</f>
        <v>0.33333333333333</v>
      </c>
      <c r="BS16" s="120">
        <v>3000</v>
      </c>
      <c r="BT16" s="121">
        <f>IFERROR(BS16/BO16,"-")</f>
        <v>1000</v>
      </c>
      <c r="BU16" s="122">
        <v>1</v>
      </c>
      <c r="BV16" s="122"/>
      <c r="BW16" s="122"/>
      <c r="BX16" s="123">
        <v>2</v>
      </c>
      <c r="BY16" s="124">
        <f>IF(Q16=0,"",IF(BX16=0,"",(BX16/Q16)))</f>
        <v>0.22222222222222</v>
      </c>
      <c r="BZ16" s="125">
        <v>1</v>
      </c>
      <c r="CA16" s="126">
        <f>IFERROR(BZ16/BX16,"-")</f>
        <v>0.5</v>
      </c>
      <c r="CB16" s="127">
        <v>5000</v>
      </c>
      <c r="CC16" s="128">
        <f>IFERROR(CB16/BX16,"-")</f>
        <v>2500</v>
      </c>
      <c r="CD16" s="129">
        <v>1</v>
      </c>
      <c r="CE16" s="129"/>
      <c r="CF16" s="129"/>
      <c r="CG16" s="130">
        <v>2</v>
      </c>
      <c r="CH16" s="131">
        <f>IF(Q16=0,"",IF(CG16=0,"",(CG16/Q16)))</f>
        <v>0.22222222222222</v>
      </c>
      <c r="CI16" s="132">
        <v>1</v>
      </c>
      <c r="CJ16" s="133">
        <f>IFERROR(CI16/CG16,"-")</f>
        <v>0.5</v>
      </c>
      <c r="CK16" s="134">
        <v>9000</v>
      </c>
      <c r="CL16" s="135">
        <f>IFERROR(CK16/CG16,"-")</f>
        <v>4500</v>
      </c>
      <c r="CM16" s="136"/>
      <c r="CN16" s="136"/>
      <c r="CO16" s="136">
        <v>1</v>
      </c>
      <c r="CP16" s="137">
        <v>2</v>
      </c>
      <c r="CQ16" s="138">
        <v>14000</v>
      </c>
      <c r="CR16" s="138">
        <v>9000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1.70625</v>
      </c>
      <c r="B17" s="184" t="s">
        <v>91</v>
      </c>
      <c r="C17" s="184" t="s">
        <v>58</v>
      </c>
      <c r="D17" s="184"/>
      <c r="E17" s="184" t="s">
        <v>92</v>
      </c>
      <c r="F17" s="184" t="s">
        <v>93</v>
      </c>
      <c r="G17" s="184" t="s">
        <v>94</v>
      </c>
      <c r="H17" s="87" t="s">
        <v>95</v>
      </c>
      <c r="I17" s="87" t="s">
        <v>96</v>
      </c>
      <c r="J17" s="186" t="s">
        <v>84</v>
      </c>
      <c r="K17" s="176">
        <v>320000</v>
      </c>
      <c r="L17" s="79">
        <v>29</v>
      </c>
      <c r="M17" s="79">
        <v>0</v>
      </c>
      <c r="N17" s="79">
        <v>63</v>
      </c>
      <c r="O17" s="88">
        <v>13</v>
      </c>
      <c r="P17" s="89">
        <v>0</v>
      </c>
      <c r="Q17" s="90">
        <f>O17+P17</f>
        <v>13</v>
      </c>
      <c r="R17" s="80">
        <f>IFERROR(Q17/N17,"-")</f>
        <v>0.20634920634921</v>
      </c>
      <c r="S17" s="79">
        <v>1</v>
      </c>
      <c r="T17" s="79">
        <v>9</v>
      </c>
      <c r="U17" s="80">
        <f>IFERROR(T17/(Q17),"-")</f>
        <v>0.69230769230769</v>
      </c>
      <c r="V17" s="81">
        <f>IFERROR(K17/SUM(Q17:Q18),"-")</f>
        <v>11851.851851852</v>
      </c>
      <c r="W17" s="82">
        <v>2</v>
      </c>
      <c r="X17" s="80">
        <f>IF(Q17=0,"-",W17/Q17)</f>
        <v>0.15384615384615</v>
      </c>
      <c r="Y17" s="181">
        <v>23000</v>
      </c>
      <c r="Z17" s="182">
        <f>IFERROR(Y17/Q17,"-")</f>
        <v>1769.2307692308</v>
      </c>
      <c r="AA17" s="182">
        <f>IFERROR(Y17/W17,"-")</f>
        <v>11500</v>
      </c>
      <c r="AB17" s="176">
        <f>SUM(Y17:Y18)-SUM(K17:K18)</f>
        <v>226000</v>
      </c>
      <c r="AC17" s="83">
        <f>SUM(Y17:Y18)/SUM(K17:K18)</f>
        <v>1.70625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4</v>
      </c>
      <c r="BG17" s="110">
        <f>IF(Q17=0,"",IF(BF17=0,"",(BF17/Q17)))</f>
        <v>0.30769230769231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6</v>
      </c>
      <c r="BP17" s="117">
        <f>IF(Q17=0,"",IF(BO17=0,"",(BO17/Q17)))</f>
        <v>0.46153846153846</v>
      </c>
      <c r="BQ17" s="118">
        <v>2</v>
      </c>
      <c r="BR17" s="119">
        <f>IFERROR(BQ17/BO17,"-")</f>
        <v>0.33333333333333</v>
      </c>
      <c r="BS17" s="120">
        <v>18000</v>
      </c>
      <c r="BT17" s="121">
        <f>IFERROR(BS17/BO17,"-")</f>
        <v>3000</v>
      </c>
      <c r="BU17" s="122">
        <v>1</v>
      </c>
      <c r="BV17" s="122">
        <v>1</v>
      </c>
      <c r="BW17" s="122"/>
      <c r="BX17" s="123">
        <v>3</v>
      </c>
      <c r="BY17" s="124">
        <f>IF(Q17=0,"",IF(BX17=0,"",(BX17/Q17)))</f>
        <v>0.23076923076923</v>
      </c>
      <c r="BZ17" s="125">
        <v>1</v>
      </c>
      <c r="CA17" s="126">
        <f>IFERROR(BZ17/BX17,"-")</f>
        <v>0.33333333333333</v>
      </c>
      <c r="CB17" s="127">
        <v>5000</v>
      </c>
      <c r="CC17" s="128">
        <f>IFERROR(CB17/BX17,"-")</f>
        <v>1666.6666666667</v>
      </c>
      <c r="CD17" s="129">
        <v>1</v>
      </c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23000</v>
      </c>
      <c r="CR17" s="138">
        <v>15000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97</v>
      </c>
      <c r="C18" s="184" t="s">
        <v>58</v>
      </c>
      <c r="D18" s="184"/>
      <c r="E18" s="184" t="s">
        <v>92</v>
      </c>
      <c r="F18" s="184" t="s">
        <v>93</v>
      </c>
      <c r="G18" s="184" t="s">
        <v>73</v>
      </c>
      <c r="H18" s="87"/>
      <c r="I18" s="87"/>
      <c r="J18" s="87"/>
      <c r="K18" s="176"/>
      <c r="L18" s="79">
        <v>58</v>
      </c>
      <c r="M18" s="79">
        <v>41</v>
      </c>
      <c r="N18" s="79">
        <v>25</v>
      </c>
      <c r="O18" s="88">
        <v>14</v>
      </c>
      <c r="P18" s="89">
        <v>0</v>
      </c>
      <c r="Q18" s="90">
        <f>O18+P18</f>
        <v>14</v>
      </c>
      <c r="R18" s="80">
        <f>IFERROR(Q18/N18,"-")</f>
        <v>0.56</v>
      </c>
      <c r="S18" s="79">
        <v>2</v>
      </c>
      <c r="T18" s="79">
        <v>6</v>
      </c>
      <c r="U18" s="80">
        <f>IFERROR(T18/(Q18),"-")</f>
        <v>0.42857142857143</v>
      </c>
      <c r="V18" s="81"/>
      <c r="W18" s="82">
        <v>6</v>
      </c>
      <c r="X18" s="80">
        <f>IF(Q18=0,"-",W18/Q18)</f>
        <v>0.42857142857143</v>
      </c>
      <c r="Y18" s="181">
        <v>523000</v>
      </c>
      <c r="Z18" s="182">
        <f>IFERROR(Y18/Q18,"-")</f>
        <v>37357.142857143</v>
      </c>
      <c r="AA18" s="182">
        <f>IFERROR(Y18/W18,"-")</f>
        <v>87166.666666667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0.071428571428571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4</v>
      </c>
      <c r="BP18" s="117">
        <f>IF(Q18=0,"",IF(BO18=0,"",(BO18/Q18)))</f>
        <v>0.28571428571429</v>
      </c>
      <c r="BQ18" s="118">
        <v>2</v>
      </c>
      <c r="BR18" s="119">
        <f>IFERROR(BQ18/BO18,"-")</f>
        <v>0.5</v>
      </c>
      <c r="BS18" s="120">
        <v>163000</v>
      </c>
      <c r="BT18" s="121">
        <f>IFERROR(BS18/BO18,"-")</f>
        <v>40750</v>
      </c>
      <c r="BU18" s="122"/>
      <c r="BV18" s="122"/>
      <c r="BW18" s="122">
        <v>2</v>
      </c>
      <c r="BX18" s="123">
        <v>8</v>
      </c>
      <c r="BY18" s="124">
        <f>IF(Q18=0,"",IF(BX18=0,"",(BX18/Q18)))</f>
        <v>0.57142857142857</v>
      </c>
      <c r="BZ18" s="125">
        <v>4</v>
      </c>
      <c r="CA18" s="126">
        <f>IFERROR(BZ18/BX18,"-")</f>
        <v>0.5</v>
      </c>
      <c r="CB18" s="127">
        <v>367000</v>
      </c>
      <c r="CC18" s="128">
        <f>IFERROR(CB18/BX18,"-")</f>
        <v>45875</v>
      </c>
      <c r="CD18" s="129">
        <v>1</v>
      </c>
      <c r="CE18" s="129">
        <v>1</v>
      </c>
      <c r="CF18" s="129">
        <v>2</v>
      </c>
      <c r="CG18" s="130">
        <v>1</v>
      </c>
      <c r="CH18" s="131">
        <f>IF(Q18=0,"",IF(CG18=0,"",(CG18/Q18)))</f>
        <v>0.071428571428571</v>
      </c>
      <c r="CI18" s="132">
        <v>1</v>
      </c>
      <c r="CJ18" s="133">
        <f>IFERROR(CI18/CG18,"-")</f>
        <v>1</v>
      </c>
      <c r="CK18" s="134">
        <v>10000</v>
      </c>
      <c r="CL18" s="135">
        <f>IFERROR(CK18/CG18,"-")</f>
        <v>10000</v>
      </c>
      <c r="CM18" s="136"/>
      <c r="CN18" s="136">
        <v>1</v>
      </c>
      <c r="CO18" s="136"/>
      <c r="CP18" s="137">
        <v>6</v>
      </c>
      <c r="CQ18" s="138">
        <v>523000</v>
      </c>
      <c r="CR18" s="138">
        <v>344000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1.9266666666667</v>
      </c>
      <c r="B19" s="184" t="s">
        <v>98</v>
      </c>
      <c r="C19" s="184" t="s">
        <v>58</v>
      </c>
      <c r="D19" s="184"/>
      <c r="E19" s="184" t="s">
        <v>99</v>
      </c>
      <c r="F19" s="184" t="s">
        <v>77</v>
      </c>
      <c r="G19" s="184" t="s">
        <v>61</v>
      </c>
      <c r="H19" s="87" t="s">
        <v>100</v>
      </c>
      <c r="I19" s="87" t="s">
        <v>63</v>
      </c>
      <c r="J19" s="185" t="s">
        <v>101</v>
      </c>
      <c r="K19" s="176">
        <v>150000</v>
      </c>
      <c r="L19" s="79">
        <v>10</v>
      </c>
      <c r="M19" s="79">
        <v>0</v>
      </c>
      <c r="N19" s="79">
        <v>76</v>
      </c>
      <c r="O19" s="88">
        <v>4</v>
      </c>
      <c r="P19" s="89">
        <v>0</v>
      </c>
      <c r="Q19" s="90">
        <f>O19+P19</f>
        <v>4</v>
      </c>
      <c r="R19" s="80">
        <f>IFERROR(Q19/N19,"-")</f>
        <v>0.052631578947368</v>
      </c>
      <c r="S19" s="79">
        <v>0</v>
      </c>
      <c r="T19" s="79">
        <v>3</v>
      </c>
      <c r="U19" s="80">
        <f>IFERROR(T19/(Q19),"-")</f>
        <v>0.75</v>
      </c>
      <c r="V19" s="81">
        <f>IFERROR(K19/SUM(Q19:Q20),"-")</f>
        <v>25000</v>
      </c>
      <c r="W19" s="82">
        <v>3</v>
      </c>
      <c r="X19" s="80">
        <f>IF(Q19=0,"-",W19/Q19)</f>
        <v>0.75</v>
      </c>
      <c r="Y19" s="181">
        <v>29000</v>
      </c>
      <c r="Z19" s="182">
        <f>IFERROR(Y19/Q19,"-")</f>
        <v>7250</v>
      </c>
      <c r="AA19" s="182">
        <f>IFERROR(Y19/W19,"-")</f>
        <v>9666.6666666667</v>
      </c>
      <c r="AB19" s="176">
        <f>SUM(Y19:Y20)-SUM(K19:K20)</f>
        <v>139000</v>
      </c>
      <c r="AC19" s="83">
        <f>SUM(Y19:Y20)/SUM(K19:K20)</f>
        <v>1.9266666666667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0.25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1</v>
      </c>
      <c r="BP19" s="117">
        <f>IF(Q19=0,"",IF(BO19=0,"",(BO19/Q19)))</f>
        <v>0.25</v>
      </c>
      <c r="BQ19" s="118">
        <v>1</v>
      </c>
      <c r="BR19" s="119">
        <f>IFERROR(BQ19/BO19,"-")</f>
        <v>1</v>
      </c>
      <c r="BS19" s="120">
        <v>11000</v>
      </c>
      <c r="BT19" s="121">
        <f>IFERROR(BS19/BO19,"-")</f>
        <v>11000</v>
      </c>
      <c r="BU19" s="122"/>
      <c r="BV19" s="122">
        <v>1</v>
      </c>
      <c r="BW19" s="122"/>
      <c r="BX19" s="123">
        <v>2</v>
      </c>
      <c r="BY19" s="124">
        <f>IF(Q19=0,"",IF(BX19=0,"",(BX19/Q19)))</f>
        <v>0.5</v>
      </c>
      <c r="BZ19" s="125">
        <v>2</v>
      </c>
      <c r="CA19" s="126">
        <f>IFERROR(BZ19/BX19,"-")</f>
        <v>1</v>
      </c>
      <c r="CB19" s="127">
        <v>18000</v>
      </c>
      <c r="CC19" s="128">
        <f>IFERROR(CB19/BX19,"-")</f>
        <v>9000</v>
      </c>
      <c r="CD19" s="129"/>
      <c r="CE19" s="129">
        <v>2</v>
      </c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3</v>
      </c>
      <c r="CQ19" s="138">
        <v>29000</v>
      </c>
      <c r="CR19" s="138">
        <v>11000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102</v>
      </c>
      <c r="C20" s="184" t="s">
        <v>58</v>
      </c>
      <c r="D20" s="184"/>
      <c r="E20" s="184" t="s">
        <v>99</v>
      </c>
      <c r="F20" s="184" t="s">
        <v>77</v>
      </c>
      <c r="G20" s="184" t="s">
        <v>73</v>
      </c>
      <c r="H20" s="87"/>
      <c r="I20" s="87"/>
      <c r="J20" s="87"/>
      <c r="K20" s="176"/>
      <c r="L20" s="79">
        <v>18</v>
      </c>
      <c r="M20" s="79">
        <v>16</v>
      </c>
      <c r="N20" s="79">
        <v>8</v>
      </c>
      <c r="O20" s="88">
        <v>2</v>
      </c>
      <c r="P20" s="89">
        <v>0</v>
      </c>
      <c r="Q20" s="90">
        <f>O20+P20</f>
        <v>2</v>
      </c>
      <c r="R20" s="80">
        <f>IFERROR(Q20/N20,"-")</f>
        <v>0.25</v>
      </c>
      <c r="S20" s="79">
        <v>0</v>
      </c>
      <c r="T20" s="79">
        <v>0</v>
      </c>
      <c r="U20" s="80">
        <f>IFERROR(T20/(Q20),"-")</f>
        <v>0</v>
      </c>
      <c r="V20" s="81"/>
      <c r="W20" s="82">
        <v>1</v>
      </c>
      <c r="X20" s="80">
        <f>IF(Q20=0,"-",W20/Q20)</f>
        <v>0.5</v>
      </c>
      <c r="Y20" s="181">
        <v>260000</v>
      </c>
      <c r="Z20" s="182">
        <f>IFERROR(Y20/Q20,"-")</f>
        <v>130000</v>
      </c>
      <c r="AA20" s="182">
        <f>IFERROR(Y20/W20,"-")</f>
        <v>260000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0.5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0.5</v>
      </c>
      <c r="BZ20" s="125">
        <v>1</v>
      </c>
      <c r="CA20" s="126">
        <f>IFERROR(BZ20/BX20,"-")</f>
        <v>1</v>
      </c>
      <c r="CB20" s="127">
        <v>260000</v>
      </c>
      <c r="CC20" s="128">
        <f>IFERROR(CB20/BX20,"-")</f>
        <v>260000</v>
      </c>
      <c r="CD20" s="129"/>
      <c r="CE20" s="129"/>
      <c r="CF20" s="129">
        <v>1</v>
      </c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260000</v>
      </c>
      <c r="CR20" s="138">
        <v>260000</v>
      </c>
      <c r="CS20" s="138"/>
      <c r="CT20" s="139" t="str">
        <f>IF(AND(CR20=0,CS20=0),"",IF(AND(CR20&lt;=100000,CS20&lt;=100000),"",IF(CR20/CQ20&gt;0.7,"男高",IF(CS20/CQ20&gt;0.7,"女高",""))))</f>
        <v>男高</v>
      </c>
    </row>
    <row r="21" spans="1:99">
      <c r="A21" s="78">
        <f>AC21</f>
        <v>0.066666666666667</v>
      </c>
      <c r="B21" s="184" t="s">
        <v>103</v>
      </c>
      <c r="C21" s="184" t="s">
        <v>58</v>
      </c>
      <c r="D21" s="184"/>
      <c r="E21" s="184" t="s">
        <v>104</v>
      </c>
      <c r="F21" s="184" t="s">
        <v>81</v>
      </c>
      <c r="G21" s="184" t="s">
        <v>61</v>
      </c>
      <c r="H21" s="87" t="s">
        <v>100</v>
      </c>
      <c r="I21" s="87" t="s">
        <v>83</v>
      </c>
      <c r="J21" s="87" t="s">
        <v>105</v>
      </c>
      <c r="K21" s="176">
        <v>90000</v>
      </c>
      <c r="L21" s="79">
        <v>3</v>
      </c>
      <c r="M21" s="79">
        <v>0</v>
      </c>
      <c r="N21" s="79">
        <v>10</v>
      </c>
      <c r="O21" s="88">
        <v>2</v>
      </c>
      <c r="P21" s="89">
        <v>0</v>
      </c>
      <c r="Q21" s="90">
        <f>O21+P21</f>
        <v>2</v>
      </c>
      <c r="R21" s="80">
        <f>IFERROR(Q21/N21,"-")</f>
        <v>0.2</v>
      </c>
      <c r="S21" s="79">
        <v>0</v>
      </c>
      <c r="T21" s="79">
        <v>1</v>
      </c>
      <c r="U21" s="80">
        <f>IFERROR(T21/(Q21),"-")</f>
        <v>0.5</v>
      </c>
      <c r="V21" s="81">
        <f>IFERROR(K21/SUM(Q21:Q22),"-")</f>
        <v>30000</v>
      </c>
      <c r="W21" s="82">
        <v>1</v>
      </c>
      <c r="X21" s="80">
        <f>IF(Q21=0,"-",W21/Q21)</f>
        <v>0.5</v>
      </c>
      <c r="Y21" s="181">
        <v>5000</v>
      </c>
      <c r="Z21" s="182">
        <f>IFERROR(Y21/Q21,"-")</f>
        <v>2500</v>
      </c>
      <c r="AA21" s="182">
        <f>IFERROR(Y21/W21,"-")</f>
        <v>5000</v>
      </c>
      <c r="AB21" s="176">
        <f>SUM(Y21:Y22)-SUM(K21:K22)</f>
        <v>-84000</v>
      </c>
      <c r="AC21" s="83">
        <f>SUM(Y21:Y22)/SUM(K21:K22)</f>
        <v>0.066666666666667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0.5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1</v>
      </c>
      <c r="BY21" s="124">
        <f>IF(Q21=0,"",IF(BX21=0,"",(BX21/Q21)))</f>
        <v>0.5</v>
      </c>
      <c r="BZ21" s="125">
        <v>1</v>
      </c>
      <c r="CA21" s="126">
        <f>IFERROR(BZ21/BX21,"-")</f>
        <v>1</v>
      </c>
      <c r="CB21" s="127">
        <v>5000</v>
      </c>
      <c r="CC21" s="128">
        <f>IFERROR(CB21/BX21,"-")</f>
        <v>5000</v>
      </c>
      <c r="CD21" s="129"/>
      <c r="CE21" s="129">
        <v>1</v>
      </c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5000</v>
      </c>
      <c r="CR21" s="138">
        <v>5000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106</v>
      </c>
      <c r="C22" s="184" t="s">
        <v>58</v>
      </c>
      <c r="D22" s="184"/>
      <c r="E22" s="184" t="s">
        <v>104</v>
      </c>
      <c r="F22" s="184" t="s">
        <v>81</v>
      </c>
      <c r="G22" s="184" t="s">
        <v>73</v>
      </c>
      <c r="H22" s="87"/>
      <c r="I22" s="87"/>
      <c r="J22" s="87"/>
      <c r="K22" s="176"/>
      <c r="L22" s="79">
        <v>27</v>
      </c>
      <c r="M22" s="79">
        <v>8</v>
      </c>
      <c r="N22" s="79">
        <v>1</v>
      </c>
      <c r="O22" s="88">
        <v>1</v>
      </c>
      <c r="P22" s="89">
        <v>0</v>
      </c>
      <c r="Q22" s="90">
        <f>O22+P22</f>
        <v>1</v>
      </c>
      <c r="R22" s="80">
        <f>IFERROR(Q22/N22,"-")</f>
        <v>1</v>
      </c>
      <c r="S22" s="79">
        <v>0</v>
      </c>
      <c r="T22" s="79">
        <v>1</v>
      </c>
      <c r="U22" s="80">
        <f>IFERROR(T22/(Q22),"-")</f>
        <v>1</v>
      </c>
      <c r="V22" s="81"/>
      <c r="W22" s="82">
        <v>1</v>
      </c>
      <c r="X22" s="80">
        <f>IF(Q22=0,"-",W22/Q22)</f>
        <v>1</v>
      </c>
      <c r="Y22" s="181">
        <v>1000</v>
      </c>
      <c r="Z22" s="182">
        <f>IFERROR(Y22/Q22,"-")</f>
        <v>1000</v>
      </c>
      <c r="AA22" s="182">
        <f>IFERROR(Y22/W22,"-")</f>
        <v>1000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1</v>
      </c>
      <c r="BQ22" s="118">
        <v>1</v>
      </c>
      <c r="BR22" s="119">
        <f>IFERROR(BQ22/BO22,"-")</f>
        <v>1</v>
      </c>
      <c r="BS22" s="120">
        <v>1000</v>
      </c>
      <c r="BT22" s="121">
        <f>IFERROR(BS22/BO22,"-")</f>
        <v>1000</v>
      </c>
      <c r="BU22" s="122">
        <v>1</v>
      </c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1000</v>
      </c>
      <c r="CR22" s="138">
        <v>1000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5.8357142857143</v>
      </c>
      <c r="B23" s="184" t="s">
        <v>107</v>
      </c>
      <c r="C23" s="184" t="s">
        <v>58</v>
      </c>
      <c r="D23" s="184"/>
      <c r="E23" s="184" t="s">
        <v>99</v>
      </c>
      <c r="F23" s="184" t="s">
        <v>77</v>
      </c>
      <c r="G23" s="184" t="s">
        <v>61</v>
      </c>
      <c r="H23" s="87" t="s">
        <v>108</v>
      </c>
      <c r="I23" s="87" t="s">
        <v>109</v>
      </c>
      <c r="J23" s="87"/>
      <c r="K23" s="176">
        <v>280000</v>
      </c>
      <c r="L23" s="79">
        <v>13</v>
      </c>
      <c r="M23" s="79">
        <v>0</v>
      </c>
      <c r="N23" s="79">
        <v>32</v>
      </c>
      <c r="O23" s="88">
        <v>6</v>
      </c>
      <c r="P23" s="89">
        <v>0</v>
      </c>
      <c r="Q23" s="90">
        <f>O23+P23</f>
        <v>6</v>
      </c>
      <c r="R23" s="80">
        <f>IFERROR(Q23/N23,"-")</f>
        <v>0.1875</v>
      </c>
      <c r="S23" s="79">
        <v>1</v>
      </c>
      <c r="T23" s="79">
        <v>2</v>
      </c>
      <c r="U23" s="80">
        <f>IFERROR(T23/(Q23),"-")</f>
        <v>0.33333333333333</v>
      </c>
      <c r="V23" s="81">
        <f>IFERROR(K23/SUM(Q23:Q27),"-")</f>
        <v>12727.272727273</v>
      </c>
      <c r="W23" s="82">
        <v>1</v>
      </c>
      <c r="X23" s="80">
        <f>IF(Q23=0,"-",W23/Q23)</f>
        <v>0.16666666666667</v>
      </c>
      <c r="Y23" s="181">
        <v>649000</v>
      </c>
      <c r="Z23" s="182">
        <f>IFERROR(Y23/Q23,"-")</f>
        <v>108166.66666667</v>
      </c>
      <c r="AA23" s="182">
        <f>IFERROR(Y23/W23,"-")</f>
        <v>649000</v>
      </c>
      <c r="AB23" s="176">
        <f>SUM(Y23:Y27)-SUM(K23:K27)</f>
        <v>1354000</v>
      </c>
      <c r="AC23" s="83">
        <f>SUM(Y23:Y27)/SUM(K23:K27)</f>
        <v>5.8357142857143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0.16666666666667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1</v>
      </c>
      <c r="BP23" s="117">
        <f>IF(Q23=0,"",IF(BO23=0,"",(BO23/Q23)))</f>
        <v>0.16666666666667</v>
      </c>
      <c r="BQ23" s="118">
        <v>1</v>
      </c>
      <c r="BR23" s="119">
        <f>IFERROR(BQ23/BO23,"-")</f>
        <v>1</v>
      </c>
      <c r="BS23" s="120">
        <v>649000</v>
      </c>
      <c r="BT23" s="121">
        <f>IFERROR(BS23/BO23,"-")</f>
        <v>649000</v>
      </c>
      <c r="BU23" s="122"/>
      <c r="BV23" s="122"/>
      <c r="BW23" s="122">
        <v>1</v>
      </c>
      <c r="BX23" s="123">
        <v>4</v>
      </c>
      <c r="BY23" s="124">
        <f>IF(Q23=0,"",IF(BX23=0,"",(BX23/Q23)))</f>
        <v>0.66666666666667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649000</v>
      </c>
      <c r="CR23" s="138">
        <v>649000</v>
      </c>
      <c r="CS23" s="138"/>
      <c r="CT23" s="139" t="str">
        <f>IF(AND(CR23=0,CS23=0),"",IF(AND(CR23&lt;=100000,CS23&lt;=100000),"",IF(CR23/CQ23&gt;0.7,"男高",IF(CS23/CQ23&gt;0.7,"女高",""))))</f>
        <v>男高</v>
      </c>
    </row>
    <row r="24" spans="1:99">
      <c r="A24" s="78"/>
      <c r="B24" s="184" t="s">
        <v>110</v>
      </c>
      <c r="C24" s="184" t="s">
        <v>58</v>
      </c>
      <c r="D24" s="184"/>
      <c r="E24" s="184" t="s">
        <v>111</v>
      </c>
      <c r="F24" s="184" t="s">
        <v>81</v>
      </c>
      <c r="G24" s="184" t="s">
        <v>61</v>
      </c>
      <c r="H24" s="87" t="s">
        <v>108</v>
      </c>
      <c r="I24" s="87" t="s">
        <v>109</v>
      </c>
      <c r="J24" s="87"/>
      <c r="K24" s="176"/>
      <c r="L24" s="79">
        <v>25</v>
      </c>
      <c r="M24" s="79">
        <v>0</v>
      </c>
      <c r="N24" s="79">
        <v>78</v>
      </c>
      <c r="O24" s="88">
        <v>6</v>
      </c>
      <c r="P24" s="89">
        <v>0</v>
      </c>
      <c r="Q24" s="90">
        <f>O24+P24</f>
        <v>6</v>
      </c>
      <c r="R24" s="80">
        <f>IFERROR(Q24/N24,"-")</f>
        <v>0.076923076923077</v>
      </c>
      <c r="S24" s="79">
        <v>2</v>
      </c>
      <c r="T24" s="79">
        <v>1</v>
      </c>
      <c r="U24" s="80">
        <f>IFERROR(T24/(Q24),"-")</f>
        <v>0.16666666666667</v>
      </c>
      <c r="V24" s="81"/>
      <c r="W24" s="82">
        <v>2</v>
      </c>
      <c r="X24" s="80">
        <f>IF(Q24=0,"-",W24/Q24)</f>
        <v>0.33333333333333</v>
      </c>
      <c r="Y24" s="181">
        <v>692000</v>
      </c>
      <c r="Z24" s="182">
        <f>IFERROR(Y24/Q24,"-")</f>
        <v>115333.33333333</v>
      </c>
      <c r="AA24" s="182">
        <f>IFERROR(Y24/W24,"-")</f>
        <v>346000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3</v>
      </c>
      <c r="BP24" s="117">
        <f>IF(Q24=0,"",IF(BO24=0,"",(BO24/Q24)))</f>
        <v>0.5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2</v>
      </c>
      <c r="BY24" s="124">
        <f>IF(Q24=0,"",IF(BX24=0,"",(BX24/Q24)))</f>
        <v>0.33333333333333</v>
      </c>
      <c r="BZ24" s="125">
        <v>1</v>
      </c>
      <c r="CA24" s="126">
        <f>IFERROR(BZ24/BX24,"-")</f>
        <v>0.5</v>
      </c>
      <c r="CB24" s="127">
        <v>254000</v>
      </c>
      <c r="CC24" s="128">
        <f>IFERROR(CB24/BX24,"-")</f>
        <v>127000</v>
      </c>
      <c r="CD24" s="129"/>
      <c r="CE24" s="129"/>
      <c r="CF24" s="129">
        <v>1</v>
      </c>
      <c r="CG24" s="130">
        <v>1</v>
      </c>
      <c r="CH24" s="131">
        <f>IF(Q24=0,"",IF(CG24=0,"",(CG24/Q24)))</f>
        <v>0.16666666666667</v>
      </c>
      <c r="CI24" s="132">
        <v>1</v>
      </c>
      <c r="CJ24" s="133">
        <f>IFERROR(CI24/CG24,"-")</f>
        <v>1</v>
      </c>
      <c r="CK24" s="134">
        <v>438000</v>
      </c>
      <c r="CL24" s="135">
        <f>IFERROR(CK24/CG24,"-")</f>
        <v>438000</v>
      </c>
      <c r="CM24" s="136"/>
      <c r="CN24" s="136"/>
      <c r="CO24" s="136">
        <v>1</v>
      </c>
      <c r="CP24" s="137">
        <v>2</v>
      </c>
      <c r="CQ24" s="138">
        <v>692000</v>
      </c>
      <c r="CR24" s="138">
        <v>438000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112</v>
      </c>
      <c r="C25" s="184" t="s">
        <v>58</v>
      </c>
      <c r="D25" s="184"/>
      <c r="E25" s="184" t="s">
        <v>113</v>
      </c>
      <c r="F25" s="184" t="s">
        <v>88</v>
      </c>
      <c r="G25" s="184" t="s">
        <v>61</v>
      </c>
      <c r="H25" s="87" t="s">
        <v>108</v>
      </c>
      <c r="I25" s="87" t="s">
        <v>109</v>
      </c>
      <c r="J25" s="87"/>
      <c r="K25" s="176"/>
      <c r="L25" s="79">
        <v>4</v>
      </c>
      <c r="M25" s="79">
        <v>0</v>
      </c>
      <c r="N25" s="79">
        <v>29</v>
      </c>
      <c r="O25" s="88">
        <v>2</v>
      </c>
      <c r="P25" s="89">
        <v>0</v>
      </c>
      <c r="Q25" s="90">
        <f>O25+P25</f>
        <v>2</v>
      </c>
      <c r="R25" s="80">
        <f>IFERROR(Q25/N25,"-")</f>
        <v>0.068965517241379</v>
      </c>
      <c r="S25" s="79">
        <v>0</v>
      </c>
      <c r="T25" s="79">
        <v>2</v>
      </c>
      <c r="U25" s="80">
        <f>IFERROR(T25/(Q25),"-")</f>
        <v>1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0.5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>
        <v>1</v>
      </c>
      <c r="BY25" s="124">
        <f>IF(Q25=0,"",IF(BX25=0,"",(BX25/Q25)))</f>
        <v>0.5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114</v>
      </c>
      <c r="C26" s="184" t="s">
        <v>58</v>
      </c>
      <c r="D26" s="184"/>
      <c r="E26" s="184" t="s">
        <v>115</v>
      </c>
      <c r="F26" s="184" t="s">
        <v>116</v>
      </c>
      <c r="G26" s="184" t="s">
        <v>61</v>
      </c>
      <c r="H26" s="87" t="s">
        <v>108</v>
      </c>
      <c r="I26" s="87" t="s">
        <v>109</v>
      </c>
      <c r="J26" s="87"/>
      <c r="K26" s="176"/>
      <c r="L26" s="79">
        <v>9</v>
      </c>
      <c r="M26" s="79">
        <v>0</v>
      </c>
      <c r="N26" s="79">
        <v>27</v>
      </c>
      <c r="O26" s="88">
        <v>4</v>
      </c>
      <c r="P26" s="89">
        <v>0</v>
      </c>
      <c r="Q26" s="90">
        <f>O26+P26</f>
        <v>4</v>
      </c>
      <c r="R26" s="80">
        <f>IFERROR(Q26/N26,"-")</f>
        <v>0.14814814814815</v>
      </c>
      <c r="S26" s="79">
        <v>1</v>
      </c>
      <c r="T26" s="79">
        <v>1</v>
      </c>
      <c r="U26" s="80">
        <f>IFERROR(T26/(Q26),"-")</f>
        <v>0.25</v>
      </c>
      <c r="V26" s="81"/>
      <c r="W26" s="82">
        <v>1</v>
      </c>
      <c r="X26" s="80">
        <f>IF(Q26=0,"-",W26/Q26)</f>
        <v>0.25</v>
      </c>
      <c r="Y26" s="181">
        <v>12000</v>
      </c>
      <c r="Z26" s="182">
        <f>IFERROR(Y26/Q26,"-")</f>
        <v>3000</v>
      </c>
      <c r="AA26" s="182">
        <f>IFERROR(Y26/W26,"-")</f>
        <v>12000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2</v>
      </c>
      <c r="BG26" s="110">
        <f>IF(Q26=0,"",IF(BF26=0,"",(BF26/Q26)))</f>
        <v>0.5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0.5</v>
      </c>
      <c r="BQ26" s="118">
        <v>1</v>
      </c>
      <c r="BR26" s="119">
        <f>IFERROR(BQ26/BO26,"-")</f>
        <v>0.5</v>
      </c>
      <c r="BS26" s="120">
        <v>12000</v>
      </c>
      <c r="BT26" s="121">
        <f>IFERROR(BS26/BO26,"-")</f>
        <v>6000</v>
      </c>
      <c r="BU26" s="122"/>
      <c r="BV26" s="122"/>
      <c r="BW26" s="122">
        <v>1</v>
      </c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12000</v>
      </c>
      <c r="CR26" s="138">
        <v>12000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117</v>
      </c>
      <c r="C27" s="184" t="s">
        <v>58</v>
      </c>
      <c r="D27" s="184"/>
      <c r="E27" s="184" t="s">
        <v>72</v>
      </c>
      <c r="F27" s="184" t="s">
        <v>72</v>
      </c>
      <c r="G27" s="184" t="s">
        <v>73</v>
      </c>
      <c r="H27" s="87" t="s">
        <v>74</v>
      </c>
      <c r="I27" s="87"/>
      <c r="J27" s="87"/>
      <c r="K27" s="176"/>
      <c r="L27" s="79">
        <v>168</v>
      </c>
      <c r="M27" s="79">
        <v>51</v>
      </c>
      <c r="N27" s="79">
        <v>19</v>
      </c>
      <c r="O27" s="88">
        <v>4</v>
      </c>
      <c r="P27" s="89">
        <v>0</v>
      </c>
      <c r="Q27" s="90">
        <f>O27+P27</f>
        <v>4</v>
      </c>
      <c r="R27" s="80">
        <f>IFERROR(Q27/N27,"-")</f>
        <v>0.21052631578947</v>
      </c>
      <c r="S27" s="79">
        <v>0</v>
      </c>
      <c r="T27" s="79">
        <v>1</v>
      </c>
      <c r="U27" s="80">
        <f>IFERROR(T27/(Q27),"-")</f>
        <v>0.25</v>
      </c>
      <c r="V27" s="81"/>
      <c r="W27" s="82">
        <v>3</v>
      </c>
      <c r="X27" s="80">
        <f>IF(Q27=0,"-",W27/Q27)</f>
        <v>0.75</v>
      </c>
      <c r="Y27" s="181">
        <v>281000</v>
      </c>
      <c r="Z27" s="182">
        <f>IFERROR(Y27/Q27,"-")</f>
        <v>70250</v>
      </c>
      <c r="AA27" s="182">
        <f>IFERROR(Y27/W27,"-")</f>
        <v>93666.666666667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2</v>
      </c>
      <c r="BP27" s="117">
        <f>IF(Q27=0,"",IF(BO27=0,"",(BO27/Q27)))</f>
        <v>0.5</v>
      </c>
      <c r="BQ27" s="118">
        <v>1</v>
      </c>
      <c r="BR27" s="119">
        <f>IFERROR(BQ27/BO27,"-")</f>
        <v>0.5</v>
      </c>
      <c r="BS27" s="120">
        <v>2000</v>
      </c>
      <c r="BT27" s="121">
        <f>IFERROR(BS27/BO27,"-")</f>
        <v>1000</v>
      </c>
      <c r="BU27" s="122">
        <v>1</v>
      </c>
      <c r="BV27" s="122"/>
      <c r="BW27" s="122"/>
      <c r="BX27" s="123">
        <v>2</v>
      </c>
      <c r="BY27" s="124">
        <f>IF(Q27=0,"",IF(BX27=0,"",(BX27/Q27)))</f>
        <v>0.5</v>
      </c>
      <c r="BZ27" s="125">
        <v>2</v>
      </c>
      <c r="CA27" s="126">
        <f>IFERROR(BZ27/BX27,"-")</f>
        <v>1</v>
      </c>
      <c r="CB27" s="127">
        <v>279000</v>
      </c>
      <c r="CC27" s="128">
        <f>IFERROR(CB27/BX27,"-")</f>
        <v>139500</v>
      </c>
      <c r="CD27" s="129"/>
      <c r="CE27" s="129">
        <v>1</v>
      </c>
      <c r="CF27" s="129">
        <v>1</v>
      </c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3</v>
      </c>
      <c r="CQ27" s="138">
        <v>281000</v>
      </c>
      <c r="CR27" s="138">
        <v>273000</v>
      </c>
      <c r="CS27" s="138"/>
      <c r="CT27" s="139" t="str">
        <f>IF(AND(CR27=0,CS27=0),"",IF(AND(CR27&lt;=100000,CS27&lt;=100000),"",IF(CR27/CQ27&gt;0.7,"男高",IF(CS27/CQ27&gt;0.7,"女高",""))))</f>
        <v>男高</v>
      </c>
    </row>
    <row r="28" spans="1:99">
      <c r="A28" s="78">
        <f>AC28</f>
        <v>0.42666666666667</v>
      </c>
      <c r="B28" s="184" t="s">
        <v>118</v>
      </c>
      <c r="C28" s="184" t="s">
        <v>58</v>
      </c>
      <c r="D28" s="184"/>
      <c r="E28" s="184" t="s">
        <v>99</v>
      </c>
      <c r="F28" s="184" t="s">
        <v>77</v>
      </c>
      <c r="G28" s="184" t="s">
        <v>61</v>
      </c>
      <c r="H28" s="87" t="s">
        <v>119</v>
      </c>
      <c r="I28" s="87" t="s">
        <v>120</v>
      </c>
      <c r="J28" s="87"/>
      <c r="K28" s="176">
        <v>150000</v>
      </c>
      <c r="L28" s="79">
        <v>4</v>
      </c>
      <c r="M28" s="79">
        <v>0</v>
      </c>
      <c r="N28" s="79">
        <v>19</v>
      </c>
      <c r="O28" s="88">
        <v>0</v>
      </c>
      <c r="P28" s="89">
        <v>0</v>
      </c>
      <c r="Q28" s="90">
        <f>O28+P28</f>
        <v>0</v>
      </c>
      <c r="R28" s="80">
        <f>IFERROR(Q28/N28,"-")</f>
        <v>0</v>
      </c>
      <c r="S28" s="79">
        <v>0</v>
      </c>
      <c r="T28" s="79">
        <v>0</v>
      </c>
      <c r="U28" s="80" t="str">
        <f>IFERROR(T28/(Q28),"-")</f>
        <v>-</v>
      </c>
      <c r="V28" s="81">
        <f>IFERROR(K28/SUM(Q28:Q31),"-")</f>
        <v>13636.363636364</v>
      </c>
      <c r="W28" s="82">
        <v>0</v>
      </c>
      <c r="X28" s="80" t="str">
        <f>IF(Q28=0,"-",W28/Q28)</f>
        <v>-</v>
      </c>
      <c r="Y28" s="181">
        <v>0</v>
      </c>
      <c r="Z28" s="182" t="str">
        <f>IFERROR(Y28/Q28,"-")</f>
        <v>-</v>
      </c>
      <c r="AA28" s="182" t="str">
        <f>IFERROR(Y28/W28,"-")</f>
        <v>-</v>
      </c>
      <c r="AB28" s="176">
        <f>SUM(Y28:Y31)-SUM(K28:K31)</f>
        <v>-86000</v>
      </c>
      <c r="AC28" s="83">
        <f>SUM(Y28:Y31)/SUM(K28:K31)</f>
        <v>0.42666666666667</v>
      </c>
      <c r="AD28" s="77"/>
      <c r="AE28" s="91"/>
      <c r="AF28" s="92" t="str">
        <f>IF(Q28=0,"",IF(AE28=0,"",(AE28/Q28)))</f>
        <v/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 t="str">
        <f>IF(Q28=0,"",IF(AN28=0,"",(AN28/Q28)))</f>
        <v/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 t="str">
        <f>IF(Q28=0,"",IF(AW28=0,"",(AW28/Q28)))</f>
        <v/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 t="str">
        <f>IF(Q28=0,"",IF(BF28=0,"",(BF28/Q28)))</f>
        <v/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/>
      <c r="BP28" s="117" t="str">
        <f>IF(Q28=0,"",IF(BO28=0,"",(BO28/Q28)))</f>
        <v/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 t="str">
        <f>IF(Q28=0,"",IF(BX28=0,"",(BX28/Q28)))</f>
        <v/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 t="str">
        <f>IF(Q28=0,"",IF(CG28=0,"",(CG28/Q28)))</f>
        <v/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121</v>
      </c>
      <c r="C29" s="184" t="s">
        <v>58</v>
      </c>
      <c r="D29" s="184"/>
      <c r="E29" s="184" t="s">
        <v>122</v>
      </c>
      <c r="F29" s="184" t="s">
        <v>81</v>
      </c>
      <c r="G29" s="184" t="s">
        <v>61</v>
      </c>
      <c r="H29" s="87" t="s">
        <v>119</v>
      </c>
      <c r="I29" s="87" t="s">
        <v>120</v>
      </c>
      <c r="J29" s="87"/>
      <c r="K29" s="176"/>
      <c r="L29" s="79">
        <v>7</v>
      </c>
      <c r="M29" s="79">
        <v>0</v>
      </c>
      <c r="N29" s="79">
        <v>18</v>
      </c>
      <c r="O29" s="88">
        <v>3</v>
      </c>
      <c r="P29" s="89">
        <v>0</v>
      </c>
      <c r="Q29" s="90">
        <f>O29+P29</f>
        <v>3</v>
      </c>
      <c r="R29" s="80">
        <f>IFERROR(Q29/N29,"-")</f>
        <v>0.16666666666667</v>
      </c>
      <c r="S29" s="79">
        <v>0</v>
      </c>
      <c r="T29" s="79">
        <v>3</v>
      </c>
      <c r="U29" s="80">
        <f>IFERROR(T29/(Q29),"-")</f>
        <v>1</v>
      </c>
      <c r="V29" s="81"/>
      <c r="W29" s="82">
        <v>2</v>
      </c>
      <c r="X29" s="80">
        <f>IF(Q29=0,"-",W29/Q29)</f>
        <v>0.66666666666667</v>
      </c>
      <c r="Y29" s="181">
        <v>6000</v>
      </c>
      <c r="Z29" s="182">
        <f>IFERROR(Y29/Q29,"-")</f>
        <v>2000</v>
      </c>
      <c r="AA29" s="182">
        <f>IFERROR(Y29/W29,"-")</f>
        <v>3000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3</v>
      </c>
      <c r="BP29" s="117">
        <f>IF(Q29=0,"",IF(BO29=0,"",(BO29/Q29)))</f>
        <v>1</v>
      </c>
      <c r="BQ29" s="118">
        <v>2</v>
      </c>
      <c r="BR29" s="119">
        <f>IFERROR(BQ29/BO29,"-")</f>
        <v>0.66666666666667</v>
      </c>
      <c r="BS29" s="120">
        <v>6000</v>
      </c>
      <c r="BT29" s="121">
        <f>IFERROR(BS29/BO29,"-")</f>
        <v>2000</v>
      </c>
      <c r="BU29" s="122">
        <v>2</v>
      </c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2</v>
      </c>
      <c r="CQ29" s="138">
        <v>6000</v>
      </c>
      <c r="CR29" s="138">
        <v>3000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123</v>
      </c>
      <c r="C30" s="184" t="s">
        <v>58</v>
      </c>
      <c r="D30" s="184"/>
      <c r="E30" s="184" t="s">
        <v>113</v>
      </c>
      <c r="F30" s="184" t="s">
        <v>88</v>
      </c>
      <c r="G30" s="184" t="s">
        <v>61</v>
      </c>
      <c r="H30" s="87" t="s">
        <v>119</v>
      </c>
      <c r="I30" s="87" t="s">
        <v>120</v>
      </c>
      <c r="J30" s="87"/>
      <c r="K30" s="176"/>
      <c r="L30" s="79">
        <v>4</v>
      </c>
      <c r="M30" s="79">
        <v>0</v>
      </c>
      <c r="N30" s="79">
        <v>7</v>
      </c>
      <c r="O30" s="88">
        <v>3</v>
      </c>
      <c r="P30" s="89">
        <v>0</v>
      </c>
      <c r="Q30" s="90">
        <f>O30+P30</f>
        <v>3</v>
      </c>
      <c r="R30" s="80">
        <f>IFERROR(Q30/N30,"-")</f>
        <v>0.42857142857143</v>
      </c>
      <c r="S30" s="79">
        <v>0</v>
      </c>
      <c r="T30" s="79">
        <v>1</v>
      </c>
      <c r="U30" s="80">
        <f>IFERROR(T30/(Q30),"-")</f>
        <v>0.33333333333333</v>
      </c>
      <c r="V30" s="81"/>
      <c r="W30" s="82">
        <v>2</v>
      </c>
      <c r="X30" s="80">
        <f>IF(Q30=0,"-",W30/Q30)</f>
        <v>0.66666666666667</v>
      </c>
      <c r="Y30" s="181">
        <v>8000</v>
      </c>
      <c r="Z30" s="182">
        <f>IFERROR(Y30/Q30,"-")</f>
        <v>2666.6666666667</v>
      </c>
      <c r="AA30" s="182">
        <f>IFERROR(Y30/W30,"-")</f>
        <v>4000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3</v>
      </c>
      <c r="BP30" s="117">
        <f>IF(Q30=0,"",IF(BO30=0,"",(BO30/Q30)))</f>
        <v>1</v>
      </c>
      <c r="BQ30" s="118">
        <v>2</v>
      </c>
      <c r="BR30" s="119">
        <f>IFERROR(BQ30/BO30,"-")</f>
        <v>0.66666666666667</v>
      </c>
      <c r="BS30" s="120">
        <v>8000</v>
      </c>
      <c r="BT30" s="121">
        <f>IFERROR(BS30/BO30,"-")</f>
        <v>2666.6666666667</v>
      </c>
      <c r="BU30" s="122">
        <v>1</v>
      </c>
      <c r="BV30" s="122">
        <v>1</v>
      </c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2</v>
      </c>
      <c r="CQ30" s="138">
        <v>8000</v>
      </c>
      <c r="CR30" s="138">
        <v>5000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124</v>
      </c>
      <c r="C31" s="184" t="s">
        <v>58</v>
      </c>
      <c r="D31" s="184"/>
      <c r="E31" s="184" t="s">
        <v>72</v>
      </c>
      <c r="F31" s="184" t="s">
        <v>72</v>
      </c>
      <c r="G31" s="184" t="s">
        <v>73</v>
      </c>
      <c r="H31" s="87" t="s">
        <v>74</v>
      </c>
      <c r="I31" s="87"/>
      <c r="J31" s="87"/>
      <c r="K31" s="176"/>
      <c r="L31" s="79">
        <v>31</v>
      </c>
      <c r="M31" s="79">
        <v>18</v>
      </c>
      <c r="N31" s="79">
        <v>11</v>
      </c>
      <c r="O31" s="88">
        <v>4</v>
      </c>
      <c r="P31" s="89">
        <v>1</v>
      </c>
      <c r="Q31" s="90">
        <f>O31+P31</f>
        <v>5</v>
      </c>
      <c r="R31" s="80">
        <f>IFERROR(Q31/N31,"-")</f>
        <v>0.45454545454545</v>
      </c>
      <c r="S31" s="79">
        <v>1</v>
      </c>
      <c r="T31" s="79">
        <v>0</v>
      </c>
      <c r="U31" s="80">
        <f>IFERROR(T31/(Q31),"-")</f>
        <v>0</v>
      </c>
      <c r="V31" s="81"/>
      <c r="W31" s="82">
        <v>1</v>
      </c>
      <c r="X31" s="80">
        <f>IF(Q31=0,"-",W31/Q31)</f>
        <v>0.2</v>
      </c>
      <c r="Y31" s="181">
        <v>50000</v>
      </c>
      <c r="Z31" s="182">
        <f>IFERROR(Y31/Q31,"-")</f>
        <v>10000</v>
      </c>
      <c r="AA31" s="182">
        <f>IFERROR(Y31/W31,"-")</f>
        <v>50000</v>
      </c>
      <c r="AB31" s="176"/>
      <c r="AC31" s="83"/>
      <c r="AD31" s="77"/>
      <c r="AE31" s="91">
        <v>1</v>
      </c>
      <c r="AF31" s="92">
        <f>IF(Q31=0,"",IF(AE31=0,"",(AE31/Q31)))</f>
        <v>0.2</v>
      </c>
      <c r="AG31" s="91"/>
      <c r="AH31" s="93">
        <f>IFERROR(AG31/AE31,"-")</f>
        <v>0</v>
      </c>
      <c r="AI31" s="94"/>
      <c r="AJ31" s="95">
        <f>IFERROR(AI31/AE31,"-")</f>
        <v>0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0.2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1</v>
      </c>
      <c r="BP31" s="117">
        <f>IF(Q31=0,"",IF(BO31=0,"",(BO31/Q31)))</f>
        <v>0.2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>
        <v>1</v>
      </c>
      <c r="BY31" s="124">
        <f>IF(Q31=0,"",IF(BX31=0,"",(BX31/Q31)))</f>
        <v>0.2</v>
      </c>
      <c r="BZ31" s="125">
        <v>1</v>
      </c>
      <c r="CA31" s="126">
        <f>IFERROR(BZ31/BX31,"-")</f>
        <v>1</v>
      </c>
      <c r="CB31" s="127">
        <v>50000</v>
      </c>
      <c r="CC31" s="128">
        <f>IFERROR(CB31/BX31,"-")</f>
        <v>50000</v>
      </c>
      <c r="CD31" s="129"/>
      <c r="CE31" s="129"/>
      <c r="CF31" s="129">
        <v>1</v>
      </c>
      <c r="CG31" s="130">
        <v>1</v>
      </c>
      <c r="CH31" s="131">
        <f>IF(Q31=0,"",IF(CG31=0,"",(CG31/Q31)))</f>
        <v>0.2</v>
      </c>
      <c r="CI31" s="132"/>
      <c r="CJ31" s="133">
        <f>IFERROR(CI31/CG31,"-")</f>
        <v>0</v>
      </c>
      <c r="CK31" s="134"/>
      <c r="CL31" s="135">
        <f>IFERROR(CK31/CG31,"-")</f>
        <v>0</v>
      </c>
      <c r="CM31" s="136"/>
      <c r="CN31" s="136"/>
      <c r="CO31" s="136"/>
      <c r="CP31" s="137">
        <v>1</v>
      </c>
      <c r="CQ31" s="138">
        <v>50000</v>
      </c>
      <c r="CR31" s="138">
        <v>50000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1.9423076923077</v>
      </c>
      <c r="B32" s="184" t="s">
        <v>125</v>
      </c>
      <c r="C32" s="184" t="s">
        <v>58</v>
      </c>
      <c r="D32" s="184"/>
      <c r="E32" s="184" t="s">
        <v>126</v>
      </c>
      <c r="F32" s="184" t="s">
        <v>127</v>
      </c>
      <c r="G32" s="184" t="s">
        <v>61</v>
      </c>
      <c r="H32" s="87" t="s">
        <v>95</v>
      </c>
      <c r="I32" s="87" t="s">
        <v>128</v>
      </c>
      <c r="J32" s="87" t="s">
        <v>129</v>
      </c>
      <c r="K32" s="176">
        <v>260000</v>
      </c>
      <c r="L32" s="79">
        <v>4</v>
      </c>
      <c r="M32" s="79">
        <v>0</v>
      </c>
      <c r="N32" s="79">
        <v>30</v>
      </c>
      <c r="O32" s="88">
        <v>1</v>
      </c>
      <c r="P32" s="89">
        <v>0</v>
      </c>
      <c r="Q32" s="90">
        <f>O32+P32</f>
        <v>1</v>
      </c>
      <c r="R32" s="80">
        <f>IFERROR(Q32/N32,"-")</f>
        <v>0.033333333333333</v>
      </c>
      <c r="S32" s="79">
        <v>0</v>
      </c>
      <c r="T32" s="79">
        <v>1</v>
      </c>
      <c r="U32" s="80">
        <f>IFERROR(T32/(Q32),"-")</f>
        <v>1</v>
      </c>
      <c r="V32" s="81">
        <f>IFERROR(K32/SUM(Q32:Q35),"-")</f>
        <v>20000</v>
      </c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>
        <f>SUM(Y32:Y35)-SUM(K32:K35)</f>
        <v>245000</v>
      </c>
      <c r="AC32" s="83">
        <f>SUM(Y32:Y35)/SUM(K32:K35)</f>
        <v>1.9423076923077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1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130</v>
      </c>
      <c r="C33" s="184" t="s">
        <v>58</v>
      </c>
      <c r="D33" s="184"/>
      <c r="E33" s="184" t="s">
        <v>131</v>
      </c>
      <c r="F33" s="184" t="s">
        <v>132</v>
      </c>
      <c r="G33" s="184" t="s">
        <v>61</v>
      </c>
      <c r="H33" s="87"/>
      <c r="I33" s="87" t="s">
        <v>128</v>
      </c>
      <c r="J33" s="87" t="s">
        <v>133</v>
      </c>
      <c r="K33" s="176"/>
      <c r="L33" s="79">
        <v>8</v>
      </c>
      <c r="M33" s="79">
        <v>0</v>
      </c>
      <c r="N33" s="79">
        <v>41</v>
      </c>
      <c r="O33" s="88">
        <v>2</v>
      </c>
      <c r="P33" s="89">
        <v>0</v>
      </c>
      <c r="Q33" s="90">
        <f>O33+P33</f>
        <v>2</v>
      </c>
      <c r="R33" s="80">
        <f>IFERROR(Q33/N33,"-")</f>
        <v>0.048780487804878</v>
      </c>
      <c r="S33" s="79">
        <v>0</v>
      </c>
      <c r="T33" s="79">
        <v>2</v>
      </c>
      <c r="U33" s="80">
        <f>IFERROR(T33/(Q33),"-")</f>
        <v>1</v>
      </c>
      <c r="V33" s="81"/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1</v>
      </c>
      <c r="BP33" s="117">
        <f>IF(Q33=0,"",IF(BO33=0,"",(BO33/Q33)))</f>
        <v>0.5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1</v>
      </c>
      <c r="BY33" s="124">
        <f>IF(Q33=0,"",IF(BX33=0,"",(BX33/Q33)))</f>
        <v>0.5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134</v>
      </c>
      <c r="C34" s="184" t="s">
        <v>58</v>
      </c>
      <c r="D34" s="184"/>
      <c r="E34" s="184" t="s">
        <v>135</v>
      </c>
      <c r="F34" s="184" t="s">
        <v>136</v>
      </c>
      <c r="G34" s="184" t="s">
        <v>61</v>
      </c>
      <c r="H34" s="87"/>
      <c r="I34" s="87" t="s">
        <v>128</v>
      </c>
      <c r="J34" s="87" t="s">
        <v>137</v>
      </c>
      <c r="K34" s="176"/>
      <c r="L34" s="79">
        <v>16</v>
      </c>
      <c r="M34" s="79">
        <v>0</v>
      </c>
      <c r="N34" s="79">
        <v>53</v>
      </c>
      <c r="O34" s="88">
        <v>3</v>
      </c>
      <c r="P34" s="89">
        <v>0</v>
      </c>
      <c r="Q34" s="90">
        <f>O34+P34</f>
        <v>3</v>
      </c>
      <c r="R34" s="80">
        <f>IFERROR(Q34/N34,"-")</f>
        <v>0.056603773584906</v>
      </c>
      <c r="S34" s="79">
        <v>0</v>
      </c>
      <c r="T34" s="79">
        <v>2</v>
      </c>
      <c r="U34" s="80">
        <f>IFERROR(T34/(Q34),"-")</f>
        <v>0.66666666666667</v>
      </c>
      <c r="V34" s="81"/>
      <c r="W34" s="82">
        <v>1</v>
      </c>
      <c r="X34" s="80">
        <f>IF(Q34=0,"-",W34/Q34)</f>
        <v>0.33333333333333</v>
      </c>
      <c r="Y34" s="181">
        <v>21000</v>
      </c>
      <c r="Z34" s="182">
        <f>IFERROR(Y34/Q34,"-")</f>
        <v>7000</v>
      </c>
      <c r="AA34" s="182">
        <f>IFERROR(Y34/W34,"-")</f>
        <v>21000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3</v>
      </c>
      <c r="BP34" s="117">
        <f>IF(Q34=0,"",IF(BO34=0,"",(BO34/Q34)))</f>
        <v>1</v>
      </c>
      <c r="BQ34" s="118">
        <v>1</v>
      </c>
      <c r="BR34" s="119">
        <f>IFERROR(BQ34/BO34,"-")</f>
        <v>0.33333333333333</v>
      </c>
      <c r="BS34" s="120">
        <v>21000</v>
      </c>
      <c r="BT34" s="121">
        <f>IFERROR(BS34/BO34,"-")</f>
        <v>7000</v>
      </c>
      <c r="BU34" s="122"/>
      <c r="BV34" s="122"/>
      <c r="BW34" s="122">
        <v>1</v>
      </c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21000</v>
      </c>
      <c r="CR34" s="138">
        <v>21000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138</v>
      </c>
      <c r="C35" s="184" t="s">
        <v>58</v>
      </c>
      <c r="D35" s="184"/>
      <c r="E35" s="184" t="s">
        <v>72</v>
      </c>
      <c r="F35" s="184" t="s">
        <v>72</v>
      </c>
      <c r="G35" s="184" t="s">
        <v>73</v>
      </c>
      <c r="H35" s="87"/>
      <c r="I35" s="87"/>
      <c r="J35" s="87"/>
      <c r="K35" s="176"/>
      <c r="L35" s="79">
        <v>185</v>
      </c>
      <c r="M35" s="79">
        <v>40</v>
      </c>
      <c r="N35" s="79">
        <v>17</v>
      </c>
      <c r="O35" s="88">
        <v>7</v>
      </c>
      <c r="P35" s="89">
        <v>0</v>
      </c>
      <c r="Q35" s="90">
        <f>O35+P35</f>
        <v>7</v>
      </c>
      <c r="R35" s="80">
        <f>IFERROR(Q35/N35,"-")</f>
        <v>0.41176470588235</v>
      </c>
      <c r="S35" s="79">
        <v>1</v>
      </c>
      <c r="T35" s="79">
        <v>3</v>
      </c>
      <c r="U35" s="80">
        <f>IFERROR(T35/(Q35),"-")</f>
        <v>0.42857142857143</v>
      </c>
      <c r="V35" s="81"/>
      <c r="W35" s="82">
        <v>4</v>
      </c>
      <c r="X35" s="80">
        <f>IF(Q35=0,"-",W35/Q35)</f>
        <v>0.57142857142857</v>
      </c>
      <c r="Y35" s="181">
        <v>484000</v>
      </c>
      <c r="Z35" s="182">
        <f>IFERROR(Y35/Q35,"-")</f>
        <v>69142.857142857</v>
      </c>
      <c r="AA35" s="182">
        <f>IFERROR(Y35/W35,"-")</f>
        <v>121000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0.14285714285714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4</v>
      </c>
      <c r="BP35" s="117">
        <f>IF(Q35=0,"",IF(BO35=0,"",(BO35/Q35)))</f>
        <v>0.57142857142857</v>
      </c>
      <c r="BQ35" s="118">
        <v>2</v>
      </c>
      <c r="BR35" s="119">
        <f>IFERROR(BQ35/BO35,"-")</f>
        <v>0.5</v>
      </c>
      <c r="BS35" s="120">
        <v>209000</v>
      </c>
      <c r="BT35" s="121">
        <f>IFERROR(BS35/BO35,"-")</f>
        <v>52250</v>
      </c>
      <c r="BU35" s="122"/>
      <c r="BV35" s="122"/>
      <c r="BW35" s="122">
        <v>2</v>
      </c>
      <c r="BX35" s="123">
        <v>2</v>
      </c>
      <c r="BY35" s="124">
        <f>IF(Q35=0,"",IF(BX35=0,"",(BX35/Q35)))</f>
        <v>0.28571428571429</v>
      </c>
      <c r="BZ35" s="125">
        <v>2</v>
      </c>
      <c r="CA35" s="126">
        <f>IFERROR(BZ35/BX35,"-")</f>
        <v>1</v>
      </c>
      <c r="CB35" s="127">
        <v>275000</v>
      </c>
      <c r="CC35" s="128">
        <f>IFERROR(CB35/BX35,"-")</f>
        <v>137500</v>
      </c>
      <c r="CD35" s="129"/>
      <c r="CE35" s="129"/>
      <c r="CF35" s="129">
        <v>2</v>
      </c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4</v>
      </c>
      <c r="CQ35" s="138">
        <v>484000</v>
      </c>
      <c r="CR35" s="138">
        <v>248000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1.8416666666667</v>
      </c>
      <c r="B36" s="184" t="s">
        <v>139</v>
      </c>
      <c r="C36" s="184" t="s">
        <v>58</v>
      </c>
      <c r="D36" s="184"/>
      <c r="E36" s="184" t="s">
        <v>99</v>
      </c>
      <c r="F36" s="184" t="s">
        <v>140</v>
      </c>
      <c r="G36" s="184" t="s">
        <v>61</v>
      </c>
      <c r="H36" s="87" t="s">
        <v>62</v>
      </c>
      <c r="I36" s="87" t="s">
        <v>83</v>
      </c>
      <c r="J36" s="87" t="s">
        <v>141</v>
      </c>
      <c r="K36" s="176">
        <v>120000</v>
      </c>
      <c r="L36" s="79">
        <v>14</v>
      </c>
      <c r="M36" s="79">
        <v>0</v>
      </c>
      <c r="N36" s="79">
        <v>48</v>
      </c>
      <c r="O36" s="88">
        <v>4</v>
      </c>
      <c r="P36" s="89">
        <v>0</v>
      </c>
      <c r="Q36" s="90">
        <f>O36+P36</f>
        <v>4</v>
      </c>
      <c r="R36" s="80">
        <f>IFERROR(Q36/N36,"-")</f>
        <v>0.083333333333333</v>
      </c>
      <c r="S36" s="79">
        <v>1</v>
      </c>
      <c r="T36" s="79">
        <v>3</v>
      </c>
      <c r="U36" s="80">
        <f>IFERROR(T36/(Q36),"-")</f>
        <v>0.75</v>
      </c>
      <c r="V36" s="81">
        <f>IFERROR(K36/SUM(Q36:Q37),"-")</f>
        <v>10000</v>
      </c>
      <c r="W36" s="82">
        <v>2</v>
      </c>
      <c r="X36" s="80">
        <f>IF(Q36=0,"-",W36/Q36)</f>
        <v>0.5</v>
      </c>
      <c r="Y36" s="181">
        <v>53000</v>
      </c>
      <c r="Z36" s="182">
        <f>IFERROR(Y36/Q36,"-")</f>
        <v>13250</v>
      </c>
      <c r="AA36" s="182">
        <f>IFERROR(Y36/W36,"-")</f>
        <v>26500</v>
      </c>
      <c r="AB36" s="176">
        <f>SUM(Y36:Y37)-SUM(K36:K37)</f>
        <v>101000</v>
      </c>
      <c r="AC36" s="83">
        <f>SUM(Y36:Y37)/SUM(K36:K37)</f>
        <v>1.8416666666667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2</v>
      </c>
      <c r="BG36" s="110">
        <f>IF(Q36=0,"",IF(BF36=0,"",(BF36/Q36)))</f>
        <v>0.5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>
        <v>2</v>
      </c>
      <c r="BY36" s="124">
        <f>IF(Q36=0,"",IF(BX36=0,"",(BX36/Q36)))</f>
        <v>0.5</v>
      </c>
      <c r="BZ36" s="125">
        <v>2</v>
      </c>
      <c r="CA36" s="126">
        <f>IFERROR(BZ36/BX36,"-")</f>
        <v>1</v>
      </c>
      <c r="CB36" s="127">
        <v>53000</v>
      </c>
      <c r="CC36" s="128">
        <f>IFERROR(CB36/BX36,"-")</f>
        <v>26500</v>
      </c>
      <c r="CD36" s="129">
        <v>1</v>
      </c>
      <c r="CE36" s="129"/>
      <c r="CF36" s="129">
        <v>1</v>
      </c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2</v>
      </c>
      <c r="CQ36" s="138">
        <v>53000</v>
      </c>
      <c r="CR36" s="138">
        <v>51000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142</v>
      </c>
      <c r="C37" s="184" t="s">
        <v>58</v>
      </c>
      <c r="D37" s="184"/>
      <c r="E37" s="184" t="s">
        <v>99</v>
      </c>
      <c r="F37" s="184" t="s">
        <v>140</v>
      </c>
      <c r="G37" s="184" t="s">
        <v>73</v>
      </c>
      <c r="H37" s="87"/>
      <c r="I37" s="87"/>
      <c r="J37" s="87"/>
      <c r="K37" s="176"/>
      <c r="L37" s="79">
        <v>25</v>
      </c>
      <c r="M37" s="79">
        <v>20</v>
      </c>
      <c r="N37" s="79">
        <v>17</v>
      </c>
      <c r="O37" s="88">
        <v>8</v>
      </c>
      <c r="P37" s="89">
        <v>0</v>
      </c>
      <c r="Q37" s="90">
        <f>O37+P37</f>
        <v>8</v>
      </c>
      <c r="R37" s="80">
        <f>IFERROR(Q37/N37,"-")</f>
        <v>0.47058823529412</v>
      </c>
      <c r="S37" s="79">
        <v>1</v>
      </c>
      <c r="T37" s="79">
        <v>5</v>
      </c>
      <c r="U37" s="80">
        <f>IFERROR(T37/(Q37),"-")</f>
        <v>0.625</v>
      </c>
      <c r="V37" s="81"/>
      <c r="W37" s="82">
        <v>7</v>
      </c>
      <c r="X37" s="80">
        <f>IF(Q37=0,"-",W37/Q37)</f>
        <v>0.875</v>
      </c>
      <c r="Y37" s="181">
        <v>168000</v>
      </c>
      <c r="Z37" s="182">
        <f>IFERROR(Y37/Q37,"-")</f>
        <v>21000</v>
      </c>
      <c r="AA37" s="182">
        <f>IFERROR(Y37/W37,"-")</f>
        <v>24000</v>
      </c>
      <c r="AB37" s="176"/>
      <c r="AC37" s="83"/>
      <c r="AD37" s="77"/>
      <c r="AE37" s="91">
        <v>1</v>
      </c>
      <c r="AF37" s="92">
        <f>IF(Q37=0,"",IF(AE37=0,"",(AE37/Q37)))</f>
        <v>0.125</v>
      </c>
      <c r="AG37" s="91">
        <v>1</v>
      </c>
      <c r="AH37" s="93">
        <f>IFERROR(AG37/AE37,"-")</f>
        <v>1</v>
      </c>
      <c r="AI37" s="94">
        <v>35000</v>
      </c>
      <c r="AJ37" s="95">
        <f>IFERROR(AI37/AE37,"-")</f>
        <v>35000</v>
      </c>
      <c r="AK37" s="96"/>
      <c r="AL37" s="96"/>
      <c r="AM37" s="96">
        <v>1</v>
      </c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0.125</v>
      </c>
      <c r="BH37" s="109">
        <v>1</v>
      </c>
      <c r="BI37" s="111">
        <f>IFERROR(BH37/BF37,"-")</f>
        <v>1</v>
      </c>
      <c r="BJ37" s="112">
        <v>3000</v>
      </c>
      <c r="BK37" s="113">
        <f>IFERROR(BJ37/BF37,"-")</f>
        <v>3000</v>
      </c>
      <c r="BL37" s="114">
        <v>1</v>
      </c>
      <c r="BM37" s="114"/>
      <c r="BN37" s="114"/>
      <c r="BO37" s="116"/>
      <c r="BP37" s="117">
        <f>IF(Q37=0,"",IF(BO37=0,"",(BO37/Q37)))</f>
        <v>0</v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>
        <v>4</v>
      </c>
      <c r="BY37" s="124">
        <f>IF(Q37=0,"",IF(BX37=0,"",(BX37/Q37)))</f>
        <v>0.5</v>
      </c>
      <c r="BZ37" s="125">
        <v>4</v>
      </c>
      <c r="CA37" s="126">
        <f>IFERROR(BZ37/BX37,"-")</f>
        <v>1</v>
      </c>
      <c r="CB37" s="127">
        <v>80000</v>
      </c>
      <c r="CC37" s="128">
        <f>IFERROR(CB37/BX37,"-")</f>
        <v>20000</v>
      </c>
      <c r="CD37" s="129">
        <v>2</v>
      </c>
      <c r="CE37" s="129">
        <v>1</v>
      </c>
      <c r="CF37" s="129">
        <v>1</v>
      </c>
      <c r="CG37" s="130">
        <v>2</v>
      </c>
      <c r="CH37" s="131">
        <f>IF(Q37=0,"",IF(CG37=0,"",(CG37/Q37)))</f>
        <v>0.25</v>
      </c>
      <c r="CI37" s="132">
        <v>1</v>
      </c>
      <c r="CJ37" s="133">
        <f>IFERROR(CI37/CG37,"-")</f>
        <v>0.5</v>
      </c>
      <c r="CK37" s="134">
        <v>50000</v>
      </c>
      <c r="CL37" s="135">
        <f>IFERROR(CK37/CG37,"-")</f>
        <v>25000</v>
      </c>
      <c r="CM37" s="136"/>
      <c r="CN37" s="136"/>
      <c r="CO37" s="136">
        <v>1</v>
      </c>
      <c r="CP37" s="137">
        <v>7</v>
      </c>
      <c r="CQ37" s="138">
        <v>168000</v>
      </c>
      <c r="CR37" s="138">
        <v>63000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1.3166666666667</v>
      </c>
      <c r="B38" s="184" t="s">
        <v>143</v>
      </c>
      <c r="C38" s="184" t="s">
        <v>58</v>
      </c>
      <c r="D38" s="184"/>
      <c r="E38" s="184" t="s">
        <v>115</v>
      </c>
      <c r="F38" s="184" t="s">
        <v>116</v>
      </c>
      <c r="G38" s="184" t="s">
        <v>61</v>
      </c>
      <c r="H38" s="87" t="s">
        <v>62</v>
      </c>
      <c r="I38" s="87" t="s">
        <v>83</v>
      </c>
      <c r="J38" s="186" t="s">
        <v>89</v>
      </c>
      <c r="K38" s="176">
        <v>120000</v>
      </c>
      <c r="L38" s="79">
        <v>29</v>
      </c>
      <c r="M38" s="79">
        <v>0</v>
      </c>
      <c r="N38" s="79">
        <v>107</v>
      </c>
      <c r="O38" s="88">
        <v>11</v>
      </c>
      <c r="P38" s="89">
        <v>0</v>
      </c>
      <c r="Q38" s="90">
        <f>O38+P38</f>
        <v>11</v>
      </c>
      <c r="R38" s="80">
        <f>IFERROR(Q38/N38,"-")</f>
        <v>0.10280373831776</v>
      </c>
      <c r="S38" s="79">
        <v>0</v>
      </c>
      <c r="T38" s="79">
        <v>5</v>
      </c>
      <c r="U38" s="80">
        <f>IFERROR(T38/(Q38),"-")</f>
        <v>0.45454545454545</v>
      </c>
      <c r="V38" s="81">
        <f>IFERROR(K38/SUM(Q38:Q39),"-")</f>
        <v>6666.6666666667</v>
      </c>
      <c r="W38" s="82">
        <v>2</v>
      </c>
      <c r="X38" s="80">
        <f>IF(Q38=0,"-",W38/Q38)</f>
        <v>0.18181818181818</v>
      </c>
      <c r="Y38" s="181">
        <v>13000</v>
      </c>
      <c r="Z38" s="182">
        <f>IFERROR(Y38/Q38,"-")</f>
        <v>1181.8181818182</v>
      </c>
      <c r="AA38" s="182">
        <f>IFERROR(Y38/W38,"-")</f>
        <v>6500</v>
      </c>
      <c r="AB38" s="176">
        <f>SUM(Y38:Y39)-SUM(K38:K39)</f>
        <v>38000</v>
      </c>
      <c r="AC38" s="83">
        <f>SUM(Y38:Y39)/SUM(K38:K39)</f>
        <v>1.3166666666667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>
        <v>1</v>
      </c>
      <c r="AO38" s="98">
        <f>IF(Q38=0,"",IF(AN38=0,"",(AN38/Q38)))</f>
        <v>0.090909090909091</v>
      </c>
      <c r="AP38" s="97">
        <v>1</v>
      </c>
      <c r="AQ38" s="99">
        <f>IFERROR(AP38/AN38,"-")</f>
        <v>1</v>
      </c>
      <c r="AR38" s="100">
        <v>5000</v>
      </c>
      <c r="AS38" s="101">
        <f>IFERROR(AR38/AN38,"-")</f>
        <v>5000</v>
      </c>
      <c r="AT38" s="102">
        <v>1</v>
      </c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3</v>
      </c>
      <c r="BG38" s="110">
        <f>IF(Q38=0,"",IF(BF38=0,"",(BF38/Q38)))</f>
        <v>0.27272727272727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6</v>
      </c>
      <c r="BP38" s="117">
        <f>IF(Q38=0,"",IF(BO38=0,"",(BO38/Q38)))</f>
        <v>0.54545454545455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1</v>
      </c>
      <c r="BY38" s="124">
        <f>IF(Q38=0,"",IF(BX38=0,"",(BX38/Q38)))</f>
        <v>0.090909090909091</v>
      </c>
      <c r="BZ38" s="125">
        <v>1</v>
      </c>
      <c r="CA38" s="126">
        <f>IFERROR(BZ38/BX38,"-")</f>
        <v>1</v>
      </c>
      <c r="CB38" s="127">
        <v>8000</v>
      </c>
      <c r="CC38" s="128">
        <f>IFERROR(CB38/BX38,"-")</f>
        <v>8000</v>
      </c>
      <c r="CD38" s="129"/>
      <c r="CE38" s="129">
        <v>1</v>
      </c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2</v>
      </c>
      <c r="CQ38" s="138">
        <v>13000</v>
      </c>
      <c r="CR38" s="138">
        <v>8000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144</v>
      </c>
      <c r="C39" s="184" t="s">
        <v>58</v>
      </c>
      <c r="D39" s="184"/>
      <c r="E39" s="184" t="s">
        <v>115</v>
      </c>
      <c r="F39" s="184" t="s">
        <v>116</v>
      </c>
      <c r="G39" s="184" t="s">
        <v>73</v>
      </c>
      <c r="H39" s="87"/>
      <c r="I39" s="87"/>
      <c r="J39" s="87"/>
      <c r="K39" s="176"/>
      <c r="L39" s="79">
        <v>30</v>
      </c>
      <c r="M39" s="79">
        <v>27</v>
      </c>
      <c r="N39" s="79">
        <v>10</v>
      </c>
      <c r="O39" s="88">
        <v>7</v>
      </c>
      <c r="P39" s="89">
        <v>0</v>
      </c>
      <c r="Q39" s="90">
        <f>O39+P39</f>
        <v>7</v>
      </c>
      <c r="R39" s="80">
        <f>IFERROR(Q39/N39,"-")</f>
        <v>0.7</v>
      </c>
      <c r="S39" s="79">
        <v>1</v>
      </c>
      <c r="T39" s="79">
        <v>3</v>
      </c>
      <c r="U39" s="80">
        <f>IFERROR(T39/(Q39),"-")</f>
        <v>0.42857142857143</v>
      </c>
      <c r="V39" s="81"/>
      <c r="W39" s="82">
        <v>3</v>
      </c>
      <c r="X39" s="80">
        <f>IF(Q39=0,"-",W39/Q39)</f>
        <v>0.42857142857143</v>
      </c>
      <c r="Y39" s="181">
        <v>145000</v>
      </c>
      <c r="Z39" s="182">
        <f>IFERROR(Y39/Q39,"-")</f>
        <v>20714.285714286</v>
      </c>
      <c r="AA39" s="182">
        <f>IFERROR(Y39/W39,"-")</f>
        <v>48333.333333333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4</v>
      </c>
      <c r="BG39" s="110">
        <f>IF(Q39=0,"",IF(BF39=0,"",(BF39/Q39)))</f>
        <v>0.57142857142857</v>
      </c>
      <c r="BH39" s="109">
        <v>2</v>
      </c>
      <c r="BI39" s="111">
        <f>IFERROR(BH39/BF39,"-")</f>
        <v>0.5</v>
      </c>
      <c r="BJ39" s="112">
        <v>81000</v>
      </c>
      <c r="BK39" s="113">
        <f>IFERROR(BJ39/BF39,"-")</f>
        <v>20250</v>
      </c>
      <c r="BL39" s="114"/>
      <c r="BM39" s="114"/>
      <c r="BN39" s="114">
        <v>2</v>
      </c>
      <c r="BO39" s="116"/>
      <c r="BP39" s="117">
        <f>IF(Q39=0,"",IF(BO39=0,"",(BO39/Q39)))</f>
        <v>0</v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>
        <v>3</v>
      </c>
      <c r="BY39" s="124">
        <f>IF(Q39=0,"",IF(BX39=0,"",(BX39/Q39)))</f>
        <v>0.42857142857143</v>
      </c>
      <c r="BZ39" s="125">
        <v>2</v>
      </c>
      <c r="CA39" s="126">
        <f>IFERROR(BZ39/BX39,"-")</f>
        <v>0.66666666666667</v>
      </c>
      <c r="CB39" s="127">
        <v>150000</v>
      </c>
      <c r="CC39" s="128">
        <f>IFERROR(CB39/BX39,"-")</f>
        <v>50000</v>
      </c>
      <c r="CD39" s="129"/>
      <c r="CE39" s="129"/>
      <c r="CF39" s="129">
        <v>2</v>
      </c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3</v>
      </c>
      <c r="CQ39" s="138">
        <v>145000</v>
      </c>
      <c r="CR39" s="138">
        <v>86000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1.7066666666667</v>
      </c>
      <c r="B40" s="184" t="s">
        <v>145</v>
      </c>
      <c r="C40" s="184" t="s">
        <v>58</v>
      </c>
      <c r="D40" s="184"/>
      <c r="E40" s="184" t="s">
        <v>99</v>
      </c>
      <c r="F40" s="184" t="s">
        <v>77</v>
      </c>
      <c r="G40" s="184" t="s">
        <v>61</v>
      </c>
      <c r="H40" s="87" t="s">
        <v>66</v>
      </c>
      <c r="I40" s="87" t="s">
        <v>83</v>
      </c>
      <c r="J40" s="186" t="s">
        <v>84</v>
      </c>
      <c r="K40" s="176">
        <v>150000</v>
      </c>
      <c r="L40" s="79">
        <v>19</v>
      </c>
      <c r="M40" s="79">
        <v>0</v>
      </c>
      <c r="N40" s="79">
        <v>84</v>
      </c>
      <c r="O40" s="88">
        <v>6</v>
      </c>
      <c r="P40" s="89">
        <v>0</v>
      </c>
      <c r="Q40" s="90">
        <f>O40+P40</f>
        <v>6</v>
      </c>
      <c r="R40" s="80">
        <f>IFERROR(Q40/N40,"-")</f>
        <v>0.071428571428571</v>
      </c>
      <c r="S40" s="79">
        <v>2</v>
      </c>
      <c r="T40" s="79">
        <v>2</v>
      </c>
      <c r="U40" s="80">
        <f>IFERROR(T40/(Q40),"-")</f>
        <v>0.33333333333333</v>
      </c>
      <c r="V40" s="81">
        <f>IFERROR(K40/SUM(Q40:Q41),"-")</f>
        <v>16666.666666667</v>
      </c>
      <c r="W40" s="82">
        <v>2</v>
      </c>
      <c r="X40" s="80">
        <f>IF(Q40=0,"-",W40/Q40)</f>
        <v>0.33333333333333</v>
      </c>
      <c r="Y40" s="181">
        <v>71000</v>
      </c>
      <c r="Z40" s="182">
        <f>IFERROR(Y40/Q40,"-")</f>
        <v>11833.333333333</v>
      </c>
      <c r="AA40" s="182">
        <f>IFERROR(Y40/W40,"-")</f>
        <v>35500</v>
      </c>
      <c r="AB40" s="176">
        <f>SUM(Y40:Y41)-SUM(K40:K41)</f>
        <v>106000</v>
      </c>
      <c r="AC40" s="83">
        <f>SUM(Y40:Y41)/SUM(K40:K41)</f>
        <v>1.7066666666667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0.16666666666667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2</v>
      </c>
      <c r="BP40" s="117">
        <f>IF(Q40=0,"",IF(BO40=0,"",(BO40/Q40)))</f>
        <v>0.33333333333333</v>
      </c>
      <c r="BQ40" s="118">
        <v>1</v>
      </c>
      <c r="BR40" s="119">
        <f>IFERROR(BQ40/BO40,"-")</f>
        <v>0.5</v>
      </c>
      <c r="BS40" s="120">
        <v>66000</v>
      </c>
      <c r="BT40" s="121">
        <f>IFERROR(BS40/BO40,"-")</f>
        <v>33000</v>
      </c>
      <c r="BU40" s="122"/>
      <c r="BV40" s="122"/>
      <c r="BW40" s="122">
        <v>1</v>
      </c>
      <c r="BX40" s="123">
        <v>2</v>
      </c>
      <c r="BY40" s="124">
        <f>IF(Q40=0,"",IF(BX40=0,"",(BX40/Q40)))</f>
        <v>0.33333333333333</v>
      </c>
      <c r="BZ40" s="125">
        <v>1</v>
      </c>
      <c r="CA40" s="126">
        <f>IFERROR(BZ40/BX40,"-")</f>
        <v>0.5</v>
      </c>
      <c r="CB40" s="127">
        <v>5000</v>
      </c>
      <c r="CC40" s="128">
        <f>IFERROR(CB40/BX40,"-")</f>
        <v>2500</v>
      </c>
      <c r="CD40" s="129"/>
      <c r="CE40" s="129"/>
      <c r="CF40" s="129">
        <v>1</v>
      </c>
      <c r="CG40" s="130">
        <v>1</v>
      </c>
      <c r="CH40" s="131">
        <f>IF(Q40=0,"",IF(CG40=0,"",(CG40/Q40)))</f>
        <v>0.16666666666667</v>
      </c>
      <c r="CI40" s="132"/>
      <c r="CJ40" s="133">
        <f>IFERROR(CI40/CG40,"-")</f>
        <v>0</v>
      </c>
      <c r="CK40" s="134"/>
      <c r="CL40" s="135">
        <f>IFERROR(CK40/CG40,"-")</f>
        <v>0</v>
      </c>
      <c r="CM40" s="136"/>
      <c r="CN40" s="136"/>
      <c r="CO40" s="136"/>
      <c r="CP40" s="137">
        <v>2</v>
      </c>
      <c r="CQ40" s="138">
        <v>71000</v>
      </c>
      <c r="CR40" s="138">
        <v>66000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146</v>
      </c>
      <c r="C41" s="184" t="s">
        <v>58</v>
      </c>
      <c r="D41" s="184"/>
      <c r="E41" s="184" t="s">
        <v>99</v>
      </c>
      <c r="F41" s="184" t="s">
        <v>77</v>
      </c>
      <c r="G41" s="184" t="s">
        <v>73</v>
      </c>
      <c r="H41" s="87"/>
      <c r="I41" s="87"/>
      <c r="J41" s="87"/>
      <c r="K41" s="176"/>
      <c r="L41" s="79">
        <v>33</v>
      </c>
      <c r="M41" s="79">
        <v>24</v>
      </c>
      <c r="N41" s="79">
        <v>13</v>
      </c>
      <c r="O41" s="88">
        <v>3</v>
      </c>
      <c r="P41" s="89">
        <v>0</v>
      </c>
      <c r="Q41" s="90">
        <f>O41+P41</f>
        <v>3</v>
      </c>
      <c r="R41" s="80">
        <f>IFERROR(Q41/N41,"-")</f>
        <v>0.23076923076923</v>
      </c>
      <c r="S41" s="79">
        <v>0</v>
      </c>
      <c r="T41" s="79">
        <v>2</v>
      </c>
      <c r="U41" s="80">
        <f>IFERROR(T41/(Q41),"-")</f>
        <v>0.66666666666667</v>
      </c>
      <c r="V41" s="81"/>
      <c r="W41" s="82">
        <v>1</v>
      </c>
      <c r="X41" s="80">
        <f>IF(Q41=0,"-",W41/Q41)</f>
        <v>0.33333333333333</v>
      </c>
      <c r="Y41" s="181">
        <v>185000</v>
      </c>
      <c r="Z41" s="182">
        <f>IFERROR(Y41/Q41,"-")</f>
        <v>61666.666666667</v>
      </c>
      <c r="AA41" s="182">
        <f>IFERROR(Y41/W41,"-")</f>
        <v>185000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/>
      <c r="BP41" s="117">
        <f>IF(Q41=0,"",IF(BO41=0,"",(BO41/Q41)))</f>
        <v>0</v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>
        <v>3</v>
      </c>
      <c r="BY41" s="124">
        <f>IF(Q41=0,"",IF(BX41=0,"",(BX41/Q41)))</f>
        <v>1</v>
      </c>
      <c r="BZ41" s="125">
        <v>2</v>
      </c>
      <c r="CA41" s="126">
        <f>IFERROR(BZ41/BX41,"-")</f>
        <v>0.66666666666667</v>
      </c>
      <c r="CB41" s="127">
        <v>242000</v>
      </c>
      <c r="CC41" s="128">
        <f>IFERROR(CB41/BX41,"-")</f>
        <v>80666.666666667</v>
      </c>
      <c r="CD41" s="129"/>
      <c r="CE41" s="129"/>
      <c r="CF41" s="129">
        <v>2</v>
      </c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1</v>
      </c>
      <c r="CQ41" s="138">
        <v>185000</v>
      </c>
      <c r="CR41" s="138">
        <v>202000</v>
      </c>
      <c r="CS41" s="138"/>
      <c r="CT41" s="139" t="str">
        <f>IF(AND(CR41=0,CS41=0),"",IF(AND(CR41&lt;=100000,CS41&lt;=100000),"",IF(CR41/CQ41&gt;0.7,"男高",IF(CS41/CQ41&gt;0.7,"女高",""))))</f>
        <v>男高</v>
      </c>
    </row>
    <row r="42" spans="1:99">
      <c r="A42" s="78">
        <f>AC42</f>
        <v>0.14666666666667</v>
      </c>
      <c r="B42" s="184" t="s">
        <v>147</v>
      </c>
      <c r="C42" s="184" t="s">
        <v>58</v>
      </c>
      <c r="D42" s="184"/>
      <c r="E42" s="184" t="s">
        <v>99</v>
      </c>
      <c r="F42" s="184" t="s">
        <v>77</v>
      </c>
      <c r="G42" s="184" t="s">
        <v>61</v>
      </c>
      <c r="H42" s="87" t="s">
        <v>82</v>
      </c>
      <c r="I42" s="87" t="s">
        <v>148</v>
      </c>
      <c r="J42" s="87" t="s">
        <v>105</v>
      </c>
      <c r="K42" s="176">
        <v>150000</v>
      </c>
      <c r="L42" s="79">
        <v>30</v>
      </c>
      <c r="M42" s="79">
        <v>0</v>
      </c>
      <c r="N42" s="79">
        <v>79</v>
      </c>
      <c r="O42" s="88">
        <v>9</v>
      </c>
      <c r="P42" s="89">
        <v>0</v>
      </c>
      <c r="Q42" s="90">
        <f>O42+P42</f>
        <v>9</v>
      </c>
      <c r="R42" s="80">
        <f>IFERROR(Q42/N42,"-")</f>
        <v>0.11392405063291</v>
      </c>
      <c r="S42" s="79">
        <v>2</v>
      </c>
      <c r="T42" s="79">
        <v>4</v>
      </c>
      <c r="U42" s="80">
        <f>IFERROR(T42/(Q42),"-")</f>
        <v>0.44444444444444</v>
      </c>
      <c r="V42" s="81">
        <f>IFERROR(K42/SUM(Q42:Q43),"-")</f>
        <v>11538.461538462</v>
      </c>
      <c r="W42" s="82">
        <v>3</v>
      </c>
      <c r="X42" s="80">
        <f>IF(Q42=0,"-",W42/Q42)</f>
        <v>0.33333333333333</v>
      </c>
      <c r="Y42" s="181">
        <v>22000</v>
      </c>
      <c r="Z42" s="182">
        <f>IFERROR(Y42/Q42,"-")</f>
        <v>2444.4444444444</v>
      </c>
      <c r="AA42" s="182">
        <f>IFERROR(Y42/W42,"-")</f>
        <v>7333.3333333333</v>
      </c>
      <c r="AB42" s="176">
        <f>SUM(Y42:Y43)-SUM(K42:K43)</f>
        <v>-128000</v>
      </c>
      <c r="AC42" s="83">
        <f>SUM(Y42:Y43)/SUM(K42:K43)</f>
        <v>0.14666666666667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1</v>
      </c>
      <c r="BG42" s="110">
        <f>IF(Q42=0,"",IF(BF42=0,"",(BF42/Q42)))</f>
        <v>0.11111111111111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3</v>
      </c>
      <c r="BP42" s="117">
        <f>IF(Q42=0,"",IF(BO42=0,"",(BO42/Q42)))</f>
        <v>0.33333333333333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4</v>
      </c>
      <c r="BY42" s="124">
        <f>IF(Q42=0,"",IF(BX42=0,"",(BX42/Q42)))</f>
        <v>0.44444444444444</v>
      </c>
      <c r="BZ42" s="125">
        <v>3</v>
      </c>
      <c r="CA42" s="126">
        <f>IFERROR(BZ42/BX42,"-")</f>
        <v>0.75</v>
      </c>
      <c r="CB42" s="127">
        <v>22000</v>
      </c>
      <c r="CC42" s="128">
        <f>IFERROR(CB42/BX42,"-")</f>
        <v>5500</v>
      </c>
      <c r="CD42" s="129">
        <v>2</v>
      </c>
      <c r="CE42" s="129"/>
      <c r="CF42" s="129">
        <v>1</v>
      </c>
      <c r="CG42" s="130">
        <v>1</v>
      </c>
      <c r="CH42" s="131">
        <f>IF(Q42=0,"",IF(CG42=0,"",(CG42/Q42)))</f>
        <v>0.11111111111111</v>
      </c>
      <c r="CI42" s="132"/>
      <c r="CJ42" s="133">
        <f>IFERROR(CI42/CG42,"-")</f>
        <v>0</v>
      </c>
      <c r="CK42" s="134"/>
      <c r="CL42" s="135">
        <f>IFERROR(CK42/CG42,"-")</f>
        <v>0</v>
      </c>
      <c r="CM42" s="136"/>
      <c r="CN42" s="136"/>
      <c r="CO42" s="136"/>
      <c r="CP42" s="137">
        <v>3</v>
      </c>
      <c r="CQ42" s="138">
        <v>22000</v>
      </c>
      <c r="CR42" s="138">
        <v>16000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149</v>
      </c>
      <c r="C43" s="184" t="s">
        <v>58</v>
      </c>
      <c r="D43" s="184"/>
      <c r="E43" s="184" t="s">
        <v>99</v>
      </c>
      <c r="F43" s="184" t="s">
        <v>77</v>
      </c>
      <c r="G43" s="184" t="s">
        <v>73</v>
      </c>
      <c r="H43" s="87"/>
      <c r="I43" s="87"/>
      <c r="J43" s="87"/>
      <c r="K43" s="176"/>
      <c r="L43" s="79">
        <v>35</v>
      </c>
      <c r="M43" s="79">
        <v>27</v>
      </c>
      <c r="N43" s="79">
        <v>22</v>
      </c>
      <c r="O43" s="88">
        <v>4</v>
      </c>
      <c r="P43" s="89">
        <v>0</v>
      </c>
      <c r="Q43" s="90">
        <f>O43+P43</f>
        <v>4</v>
      </c>
      <c r="R43" s="80">
        <f>IFERROR(Q43/N43,"-")</f>
        <v>0.18181818181818</v>
      </c>
      <c r="S43" s="79">
        <v>0</v>
      </c>
      <c r="T43" s="79">
        <v>2</v>
      </c>
      <c r="U43" s="80">
        <f>IFERROR(T43/(Q43),"-")</f>
        <v>0.5</v>
      </c>
      <c r="V43" s="81"/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0.25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2</v>
      </c>
      <c r="BP43" s="117">
        <f>IF(Q43=0,"",IF(BO43=0,"",(BO43/Q43)))</f>
        <v>0.5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>
        <v>1</v>
      </c>
      <c r="CH43" s="131">
        <f>IF(Q43=0,"",IF(CG43=0,"",(CG43/Q43)))</f>
        <v>0.25</v>
      </c>
      <c r="CI43" s="132"/>
      <c r="CJ43" s="133">
        <f>IFERROR(CI43/CG43,"-")</f>
        <v>0</v>
      </c>
      <c r="CK43" s="134"/>
      <c r="CL43" s="135">
        <f>IFERROR(CK43/CG43,"-")</f>
        <v>0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0.046153846153846</v>
      </c>
      <c r="B44" s="184" t="s">
        <v>150</v>
      </c>
      <c r="C44" s="184" t="s">
        <v>58</v>
      </c>
      <c r="D44" s="184"/>
      <c r="E44" s="184" t="s">
        <v>104</v>
      </c>
      <c r="F44" s="184" t="s">
        <v>81</v>
      </c>
      <c r="G44" s="184" t="s">
        <v>61</v>
      </c>
      <c r="H44" s="87" t="s">
        <v>78</v>
      </c>
      <c r="I44" s="87" t="s">
        <v>83</v>
      </c>
      <c r="J44" s="185" t="s">
        <v>151</v>
      </c>
      <c r="K44" s="176">
        <v>130000</v>
      </c>
      <c r="L44" s="79">
        <v>13</v>
      </c>
      <c r="M44" s="79">
        <v>0</v>
      </c>
      <c r="N44" s="79">
        <v>46</v>
      </c>
      <c r="O44" s="88">
        <v>6</v>
      </c>
      <c r="P44" s="89">
        <v>0</v>
      </c>
      <c r="Q44" s="90">
        <f>O44+P44</f>
        <v>6</v>
      </c>
      <c r="R44" s="80">
        <f>IFERROR(Q44/N44,"-")</f>
        <v>0.1304347826087</v>
      </c>
      <c r="S44" s="79">
        <v>0</v>
      </c>
      <c r="T44" s="79">
        <v>4</v>
      </c>
      <c r="U44" s="80">
        <f>IFERROR(T44/(Q44),"-")</f>
        <v>0.66666666666667</v>
      </c>
      <c r="V44" s="81">
        <f>IFERROR(K44/SUM(Q44:Q45),"-")</f>
        <v>14444.444444444</v>
      </c>
      <c r="W44" s="82">
        <v>2</v>
      </c>
      <c r="X44" s="80">
        <f>IF(Q44=0,"-",W44/Q44)</f>
        <v>0.33333333333333</v>
      </c>
      <c r="Y44" s="181">
        <v>6000</v>
      </c>
      <c r="Z44" s="182">
        <f>IFERROR(Y44/Q44,"-")</f>
        <v>1000</v>
      </c>
      <c r="AA44" s="182">
        <f>IFERROR(Y44/W44,"-")</f>
        <v>3000</v>
      </c>
      <c r="AB44" s="176">
        <f>SUM(Y44:Y45)-SUM(K44:K45)</f>
        <v>-124000</v>
      </c>
      <c r="AC44" s="83">
        <f>SUM(Y44:Y45)/SUM(K44:K45)</f>
        <v>0.046153846153846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>
        <f>IF(Q44=0,"",IF(BF44=0,"",(BF44/Q44)))</f>
        <v>0</v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>
        <v>5</v>
      </c>
      <c r="BP44" s="117">
        <f>IF(Q44=0,"",IF(BO44=0,"",(BO44/Q44)))</f>
        <v>0.83333333333333</v>
      </c>
      <c r="BQ44" s="118">
        <v>2</v>
      </c>
      <c r="BR44" s="119">
        <f>IFERROR(BQ44/BO44,"-")</f>
        <v>0.4</v>
      </c>
      <c r="BS44" s="120">
        <v>12000</v>
      </c>
      <c r="BT44" s="121">
        <f>IFERROR(BS44/BO44,"-")</f>
        <v>2400</v>
      </c>
      <c r="BU44" s="122">
        <v>1</v>
      </c>
      <c r="BV44" s="122"/>
      <c r="BW44" s="122">
        <v>1</v>
      </c>
      <c r="BX44" s="123">
        <v>1</v>
      </c>
      <c r="BY44" s="124">
        <f>IF(Q44=0,"",IF(BX44=0,"",(BX44/Q44)))</f>
        <v>0.16666666666667</v>
      </c>
      <c r="BZ44" s="125">
        <v>1</v>
      </c>
      <c r="CA44" s="126">
        <f>IFERROR(BZ44/BX44,"-")</f>
        <v>1</v>
      </c>
      <c r="CB44" s="127">
        <v>3000</v>
      </c>
      <c r="CC44" s="128">
        <f>IFERROR(CB44/BX44,"-")</f>
        <v>3000</v>
      </c>
      <c r="CD44" s="129">
        <v>1</v>
      </c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2</v>
      </c>
      <c r="CQ44" s="138">
        <v>6000</v>
      </c>
      <c r="CR44" s="138">
        <v>9000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152</v>
      </c>
      <c r="C45" s="184" t="s">
        <v>58</v>
      </c>
      <c r="D45" s="184"/>
      <c r="E45" s="184" t="s">
        <v>104</v>
      </c>
      <c r="F45" s="184" t="s">
        <v>81</v>
      </c>
      <c r="G45" s="184" t="s">
        <v>73</v>
      </c>
      <c r="H45" s="87"/>
      <c r="I45" s="87"/>
      <c r="J45" s="87"/>
      <c r="K45" s="176"/>
      <c r="L45" s="79">
        <v>22</v>
      </c>
      <c r="M45" s="79">
        <v>16</v>
      </c>
      <c r="N45" s="79">
        <v>9</v>
      </c>
      <c r="O45" s="88">
        <v>3</v>
      </c>
      <c r="P45" s="89">
        <v>0</v>
      </c>
      <c r="Q45" s="90">
        <f>O45+P45</f>
        <v>3</v>
      </c>
      <c r="R45" s="80">
        <f>IFERROR(Q45/N45,"-")</f>
        <v>0.33333333333333</v>
      </c>
      <c r="S45" s="79">
        <v>0</v>
      </c>
      <c r="T45" s="79">
        <v>0</v>
      </c>
      <c r="U45" s="80">
        <f>IFERROR(T45/(Q45),"-")</f>
        <v>0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>
        <v>1</v>
      </c>
      <c r="AF45" s="92">
        <f>IF(Q45=0,"",IF(AE45=0,"",(AE45/Q45)))</f>
        <v>0.33333333333333</v>
      </c>
      <c r="AG45" s="91"/>
      <c r="AH45" s="93">
        <f>IFERROR(AG45/AE45,"-")</f>
        <v>0</v>
      </c>
      <c r="AI45" s="94"/>
      <c r="AJ45" s="95">
        <f>IFERROR(AI45/AE45,"-")</f>
        <v>0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/>
      <c r="BP45" s="117">
        <f>IF(Q45=0,"",IF(BO45=0,"",(BO45/Q45)))</f>
        <v>0</v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>
        <v>2</v>
      </c>
      <c r="BY45" s="124">
        <f>IF(Q45=0,"",IF(BX45=0,"",(BX45/Q45)))</f>
        <v>0.66666666666667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0.12307692307692</v>
      </c>
      <c r="B46" s="184" t="s">
        <v>153</v>
      </c>
      <c r="C46" s="184" t="s">
        <v>58</v>
      </c>
      <c r="D46" s="184"/>
      <c r="E46" s="184" t="s">
        <v>154</v>
      </c>
      <c r="F46" s="184" t="s">
        <v>155</v>
      </c>
      <c r="G46" s="184" t="s">
        <v>61</v>
      </c>
      <c r="H46" s="87" t="s">
        <v>78</v>
      </c>
      <c r="I46" s="87" t="s">
        <v>83</v>
      </c>
      <c r="J46" s="186" t="s">
        <v>89</v>
      </c>
      <c r="K46" s="176">
        <v>130000</v>
      </c>
      <c r="L46" s="79">
        <v>25</v>
      </c>
      <c r="M46" s="79">
        <v>0</v>
      </c>
      <c r="N46" s="79">
        <v>135</v>
      </c>
      <c r="O46" s="88">
        <v>7</v>
      </c>
      <c r="P46" s="89">
        <v>0</v>
      </c>
      <c r="Q46" s="90">
        <f>O46+P46</f>
        <v>7</v>
      </c>
      <c r="R46" s="80">
        <f>IFERROR(Q46/N46,"-")</f>
        <v>0.051851851851852</v>
      </c>
      <c r="S46" s="79">
        <v>0</v>
      </c>
      <c r="T46" s="79">
        <v>6</v>
      </c>
      <c r="U46" s="80">
        <f>IFERROR(T46/(Q46),"-")</f>
        <v>0.85714285714286</v>
      </c>
      <c r="V46" s="81">
        <f>IFERROR(K46/SUM(Q46:Q47),"-")</f>
        <v>10833.333333333</v>
      </c>
      <c r="W46" s="82">
        <v>1</v>
      </c>
      <c r="X46" s="80">
        <f>IF(Q46=0,"-",W46/Q46)</f>
        <v>0.14285714285714</v>
      </c>
      <c r="Y46" s="181">
        <v>6000</v>
      </c>
      <c r="Z46" s="182">
        <f>IFERROR(Y46/Q46,"-")</f>
        <v>857.14285714286</v>
      </c>
      <c r="AA46" s="182">
        <f>IFERROR(Y46/W46,"-")</f>
        <v>6000</v>
      </c>
      <c r="AB46" s="176">
        <f>SUM(Y46:Y47)-SUM(K46:K47)</f>
        <v>-114000</v>
      </c>
      <c r="AC46" s="83">
        <f>SUM(Y46:Y47)/SUM(K46:K47)</f>
        <v>0.12307692307692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1</v>
      </c>
      <c r="BG46" s="110">
        <f>IF(Q46=0,"",IF(BF46=0,"",(BF46/Q46)))</f>
        <v>0.14285714285714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>
        <v>4</v>
      </c>
      <c r="BP46" s="117">
        <f>IF(Q46=0,"",IF(BO46=0,"",(BO46/Q46)))</f>
        <v>0.57142857142857</v>
      </c>
      <c r="BQ46" s="118"/>
      <c r="BR46" s="119">
        <f>IFERROR(BQ46/BO46,"-")</f>
        <v>0</v>
      </c>
      <c r="BS46" s="120"/>
      <c r="BT46" s="121">
        <f>IFERROR(BS46/BO46,"-")</f>
        <v>0</v>
      </c>
      <c r="BU46" s="122"/>
      <c r="BV46" s="122"/>
      <c r="BW46" s="122"/>
      <c r="BX46" s="123">
        <v>2</v>
      </c>
      <c r="BY46" s="124">
        <f>IF(Q46=0,"",IF(BX46=0,"",(BX46/Q46)))</f>
        <v>0.28571428571429</v>
      </c>
      <c r="BZ46" s="125">
        <v>1</v>
      </c>
      <c r="CA46" s="126">
        <f>IFERROR(BZ46/BX46,"-")</f>
        <v>0.5</v>
      </c>
      <c r="CB46" s="127">
        <v>6000</v>
      </c>
      <c r="CC46" s="128">
        <f>IFERROR(CB46/BX46,"-")</f>
        <v>3000</v>
      </c>
      <c r="CD46" s="129"/>
      <c r="CE46" s="129">
        <v>1</v>
      </c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6000</v>
      </c>
      <c r="CR46" s="138">
        <v>6000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156</v>
      </c>
      <c r="C47" s="184" t="s">
        <v>58</v>
      </c>
      <c r="D47" s="184"/>
      <c r="E47" s="184" t="s">
        <v>154</v>
      </c>
      <c r="F47" s="184" t="s">
        <v>155</v>
      </c>
      <c r="G47" s="184" t="s">
        <v>73</v>
      </c>
      <c r="H47" s="87"/>
      <c r="I47" s="87"/>
      <c r="J47" s="87"/>
      <c r="K47" s="176"/>
      <c r="L47" s="79">
        <v>41</v>
      </c>
      <c r="M47" s="79">
        <v>33</v>
      </c>
      <c r="N47" s="79">
        <v>7</v>
      </c>
      <c r="O47" s="88">
        <v>5</v>
      </c>
      <c r="P47" s="89">
        <v>0</v>
      </c>
      <c r="Q47" s="90">
        <f>O47+P47</f>
        <v>5</v>
      </c>
      <c r="R47" s="80">
        <f>IFERROR(Q47/N47,"-")</f>
        <v>0.71428571428571</v>
      </c>
      <c r="S47" s="79">
        <v>0</v>
      </c>
      <c r="T47" s="79">
        <v>2</v>
      </c>
      <c r="U47" s="80">
        <f>IFERROR(T47/(Q47),"-")</f>
        <v>0.4</v>
      </c>
      <c r="V47" s="81"/>
      <c r="W47" s="82">
        <v>0</v>
      </c>
      <c r="X47" s="80">
        <f>IF(Q47=0,"-",W47/Q47)</f>
        <v>0</v>
      </c>
      <c r="Y47" s="181">
        <v>10000</v>
      </c>
      <c r="Z47" s="182">
        <f>IFERROR(Y47/Q47,"-")</f>
        <v>2000</v>
      </c>
      <c r="AA47" s="182" t="str">
        <f>IFERROR(Y47/W47,"-")</f>
        <v>-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4</v>
      </c>
      <c r="BP47" s="117">
        <f>IF(Q47=0,"",IF(BO47=0,"",(BO47/Q47)))</f>
        <v>0.8</v>
      </c>
      <c r="BQ47" s="118">
        <v>1</v>
      </c>
      <c r="BR47" s="119">
        <f>IFERROR(BQ47/BO47,"-")</f>
        <v>0.25</v>
      </c>
      <c r="BS47" s="120">
        <v>20000</v>
      </c>
      <c r="BT47" s="121">
        <f>IFERROR(BS47/BO47,"-")</f>
        <v>5000</v>
      </c>
      <c r="BU47" s="122"/>
      <c r="BV47" s="122"/>
      <c r="BW47" s="122">
        <v>1</v>
      </c>
      <c r="BX47" s="123"/>
      <c r="BY47" s="124">
        <f>IF(Q47=0,"",IF(BX47=0,"",(BX47/Q47)))</f>
        <v>0</v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>
        <v>1</v>
      </c>
      <c r="CH47" s="131">
        <f>IF(Q47=0,"",IF(CG47=0,"",(CG47/Q47)))</f>
        <v>0.2</v>
      </c>
      <c r="CI47" s="132"/>
      <c r="CJ47" s="133">
        <f>IFERROR(CI47/CG47,"-")</f>
        <v>0</v>
      </c>
      <c r="CK47" s="134"/>
      <c r="CL47" s="135">
        <f>IFERROR(CK47/CG47,"-")</f>
        <v>0</v>
      </c>
      <c r="CM47" s="136"/>
      <c r="CN47" s="136"/>
      <c r="CO47" s="136"/>
      <c r="CP47" s="137">
        <v>0</v>
      </c>
      <c r="CQ47" s="138">
        <v>10000</v>
      </c>
      <c r="CR47" s="138">
        <v>20000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0.59166666666667</v>
      </c>
      <c r="B48" s="184" t="s">
        <v>157</v>
      </c>
      <c r="C48" s="184" t="s">
        <v>58</v>
      </c>
      <c r="D48" s="184"/>
      <c r="E48" s="184" t="s">
        <v>99</v>
      </c>
      <c r="F48" s="184" t="s">
        <v>81</v>
      </c>
      <c r="G48" s="184" t="s">
        <v>61</v>
      </c>
      <c r="H48" s="87" t="s">
        <v>158</v>
      </c>
      <c r="I48" s="87" t="s">
        <v>63</v>
      </c>
      <c r="J48" s="186" t="s">
        <v>159</v>
      </c>
      <c r="K48" s="176">
        <v>120000</v>
      </c>
      <c r="L48" s="79">
        <v>11</v>
      </c>
      <c r="M48" s="79">
        <v>0</v>
      </c>
      <c r="N48" s="79">
        <v>73</v>
      </c>
      <c r="O48" s="88">
        <v>5</v>
      </c>
      <c r="P48" s="89">
        <v>0</v>
      </c>
      <c r="Q48" s="90">
        <f>O48+P48</f>
        <v>5</v>
      </c>
      <c r="R48" s="80">
        <f>IFERROR(Q48/N48,"-")</f>
        <v>0.068493150684932</v>
      </c>
      <c r="S48" s="79">
        <v>1</v>
      </c>
      <c r="T48" s="79">
        <v>1</v>
      </c>
      <c r="U48" s="80">
        <f>IFERROR(T48/(Q48),"-")</f>
        <v>0.2</v>
      </c>
      <c r="V48" s="81">
        <f>IFERROR(K48/SUM(Q48:Q49),"-")</f>
        <v>13333.333333333</v>
      </c>
      <c r="W48" s="82">
        <v>1</v>
      </c>
      <c r="X48" s="80">
        <f>IF(Q48=0,"-",W48/Q48)</f>
        <v>0.2</v>
      </c>
      <c r="Y48" s="181">
        <v>1000</v>
      </c>
      <c r="Z48" s="182">
        <f>IFERROR(Y48/Q48,"-")</f>
        <v>200</v>
      </c>
      <c r="AA48" s="182">
        <f>IFERROR(Y48/W48,"-")</f>
        <v>1000</v>
      </c>
      <c r="AB48" s="176">
        <f>SUM(Y48:Y49)-SUM(K48:K49)</f>
        <v>-49000</v>
      </c>
      <c r="AC48" s="83">
        <f>SUM(Y48:Y49)/SUM(K48:K49)</f>
        <v>0.59166666666667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>
        <v>1</v>
      </c>
      <c r="AO48" s="98">
        <f>IF(Q48=0,"",IF(AN48=0,"",(AN48/Q48)))</f>
        <v>0.2</v>
      </c>
      <c r="AP48" s="97"/>
      <c r="AQ48" s="99">
        <f>IFERROR(AP48/AN48,"-")</f>
        <v>0</v>
      </c>
      <c r="AR48" s="100"/>
      <c r="AS48" s="101">
        <f>IFERROR(AR48/AN48,"-")</f>
        <v>0</v>
      </c>
      <c r="AT48" s="102"/>
      <c r="AU48" s="102"/>
      <c r="AV48" s="102"/>
      <c r="AW48" s="103">
        <v>1</v>
      </c>
      <c r="AX48" s="104">
        <f>IF(Q48=0,"",IF(AW48=0,"",(AW48/Q48)))</f>
        <v>0.2</v>
      </c>
      <c r="AY48" s="103"/>
      <c r="AZ48" s="105">
        <f>IFERROR(AY48/AW48,"-")</f>
        <v>0</v>
      </c>
      <c r="BA48" s="106"/>
      <c r="BB48" s="107">
        <f>IFERROR(BA48/AW48,"-")</f>
        <v>0</v>
      </c>
      <c r="BC48" s="108"/>
      <c r="BD48" s="108"/>
      <c r="BE48" s="108"/>
      <c r="BF48" s="109">
        <v>1</v>
      </c>
      <c r="BG48" s="110">
        <f>IF(Q48=0,"",IF(BF48=0,"",(BF48/Q48)))</f>
        <v>0.2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/>
      <c r="BP48" s="117">
        <f>IF(Q48=0,"",IF(BO48=0,"",(BO48/Q48)))</f>
        <v>0</v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>
        <v>2</v>
      </c>
      <c r="BY48" s="124">
        <f>IF(Q48=0,"",IF(BX48=0,"",(BX48/Q48)))</f>
        <v>0.4</v>
      </c>
      <c r="BZ48" s="125">
        <v>1</v>
      </c>
      <c r="CA48" s="126">
        <f>IFERROR(BZ48/BX48,"-")</f>
        <v>0.5</v>
      </c>
      <c r="CB48" s="127">
        <v>1000</v>
      </c>
      <c r="CC48" s="128">
        <f>IFERROR(CB48/BX48,"-")</f>
        <v>500</v>
      </c>
      <c r="CD48" s="129">
        <v>1</v>
      </c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1000</v>
      </c>
      <c r="CR48" s="138">
        <v>1000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160</v>
      </c>
      <c r="C49" s="184" t="s">
        <v>58</v>
      </c>
      <c r="D49" s="184"/>
      <c r="E49" s="184" t="s">
        <v>99</v>
      </c>
      <c r="F49" s="184" t="s">
        <v>81</v>
      </c>
      <c r="G49" s="184" t="s">
        <v>73</v>
      </c>
      <c r="H49" s="87"/>
      <c r="I49" s="87"/>
      <c r="J49" s="87"/>
      <c r="K49" s="176"/>
      <c r="L49" s="79">
        <v>28</v>
      </c>
      <c r="M49" s="79">
        <v>21</v>
      </c>
      <c r="N49" s="79">
        <v>19</v>
      </c>
      <c r="O49" s="88">
        <v>4</v>
      </c>
      <c r="P49" s="89">
        <v>0</v>
      </c>
      <c r="Q49" s="90">
        <f>O49+P49</f>
        <v>4</v>
      </c>
      <c r="R49" s="80">
        <f>IFERROR(Q49/N49,"-")</f>
        <v>0.21052631578947</v>
      </c>
      <c r="S49" s="79">
        <v>1</v>
      </c>
      <c r="T49" s="79">
        <v>1</v>
      </c>
      <c r="U49" s="80">
        <f>IFERROR(T49/(Q49),"-")</f>
        <v>0.25</v>
      </c>
      <c r="V49" s="81"/>
      <c r="W49" s="82">
        <v>1</v>
      </c>
      <c r="X49" s="80">
        <f>IF(Q49=0,"-",W49/Q49)</f>
        <v>0.25</v>
      </c>
      <c r="Y49" s="181">
        <v>70000</v>
      </c>
      <c r="Z49" s="182">
        <f>IFERROR(Y49/Q49,"-")</f>
        <v>17500</v>
      </c>
      <c r="AA49" s="182">
        <f>IFERROR(Y49/W49,"-")</f>
        <v>70000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>
        <v>2</v>
      </c>
      <c r="BP49" s="117">
        <f>IF(Q49=0,"",IF(BO49=0,"",(BO49/Q49)))</f>
        <v>0.5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>
        <v>1</v>
      </c>
      <c r="BY49" s="124">
        <f>IF(Q49=0,"",IF(BX49=0,"",(BX49/Q49)))</f>
        <v>0.25</v>
      </c>
      <c r="BZ49" s="125"/>
      <c r="CA49" s="126">
        <f>IFERROR(BZ49/BX49,"-")</f>
        <v>0</v>
      </c>
      <c r="CB49" s="127"/>
      <c r="CC49" s="128">
        <f>IFERROR(CB49/BX49,"-")</f>
        <v>0</v>
      </c>
      <c r="CD49" s="129"/>
      <c r="CE49" s="129"/>
      <c r="CF49" s="129"/>
      <c r="CG49" s="130">
        <v>1</v>
      </c>
      <c r="CH49" s="131">
        <f>IF(Q49=0,"",IF(CG49=0,"",(CG49/Q49)))</f>
        <v>0.25</v>
      </c>
      <c r="CI49" s="132">
        <v>1</v>
      </c>
      <c r="CJ49" s="133">
        <f>IFERROR(CI49/CG49,"-")</f>
        <v>1</v>
      </c>
      <c r="CK49" s="134">
        <v>70000</v>
      </c>
      <c r="CL49" s="135">
        <f>IFERROR(CK49/CG49,"-")</f>
        <v>70000</v>
      </c>
      <c r="CM49" s="136"/>
      <c r="CN49" s="136"/>
      <c r="CO49" s="136">
        <v>1</v>
      </c>
      <c r="CP49" s="137">
        <v>1</v>
      </c>
      <c r="CQ49" s="138">
        <v>70000</v>
      </c>
      <c r="CR49" s="138">
        <v>70000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2.6333333333333</v>
      </c>
      <c r="B50" s="184" t="s">
        <v>161</v>
      </c>
      <c r="C50" s="184" t="s">
        <v>58</v>
      </c>
      <c r="D50" s="184"/>
      <c r="E50" s="184" t="s">
        <v>104</v>
      </c>
      <c r="F50" s="184" t="s">
        <v>88</v>
      </c>
      <c r="G50" s="184" t="s">
        <v>61</v>
      </c>
      <c r="H50" s="87" t="s">
        <v>158</v>
      </c>
      <c r="I50" s="87" t="s">
        <v>63</v>
      </c>
      <c r="J50" s="87" t="s">
        <v>105</v>
      </c>
      <c r="K50" s="176">
        <v>120000</v>
      </c>
      <c r="L50" s="79">
        <v>8</v>
      </c>
      <c r="M50" s="79">
        <v>0</v>
      </c>
      <c r="N50" s="79">
        <v>36</v>
      </c>
      <c r="O50" s="88">
        <v>4</v>
      </c>
      <c r="P50" s="89">
        <v>0</v>
      </c>
      <c r="Q50" s="90">
        <f>O50+P50</f>
        <v>4</v>
      </c>
      <c r="R50" s="80">
        <f>IFERROR(Q50/N50,"-")</f>
        <v>0.11111111111111</v>
      </c>
      <c r="S50" s="79">
        <v>0</v>
      </c>
      <c r="T50" s="79">
        <v>4</v>
      </c>
      <c r="U50" s="80">
        <f>IFERROR(T50/(Q50),"-")</f>
        <v>1</v>
      </c>
      <c r="V50" s="81">
        <f>IFERROR(K50/SUM(Q50:Q51),"-")</f>
        <v>20000</v>
      </c>
      <c r="W50" s="82">
        <v>3</v>
      </c>
      <c r="X50" s="80">
        <f>IF(Q50=0,"-",W50/Q50)</f>
        <v>0.75</v>
      </c>
      <c r="Y50" s="181">
        <v>43000</v>
      </c>
      <c r="Z50" s="182">
        <f>IFERROR(Y50/Q50,"-")</f>
        <v>10750</v>
      </c>
      <c r="AA50" s="182">
        <f>IFERROR(Y50/W50,"-")</f>
        <v>14333.333333333</v>
      </c>
      <c r="AB50" s="176">
        <f>SUM(Y50:Y51)-SUM(K50:K51)</f>
        <v>196000</v>
      </c>
      <c r="AC50" s="83">
        <f>SUM(Y50:Y51)/SUM(K50:K51)</f>
        <v>2.6333333333333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>
        <v>1</v>
      </c>
      <c r="AX50" s="104">
        <f>IF(Q50=0,"",IF(AW50=0,"",(AW50/Q50)))</f>
        <v>0.25</v>
      </c>
      <c r="AY50" s="103"/>
      <c r="AZ50" s="105">
        <f>IFERROR(AY50/AW50,"-")</f>
        <v>0</v>
      </c>
      <c r="BA50" s="106"/>
      <c r="BB50" s="107">
        <f>IFERROR(BA50/AW50,"-")</f>
        <v>0</v>
      </c>
      <c r="BC50" s="108"/>
      <c r="BD50" s="108"/>
      <c r="BE50" s="108"/>
      <c r="BF50" s="109">
        <v>1</v>
      </c>
      <c r="BG50" s="110">
        <f>IF(Q50=0,"",IF(BF50=0,"",(BF50/Q50)))</f>
        <v>0.25</v>
      </c>
      <c r="BH50" s="109">
        <v>1</v>
      </c>
      <c r="BI50" s="111">
        <f>IFERROR(BH50/BF50,"-")</f>
        <v>1</v>
      </c>
      <c r="BJ50" s="112">
        <v>3000</v>
      </c>
      <c r="BK50" s="113">
        <f>IFERROR(BJ50/BF50,"-")</f>
        <v>3000</v>
      </c>
      <c r="BL50" s="114">
        <v>1</v>
      </c>
      <c r="BM50" s="114"/>
      <c r="BN50" s="114"/>
      <c r="BO50" s="116">
        <v>2</v>
      </c>
      <c r="BP50" s="117">
        <f>IF(Q50=0,"",IF(BO50=0,"",(BO50/Q50)))</f>
        <v>0.5</v>
      </c>
      <c r="BQ50" s="118">
        <v>2</v>
      </c>
      <c r="BR50" s="119">
        <f>IFERROR(BQ50/BO50,"-")</f>
        <v>1</v>
      </c>
      <c r="BS50" s="120">
        <v>40000</v>
      </c>
      <c r="BT50" s="121">
        <f>IFERROR(BS50/BO50,"-")</f>
        <v>20000</v>
      </c>
      <c r="BU50" s="122"/>
      <c r="BV50" s="122">
        <v>1</v>
      </c>
      <c r="BW50" s="122">
        <v>1</v>
      </c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3</v>
      </c>
      <c r="CQ50" s="138">
        <v>43000</v>
      </c>
      <c r="CR50" s="138">
        <v>35000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162</v>
      </c>
      <c r="C51" s="184" t="s">
        <v>58</v>
      </c>
      <c r="D51" s="184"/>
      <c r="E51" s="184" t="s">
        <v>104</v>
      </c>
      <c r="F51" s="184" t="s">
        <v>88</v>
      </c>
      <c r="G51" s="184" t="s">
        <v>73</v>
      </c>
      <c r="H51" s="87"/>
      <c r="I51" s="87"/>
      <c r="J51" s="87"/>
      <c r="K51" s="176"/>
      <c r="L51" s="79">
        <v>51</v>
      </c>
      <c r="M51" s="79">
        <v>26</v>
      </c>
      <c r="N51" s="79">
        <v>23</v>
      </c>
      <c r="O51" s="88">
        <v>2</v>
      </c>
      <c r="P51" s="89">
        <v>0</v>
      </c>
      <c r="Q51" s="90">
        <f>O51+P51</f>
        <v>2</v>
      </c>
      <c r="R51" s="80">
        <f>IFERROR(Q51/N51,"-")</f>
        <v>0.08695652173913</v>
      </c>
      <c r="S51" s="79">
        <v>1</v>
      </c>
      <c r="T51" s="79">
        <v>1</v>
      </c>
      <c r="U51" s="80">
        <f>IFERROR(T51/(Q51),"-")</f>
        <v>0.5</v>
      </c>
      <c r="V51" s="81"/>
      <c r="W51" s="82">
        <v>2</v>
      </c>
      <c r="X51" s="80">
        <f>IF(Q51=0,"-",W51/Q51)</f>
        <v>1</v>
      </c>
      <c r="Y51" s="181">
        <v>273000</v>
      </c>
      <c r="Z51" s="182">
        <f>IFERROR(Y51/Q51,"-")</f>
        <v>136500</v>
      </c>
      <c r="AA51" s="182">
        <f>IFERROR(Y51/W51,"-")</f>
        <v>136500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/>
      <c r="BP51" s="117">
        <f>IF(Q51=0,"",IF(BO51=0,"",(BO51/Q51)))</f>
        <v>0</v>
      </c>
      <c r="BQ51" s="118"/>
      <c r="BR51" s="119" t="str">
        <f>IFERROR(BQ51/BO51,"-")</f>
        <v>-</v>
      </c>
      <c r="BS51" s="120"/>
      <c r="BT51" s="121" t="str">
        <f>IFERROR(BS51/BO51,"-")</f>
        <v>-</v>
      </c>
      <c r="BU51" s="122"/>
      <c r="BV51" s="122"/>
      <c r="BW51" s="122"/>
      <c r="BX51" s="123">
        <v>2</v>
      </c>
      <c r="BY51" s="124">
        <f>IF(Q51=0,"",IF(BX51=0,"",(BX51/Q51)))</f>
        <v>1</v>
      </c>
      <c r="BZ51" s="125">
        <v>2</v>
      </c>
      <c r="CA51" s="126">
        <f>IFERROR(BZ51/BX51,"-")</f>
        <v>1</v>
      </c>
      <c r="CB51" s="127">
        <v>273000</v>
      </c>
      <c r="CC51" s="128">
        <f>IFERROR(CB51/BX51,"-")</f>
        <v>136500</v>
      </c>
      <c r="CD51" s="129">
        <v>1</v>
      </c>
      <c r="CE51" s="129"/>
      <c r="CF51" s="129">
        <v>1</v>
      </c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2</v>
      </c>
      <c r="CQ51" s="138">
        <v>273000</v>
      </c>
      <c r="CR51" s="138">
        <v>223000</v>
      </c>
      <c r="CS51" s="138"/>
      <c r="CT51" s="139" t="str">
        <f>IF(AND(CR51=0,CS51=0),"",IF(AND(CR51&lt;=100000,CS51&lt;=100000),"",IF(CR51/CQ51&gt;0.7,"男高",IF(CS51/CQ51&gt;0.7,"女高",""))))</f>
        <v>男高</v>
      </c>
    </row>
    <row r="52" spans="1:99">
      <c r="A52" s="78">
        <f>AC52</f>
        <v>1.35</v>
      </c>
      <c r="B52" s="184" t="s">
        <v>163</v>
      </c>
      <c r="C52" s="184" t="s">
        <v>58</v>
      </c>
      <c r="D52" s="184"/>
      <c r="E52" s="184" t="s">
        <v>99</v>
      </c>
      <c r="F52" s="184" t="s">
        <v>77</v>
      </c>
      <c r="G52" s="184" t="s">
        <v>61</v>
      </c>
      <c r="H52" s="87" t="s">
        <v>164</v>
      </c>
      <c r="I52" s="87" t="s">
        <v>83</v>
      </c>
      <c r="J52" s="185" t="s">
        <v>165</v>
      </c>
      <c r="K52" s="176">
        <v>80000</v>
      </c>
      <c r="L52" s="79">
        <v>9</v>
      </c>
      <c r="M52" s="79">
        <v>0</v>
      </c>
      <c r="N52" s="79">
        <v>29</v>
      </c>
      <c r="O52" s="88">
        <v>1</v>
      </c>
      <c r="P52" s="89">
        <v>0</v>
      </c>
      <c r="Q52" s="90">
        <f>O52+P52</f>
        <v>1</v>
      </c>
      <c r="R52" s="80">
        <f>IFERROR(Q52/N52,"-")</f>
        <v>0.03448275862069</v>
      </c>
      <c r="S52" s="79">
        <v>0</v>
      </c>
      <c r="T52" s="79">
        <v>0</v>
      </c>
      <c r="U52" s="80">
        <f>IFERROR(T52/(Q52),"-")</f>
        <v>0</v>
      </c>
      <c r="V52" s="81">
        <f>IFERROR(K52/SUM(Q52:Q53),"-")</f>
        <v>13333.333333333</v>
      </c>
      <c r="W52" s="82">
        <v>1</v>
      </c>
      <c r="X52" s="80">
        <f>IF(Q52=0,"-",W52/Q52)</f>
        <v>1</v>
      </c>
      <c r="Y52" s="181">
        <v>3000</v>
      </c>
      <c r="Z52" s="182">
        <f>IFERROR(Y52/Q52,"-")</f>
        <v>3000</v>
      </c>
      <c r="AA52" s="182">
        <f>IFERROR(Y52/W52,"-")</f>
        <v>3000</v>
      </c>
      <c r="AB52" s="176">
        <f>SUM(Y52:Y53)-SUM(K52:K53)</f>
        <v>28000</v>
      </c>
      <c r="AC52" s="83">
        <f>SUM(Y52:Y53)/SUM(K52:K53)</f>
        <v>1.35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>
        <v>1</v>
      </c>
      <c r="BP52" s="117">
        <f>IF(Q52=0,"",IF(BO52=0,"",(BO52/Q52)))</f>
        <v>1</v>
      </c>
      <c r="BQ52" s="118">
        <v>1</v>
      </c>
      <c r="BR52" s="119">
        <f>IFERROR(BQ52/BO52,"-")</f>
        <v>1</v>
      </c>
      <c r="BS52" s="120">
        <v>3000</v>
      </c>
      <c r="BT52" s="121">
        <f>IFERROR(BS52/BO52,"-")</f>
        <v>3000</v>
      </c>
      <c r="BU52" s="122">
        <v>1</v>
      </c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1</v>
      </c>
      <c r="CQ52" s="138">
        <v>3000</v>
      </c>
      <c r="CR52" s="138">
        <v>3000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166</v>
      </c>
      <c r="C53" s="184" t="s">
        <v>58</v>
      </c>
      <c r="D53" s="184"/>
      <c r="E53" s="184" t="s">
        <v>99</v>
      </c>
      <c r="F53" s="184" t="s">
        <v>77</v>
      </c>
      <c r="G53" s="184" t="s">
        <v>73</v>
      </c>
      <c r="H53" s="87"/>
      <c r="I53" s="87"/>
      <c r="J53" s="87"/>
      <c r="K53" s="176"/>
      <c r="L53" s="79">
        <v>22</v>
      </c>
      <c r="M53" s="79">
        <v>18</v>
      </c>
      <c r="N53" s="79">
        <v>3</v>
      </c>
      <c r="O53" s="88">
        <v>5</v>
      </c>
      <c r="P53" s="89">
        <v>0</v>
      </c>
      <c r="Q53" s="90">
        <f>O53+P53</f>
        <v>5</v>
      </c>
      <c r="R53" s="80">
        <f>IFERROR(Q53/N53,"-")</f>
        <v>1.6666666666667</v>
      </c>
      <c r="S53" s="79">
        <v>0</v>
      </c>
      <c r="T53" s="79">
        <v>1</v>
      </c>
      <c r="U53" s="80">
        <f>IFERROR(T53/(Q53),"-")</f>
        <v>0.2</v>
      </c>
      <c r="V53" s="81"/>
      <c r="W53" s="82">
        <v>0</v>
      </c>
      <c r="X53" s="80">
        <f>IF(Q53=0,"-",W53/Q53)</f>
        <v>0</v>
      </c>
      <c r="Y53" s="181">
        <v>105000</v>
      </c>
      <c r="Z53" s="182">
        <f>IFERROR(Y53/Q53,"-")</f>
        <v>21000</v>
      </c>
      <c r="AA53" s="182" t="str">
        <f>IFERROR(Y53/W53,"-")</f>
        <v>-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0.2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/>
      <c r="BP53" s="117">
        <f>IF(Q53=0,"",IF(BO53=0,"",(BO53/Q53)))</f>
        <v>0</v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>
        <v>3</v>
      </c>
      <c r="BY53" s="124">
        <f>IF(Q53=0,"",IF(BX53=0,"",(BX53/Q53)))</f>
        <v>0.6</v>
      </c>
      <c r="BZ53" s="125">
        <v>2</v>
      </c>
      <c r="CA53" s="126">
        <f>IFERROR(BZ53/BX53,"-")</f>
        <v>0.66666666666667</v>
      </c>
      <c r="CB53" s="127">
        <v>378000</v>
      </c>
      <c r="CC53" s="128">
        <f>IFERROR(CB53/BX53,"-")</f>
        <v>126000</v>
      </c>
      <c r="CD53" s="129"/>
      <c r="CE53" s="129"/>
      <c r="CF53" s="129">
        <v>2</v>
      </c>
      <c r="CG53" s="130">
        <v>1</v>
      </c>
      <c r="CH53" s="131">
        <f>IF(Q53=0,"",IF(CG53=0,"",(CG53/Q53)))</f>
        <v>0.2</v>
      </c>
      <c r="CI53" s="132">
        <v>1</v>
      </c>
      <c r="CJ53" s="133">
        <f>IFERROR(CI53/CG53,"-")</f>
        <v>1</v>
      </c>
      <c r="CK53" s="134">
        <v>56000</v>
      </c>
      <c r="CL53" s="135">
        <f>IFERROR(CK53/CG53,"-")</f>
        <v>56000</v>
      </c>
      <c r="CM53" s="136"/>
      <c r="CN53" s="136"/>
      <c r="CO53" s="136">
        <v>1</v>
      </c>
      <c r="CP53" s="137">
        <v>0</v>
      </c>
      <c r="CQ53" s="138">
        <v>105000</v>
      </c>
      <c r="CR53" s="138">
        <v>280000</v>
      </c>
      <c r="CS53" s="138"/>
      <c r="CT53" s="139" t="str">
        <f>IF(AND(CR53=0,CS53=0),"",IF(AND(CR53&lt;=100000,CS53&lt;=100000),"",IF(CR53/CQ53&gt;0.7,"男高",IF(CS53/CQ53&gt;0.7,"女高",""))))</f>
        <v>男高</v>
      </c>
    </row>
    <row r="54" spans="1:99">
      <c r="A54" s="78">
        <f>AC54</f>
        <v>0</v>
      </c>
      <c r="B54" s="184" t="s">
        <v>167</v>
      </c>
      <c r="C54" s="184" t="s">
        <v>58</v>
      </c>
      <c r="D54" s="184"/>
      <c r="E54" s="184" t="s">
        <v>122</v>
      </c>
      <c r="F54" s="184" t="s">
        <v>81</v>
      </c>
      <c r="G54" s="184" t="s">
        <v>61</v>
      </c>
      <c r="H54" s="87" t="s">
        <v>164</v>
      </c>
      <c r="I54" s="87" t="s">
        <v>83</v>
      </c>
      <c r="J54" s="185" t="s">
        <v>101</v>
      </c>
      <c r="K54" s="176">
        <v>80000</v>
      </c>
      <c r="L54" s="79">
        <v>11</v>
      </c>
      <c r="M54" s="79">
        <v>0</v>
      </c>
      <c r="N54" s="79">
        <v>32</v>
      </c>
      <c r="O54" s="88">
        <v>2</v>
      </c>
      <c r="P54" s="89">
        <v>0</v>
      </c>
      <c r="Q54" s="90">
        <f>O54+P54</f>
        <v>2</v>
      </c>
      <c r="R54" s="80">
        <f>IFERROR(Q54/N54,"-")</f>
        <v>0.0625</v>
      </c>
      <c r="S54" s="79">
        <v>0</v>
      </c>
      <c r="T54" s="79">
        <v>1</v>
      </c>
      <c r="U54" s="80">
        <f>IFERROR(T54/(Q54),"-")</f>
        <v>0.5</v>
      </c>
      <c r="V54" s="81">
        <f>IFERROR(K54/SUM(Q54:Q55),"-")</f>
        <v>16000</v>
      </c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>
        <f>SUM(Y54:Y55)-SUM(K54:K55)</f>
        <v>-80000</v>
      </c>
      <c r="AC54" s="83">
        <f>SUM(Y54:Y55)/SUM(K54:K55)</f>
        <v>0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>
        <v>1</v>
      </c>
      <c r="BG54" s="110">
        <f>IF(Q54=0,"",IF(BF54=0,"",(BF54/Q54)))</f>
        <v>0.5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>
        <v>1</v>
      </c>
      <c r="BP54" s="117">
        <f>IF(Q54=0,"",IF(BO54=0,"",(BO54/Q54)))</f>
        <v>0.5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168</v>
      </c>
      <c r="C55" s="184" t="s">
        <v>58</v>
      </c>
      <c r="D55" s="184"/>
      <c r="E55" s="184" t="s">
        <v>122</v>
      </c>
      <c r="F55" s="184" t="s">
        <v>81</v>
      </c>
      <c r="G55" s="184" t="s">
        <v>73</v>
      </c>
      <c r="H55" s="87"/>
      <c r="I55" s="87"/>
      <c r="J55" s="87"/>
      <c r="K55" s="176"/>
      <c r="L55" s="79">
        <v>19</v>
      </c>
      <c r="M55" s="79">
        <v>16</v>
      </c>
      <c r="N55" s="79">
        <v>5</v>
      </c>
      <c r="O55" s="88">
        <v>3</v>
      </c>
      <c r="P55" s="89">
        <v>0</v>
      </c>
      <c r="Q55" s="90">
        <f>O55+P55</f>
        <v>3</v>
      </c>
      <c r="R55" s="80">
        <f>IFERROR(Q55/N55,"-")</f>
        <v>0.6</v>
      </c>
      <c r="S55" s="79">
        <v>0</v>
      </c>
      <c r="T55" s="79">
        <v>0</v>
      </c>
      <c r="U55" s="80">
        <f>IFERROR(T55/(Q55),"-")</f>
        <v>0</v>
      </c>
      <c r="V55" s="81"/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>
        <v>1</v>
      </c>
      <c r="AX55" s="104">
        <f>IF(Q55=0,"",IF(AW55=0,"",(AW55/Q55)))</f>
        <v>0.33333333333333</v>
      </c>
      <c r="AY55" s="103"/>
      <c r="AZ55" s="105">
        <f>IFERROR(AY55/AW55,"-")</f>
        <v>0</v>
      </c>
      <c r="BA55" s="106"/>
      <c r="BB55" s="107">
        <f>IFERROR(BA55/AW55,"-")</f>
        <v>0</v>
      </c>
      <c r="BC55" s="108"/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>
        <v>1</v>
      </c>
      <c r="BP55" s="117">
        <f>IF(Q55=0,"",IF(BO55=0,"",(BO55/Q55)))</f>
        <v>0.33333333333333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>
        <v>1</v>
      </c>
      <c r="BY55" s="124">
        <f>IF(Q55=0,"",IF(BX55=0,"",(BX55/Q55)))</f>
        <v>0.33333333333333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0.69411764705882</v>
      </c>
      <c r="B56" s="184" t="s">
        <v>169</v>
      </c>
      <c r="C56" s="184" t="s">
        <v>58</v>
      </c>
      <c r="D56" s="184"/>
      <c r="E56" s="184" t="s">
        <v>170</v>
      </c>
      <c r="F56" s="184" t="s">
        <v>81</v>
      </c>
      <c r="G56" s="184" t="s">
        <v>61</v>
      </c>
      <c r="H56" s="87" t="s">
        <v>62</v>
      </c>
      <c r="I56" s="87" t="s">
        <v>171</v>
      </c>
      <c r="J56" s="186" t="s">
        <v>172</v>
      </c>
      <c r="K56" s="176">
        <v>85000</v>
      </c>
      <c r="L56" s="79">
        <v>14</v>
      </c>
      <c r="M56" s="79">
        <v>0</v>
      </c>
      <c r="N56" s="79">
        <v>50</v>
      </c>
      <c r="O56" s="88">
        <v>4</v>
      </c>
      <c r="P56" s="89">
        <v>0</v>
      </c>
      <c r="Q56" s="90">
        <f>O56+P56</f>
        <v>4</v>
      </c>
      <c r="R56" s="80">
        <f>IFERROR(Q56/N56,"-")</f>
        <v>0.08</v>
      </c>
      <c r="S56" s="79">
        <v>0</v>
      </c>
      <c r="T56" s="79">
        <v>1</v>
      </c>
      <c r="U56" s="80">
        <f>IFERROR(T56/(Q56),"-")</f>
        <v>0.25</v>
      </c>
      <c r="V56" s="81">
        <f>IFERROR(K56/SUM(Q56:Q57),"-")</f>
        <v>10625</v>
      </c>
      <c r="W56" s="82">
        <v>0</v>
      </c>
      <c r="X56" s="80">
        <f>IF(Q56=0,"-",W56/Q56)</f>
        <v>0</v>
      </c>
      <c r="Y56" s="181">
        <v>0</v>
      </c>
      <c r="Z56" s="182">
        <f>IFERROR(Y56/Q56,"-")</f>
        <v>0</v>
      </c>
      <c r="AA56" s="182" t="str">
        <f>IFERROR(Y56/W56,"-")</f>
        <v>-</v>
      </c>
      <c r="AB56" s="176">
        <f>SUM(Y56:Y57)-SUM(K56:K57)</f>
        <v>-26000</v>
      </c>
      <c r="AC56" s="83">
        <f>SUM(Y56:Y57)/SUM(K56:K57)</f>
        <v>0.69411764705882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2</v>
      </c>
      <c r="BG56" s="110">
        <f>IF(Q56=0,"",IF(BF56=0,"",(BF56/Q56)))</f>
        <v>0.5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>
        <v>2</v>
      </c>
      <c r="BP56" s="117">
        <f>IF(Q56=0,"",IF(BO56=0,"",(BO56/Q56)))</f>
        <v>0.5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/>
      <c r="BY56" s="124">
        <f>IF(Q56=0,"",IF(BX56=0,"",(BX56/Q56)))</f>
        <v>0</v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173</v>
      </c>
      <c r="C57" s="184" t="s">
        <v>58</v>
      </c>
      <c r="D57" s="184"/>
      <c r="E57" s="184" t="s">
        <v>170</v>
      </c>
      <c r="F57" s="184" t="s">
        <v>81</v>
      </c>
      <c r="G57" s="184" t="s">
        <v>73</v>
      </c>
      <c r="H57" s="87"/>
      <c r="I57" s="87"/>
      <c r="J57" s="87"/>
      <c r="K57" s="176"/>
      <c r="L57" s="79">
        <v>30</v>
      </c>
      <c r="M57" s="79">
        <v>20</v>
      </c>
      <c r="N57" s="79">
        <v>3</v>
      </c>
      <c r="O57" s="88">
        <v>4</v>
      </c>
      <c r="P57" s="89">
        <v>0</v>
      </c>
      <c r="Q57" s="90">
        <f>O57+P57</f>
        <v>4</v>
      </c>
      <c r="R57" s="80">
        <f>IFERROR(Q57/N57,"-")</f>
        <v>1.3333333333333</v>
      </c>
      <c r="S57" s="79">
        <v>2</v>
      </c>
      <c r="T57" s="79">
        <v>1</v>
      </c>
      <c r="U57" s="80">
        <f>IFERROR(T57/(Q57),"-")</f>
        <v>0.25</v>
      </c>
      <c r="V57" s="81"/>
      <c r="W57" s="82">
        <v>2</v>
      </c>
      <c r="X57" s="80">
        <f>IF(Q57=0,"-",W57/Q57)</f>
        <v>0.5</v>
      </c>
      <c r="Y57" s="181">
        <v>59000</v>
      </c>
      <c r="Z57" s="182">
        <f>IFERROR(Y57/Q57,"-")</f>
        <v>14750</v>
      </c>
      <c r="AA57" s="182">
        <f>IFERROR(Y57/W57,"-")</f>
        <v>29500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>
        <v>1</v>
      </c>
      <c r="BG57" s="110">
        <f>IF(Q57=0,"",IF(BF57=0,"",(BF57/Q57)))</f>
        <v>0.25</v>
      </c>
      <c r="BH57" s="109"/>
      <c r="BI57" s="111">
        <f>IFERROR(BH57/BF57,"-")</f>
        <v>0</v>
      </c>
      <c r="BJ57" s="112"/>
      <c r="BK57" s="113">
        <f>IFERROR(BJ57/BF57,"-")</f>
        <v>0</v>
      </c>
      <c r="BL57" s="114"/>
      <c r="BM57" s="114"/>
      <c r="BN57" s="114"/>
      <c r="BO57" s="116"/>
      <c r="BP57" s="117">
        <f>IF(Q57=0,"",IF(BO57=0,"",(BO57/Q57)))</f>
        <v>0</v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>
        <v>2</v>
      </c>
      <c r="BY57" s="124">
        <f>IF(Q57=0,"",IF(BX57=0,"",(BX57/Q57)))</f>
        <v>0.5</v>
      </c>
      <c r="BZ57" s="125">
        <v>2</v>
      </c>
      <c r="CA57" s="126">
        <f>IFERROR(BZ57/BX57,"-")</f>
        <v>1</v>
      </c>
      <c r="CB57" s="127">
        <v>49000</v>
      </c>
      <c r="CC57" s="128">
        <f>IFERROR(CB57/BX57,"-")</f>
        <v>24500</v>
      </c>
      <c r="CD57" s="129">
        <v>1</v>
      </c>
      <c r="CE57" s="129"/>
      <c r="CF57" s="129">
        <v>1</v>
      </c>
      <c r="CG57" s="130">
        <v>1</v>
      </c>
      <c r="CH57" s="131">
        <f>IF(Q57=0,"",IF(CG57=0,"",(CG57/Q57)))</f>
        <v>0.25</v>
      </c>
      <c r="CI57" s="132">
        <v>1</v>
      </c>
      <c r="CJ57" s="133">
        <f>IFERROR(CI57/CG57,"-")</f>
        <v>1</v>
      </c>
      <c r="CK57" s="134">
        <v>10000</v>
      </c>
      <c r="CL57" s="135">
        <f>IFERROR(CK57/CG57,"-")</f>
        <v>10000</v>
      </c>
      <c r="CM57" s="136"/>
      <c r="CN57" s="136">
        <v>1</v>
      </c>
      <c r="CO57" s="136"/>
      <c r="CP57" s="137">
        <v>2</v>
      </c>
      <c r="CQ57" s="138">
        <v>59000</v>
      </c>
      <c r="CR57" s="138">
        <v>44000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0.87058823529412</v>
      </c>
      <c r="B58" s="184" t="s">
        <v>174</v>
      </c>
      <c r="C58" s="184" t="s">
        <v>58</v>
      </c>
      <c r="D58" s="184"/>
      <c r="E58" s="184" t="s">
        <v>99</v>
      </c>
      <c r="F58" s="184" t="s">
        <v>81</v>
      </c>
      <c r="G58" s="184" t="s">
        <v>61</v>
      </c>
      <c r="H58" s="87" t="s">
        <v>66</v>
      </c>
      <c r="I58" s="87" t="s">
        <v>171</v>
      </c>
      <c r="J58" s="87" t="s">
        <v>175</v>
      </c>
      <c r="K58" s="176">
        <v>85000</v>
      </c>
      <c r="L58" s="79">
        <v>14</v>
      </c>
      <c r="M58" s="79">
        <v>0</v>
      </c>
      <c r="N58" s="79">
        <v>56</v>
      </c>
      <c r="O58" s="88">
        <v>5</v>
      </c>
      <c r="P58" s="89">
        <v>0</v>
      </c>
      <c r="Q58" s="90">
        <f>O58+P58</f>
        <v>5</v>
      </c>
      <c r="R58" s="80">
        <f>IFERROR(Q58/N58,"-")</f>
        <v>0.089285714285714</v>
      </c>
      <c r="S58" s="79">
        <v>1</v>
      </c>
      <c r="T58" s="79">
        <v>3</v>
      </c>
      <c r="U58" s="80">
        <f>IFERROR(T58/(Q58),"-")</f>
        <v>0.6</v>
      </c>
      <c r="V58" s="81">
        <f>IFERROR(K58/SUM(Q58:Q59),"-")</f>
        <v>10625</v>
      </c>
      <c r="W58" s="82">
        <v>1</v>
      </c>
      <c r="X58" s="80">
        <f>IF(Q58=0,"-",W58/Q58)</f>
        <v>0.2</v>
      </c>
      <c r="Y58" s="181">
        <v>20000</v>
      </c>
      <c r="Z58" s="182">
        <f>IFERROR(Y58/Q58,"-")</f>
        <v>4000</v>
      </c>
      <c r="AA58" s="182">
        <f>IFERROR(Y58/W58,"-")</f>
        <v>20000</v>
      </c>
      <c r="AB58" s="176">
        <f>SUM(Y58:Y59)-SUM(K58:K59)</f>
        <v>-11000</v>
      </c>
      <c r="AC58" s="83">
        <f>SUM(Y58:Y59)/SUM(K58:K59)</f>
        <v>0.87058823529412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>
        <v>1</v>
      </c>
      <c r="AO58" s="98">
        <f>IF(Q58=0,"",IF(AN58=0,"",(AN58/Q58)))</f>
        <v>0.2</v>
      </c>
      <c r="AP58" s="97"/>
      <c r="AQ58" s="99">
        <f>IFERROR(AP58/AN58,"-")</f>
        <v>0</v>
      </c>
      <c r="AR58" s="100"/>
      <c r="AS58" s="101">
        <f>IFERROR(AR58/AN58,"-")</f>
        <v>0</v>
      </c>
      <c r="AT58" s="102"/>
      <c r="AU58" s="102"/>
      <c r="AV58" s="102"/>
      <c r="AW58" s="103">
        <v>1</v>
      </c>
      <c r="AX58" s="104">
        <f>IF(Q58=0,"",IF(AW58=0,"",(AW58/Q58)))</f>
        <v>0.2</v>
      </c>
      <c r="AY58" s="103"/>
      <c r="AZ58" s="105">
        <f>IFERROR(AY58/AW58,"-")</f>
        <v>0</v>
      </c>
      <c r="BA58" s="106"/>
      <c r="BB58" s="107">
        <f>IFERROR(BA58/AW58,"-")</f>
        <v>0</v>
      </c>
      <c r="BC58" s="108"/>
      <c r="BD58" s="108"/>
      <c r="BE58" s="108"/>
      <c r="BF58" s="109">
        <v>2</v>
      </c>
      <c r="BG58" s="110">
        <f>IF(Q58=0,"",IF(BF58=0,"",(BF58/Q58)))</f>
        <v>0.4</v>
      </c>
      <c r="BH58" s="109">
        <v>1</v>
      </c>
      <c r="BI58" s="111">
        <f>IFERROR(BH58/BF58,"-")</f>
        <v>0.5</v>
      </c>
      <c r="BJ58" s="112">
        <v>20000</v>
      </c>
      <c r="BK58" s="113">
        <f>IFERROR(BJ58/BF58,"-")</f>
        <v>10000</v>
      </c>
      <c r="BL58" s="114"/>
      <c r="BM58" s="114"/>
      <c r="BN58" s="114">
        <v>1</v>
      </c>
      <c r="BO58" s="116"/>
      <c r="BP58" s="117">
        <f>IF(Q58=0,"",IF(BO58=0,"",(BO58/Q58)))</f>
        <v>0</v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>
        <v>1</v>
      </c>
      <c r="BY58" s="124">
        <f>IF(Q58=0,"",IF(BX58=0,"",(BX58/Q58)))</f>
        <v>0.2</v>
      </c>
      <c r="BZ58" s="125"/>
      <c r="CA58" s="126">
        <f>IFERROR(BZ58/BX58,"-")</f>
        <v>0</v>
      </c>
      <c r="CB58" s="127"/>
      <c r="CC58" s="128">
        <f>IFERROR(CB58/BX58,"-")</f>
        <v>0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1</v>
      </c>
      <c r="CQ58" s="138">
        <v>20000</v>
      </c>
      <c r="CR58" s="138">
        <v>20000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176</v>
      </c>
      <c r="C59" s="184" t="s">
        <v>58</v>
      </c>
      <c r="D59" s="184"/>
      <c r="E59" s="184" t="s">
        <v>99</v>
      </c>
      <c r="F59" s="184" t="s">
        <v>81</v>
      </c>
      <c r="G59" s="184" t="s">
        <v>73</v>
      </c>
      <c r="H59" s="87"/>
      <c r="I59" s="87"/>
      <c r="J59" s="87"/>
      <c r="K59" s="176"/>
      <c r="L59" s="79">
        <v>20</v>
      </c>
      <c r="M59" s="79">
        <v>19</v>
      </c>
      <c r="N59" s="79">
        <v>6</v>
      </c>
      <c r="O59" s="88">
        <v>3</v>
      </c>
      <c r="P59" s="89">
        <v>0</v>
      </c>
      <c r="Q59" s="90">
        <f>O59+P59</f>
        <v>3</v>
      </c>
      <c r="R59" s="80">
        <f>IFERROR(Q59/N59,"-")</f>
        <v>0.5</v>
      </c>
      <c r="S59" s="79">
        <v>1</v>
      </c>
      <c r="T59" s="79">
        <v>0</v>
      </c>
      <c r="U59" s="80">
        <f>IFERROR(T59/(Q59),"-")</f>
        <v>0</v>
      </c>
      <c r="V59" s="81"/>
      <c r="W59" s="82">
        <v>2</v>
      </c>
      <c r="X59" s="80">
        <f>IF(Q59=0,"-",W59/Q59)</f>
        <v>0.66666666666667</v>
      </c>
      <c r="Y59" s="181">
        <v>54000</v>
      </c>
      <c r="Z59" s="182">
        <f>IFERROR(Y59/Q59,"-")</f>
        <v>18000</v>
      </c>
      <c r="AA59" s="182">
        <f>IFERROR(Y59/W59,"-")</f>
        <v>27000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0.33333333333333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>
        <v>1</v>
      </c>
      <c r="BY59" s="124">
        <f>IF(Q59=0,"",IF(BX59=0,"",(BX59/Q59)))</f>
        <v>0.33333333333333</v>
      </c>
      <c r="BZ59" s="125">
        <v>1</v>
      </c>
      <c r="CA59" s="126">
        <f>IFERROR(BZ59/BX59,"-")</f>
        <v>1</v>
      </c>
      <c r="CB59" s="127">
        <v>5000</v>
      </c>
      <c r="CC59" s="128">
        <f>IFERROR(CB59/BX59,"-")</f>
        <v>5000</v>
      </c>
      <c r="CD59" s="129">
        <v>1</v>
      </c>
      <c r="CE59" s="129"/>
      <c r="CF59" s="129"/>
      <c r="CG59" s="130">
        <v>1</v>
      </c>
      <c r="CH59" s="131">
        <f>IF(Q59=0,"",IF(CG59=0,"",(CG59/Q59)))</f>
        <v>0.33333333333333</v>
      </c>
      <c r="CI59" s="132">
        <v>1</v>
      </c>
      <c r="CJ59" s="133">
        <f>IFERROR(CI59/CG59,"-")</f>
        <v>1</v>
      </c>
      <c r="CK59" s="134">
        <v>49000</v>
      </c>
      <c r="CL59" s="135">
        <f>IFERROR(CK59/CG59,"-")</f>
        <v>49000</v>
      </c>
      <c r="CM59" s="136"/>
      <c r="CN59" s="136"/>
      <c r="CO59" s="136">
        <v>1</v>
      </c>
      <c r="CP59" s="137">
        <v>2</v>
      </c>
      <c r="CQ59" s="138">
        <v>54000</v>
      </c>
      <c r="CR59" s="138">
        <v>49000</v>
      </c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28.769230769231</v>
      </c>
      <c r="B60" s="184" t="s">
        <v>177</v>
      </c>
      <c r="C60" s="184" t="s">
        <v>58</v>
      </c>
      <c r="D60" s="184"/>
      <c r="E60" s="184" t="s">
        <v>170</v>
      </c>
      <c r="F60" s="184" t="s">
        <v>88</v>
      </c>
      <c r="G60" s="184" t="s">
        <v>61</v>
      </c>
      <c r="H60" s="87" t="s">
        <v>95</v>
      </c>
      <c r="I60" s="87" t="s">
        <v>171</v>
      </c>
      <c r="J60" s="185" t="s">
        <v>165</v>
      </c>
      <c r="K60" s="176">
        <v>65000</v>
      </c>
      <c r="L60" s="79">
        <v>11</v>
      </c>
      <c r="M60" s="79">
        <v>0</v>
      </c>
      <c r="N60" s="79">
        <v>40</v>
      </c>
      <c r="O60" s="88">
        <v>3</v>
      </c>
      <c r="P60" s="89">
        <v>0</v>
      </c>
      <c r="Q60" s="90">
        <f>O60+P60</f>
        <v>3</v>
      </c>
      <c r="R60" s="80">
        <f>IFERROR(Q60/N60,"-")</f>
        <v>0.075</v>
      </c>
      <c r="S60" s="79">
        <v>1</v>
      </c>
      <c r="T60" s="79">
        <v>2</v>
      </c>
      <c r="U60" s="80">
        <f>IFERROR(T60/(Q60),"-")</f>
        <v>0.66666666666667</v>
      </c>
      <c r="V60" s="81">
        <f>IFERROR(K60/SUM(Q60:Q61),"-")</f>
        <v>10833.333333333</v>
      </c>
      <c r="W60" s="82">
        <v>1</v>
      </c>
      <c r="X60" s="80">
        <f>IF(Q60=0,"-",W60/Q60)</f>
        <v>0.33333333333333</v>
      </c>
      <c r="Y60" s="181">
        <v>1861000</v>
      </c>
      <c r="Z60" s="182">
        <f>IFERROR(Y60/Q60,"-")</f>
        <v>620333.33333333</v>
      </c>
      <c r="AA60" s="182">
        <f>IFERROR(Y60/W60,"-")</f>
        <v>1861000</v>
      </c>
      <c r="AB60" s="176">
        <f>SUM(Y60:Y61)-SUM(K60:K61)</f>
        <v>1805000</v>
      </c>
      <c r="AC60" s="83">
        <f>SUM(Y60:Y61)/SUM(K60:K61)</f>
        <v>28.769230769231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1</v>
      </c>
      <c r="BG60" s="110">
        <f>IF(Q60=0,"",IF(BF60=0,"",(BF60/Q60)))</f>
        <v>0.33333333333333</v>
      </c>
      <c r="BH60" s="109"/>
      <c r="BI60" s="111">
        <f>IFERROR(BH60/BF60,"-")</f>
        <v>0</v>
      </c>
      <c r="BJ60" s="112"/>
      <c r="BK60" s="113">
        <f>IFERROR(BJ60/BF60,"-")</f>
        <v>0</v>
      </c>
      <c r="BL60" s="114"/>
      <c r="BM60" s="114"/>
      <c r="BN60" s="114"/>
      <c r="BO60" s="116">
        <v>1</v>
      </c>
      <c r="BP60" s="117">
        <f>IF(Q60=0,"",IF(BO60=0,"",(BO60/Q60)))</f>
        <v>0.33333333333333</v>
      </c>
      <c r="BQ60" s="118"/>
      <c r="BR60" s="119">
        <f>IFERROR(BQ60/BO60,"-")</f>
        <v>0</v>
      </c>
      <c r="BS60" s="120"/>
      <c r="BT60" s="121">
        <f>IFERROR(BS60/BO60,"-")</f>
        <v>0</v>
      </c>
      <c r="BU60" s="122"/>
      <c r="BV60" s="122"/>
      <c r="BW60" s="122"/>
      <c r="BX60" s="123">
        <v>1</v>
      </c>
      <c r="BY60" s="124">
        <f>IF(Q60=0,"",IF(BX60=0,"",(BX60/Q60)))</f>
        <v>0.33333333333333</v>
      </c>
      <c r="BZ60" s="125">
        <v>1</v>
      </c>
      <c r="CA60" s="126">
        <f>IFERROR(BZ60/BX60,"-")</f>
        <v>1</v>
      </c>
      <c r="CB60" s="127">
        <v>1861000</v>
      </c>
      <c r="CC60" s="128">
        <f>IFERROR(CB60/BX60,"-")</f>
        <v>1861000</v>
      </c>
      <c r="CD60" s="129"/>
      <c r="CE60" s="129"/>
      <c r="CF60" s="129">
        <v>1</v>
      </c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1</v>
      </c>
      <c r="CQ60" s="138">
        <v>1861000</v>
      </c>
      <c r="CR60" s="138">
        <v>1861000</v>
      </c>
      <c r="CS60" s="138"/>
      <c r="CT60" s="139" t="str">
        <f>IF(AND(CR60=0,CS60=0),"",IF(AND(CR60&lt;=100000,CS60&lt;=100000),"",IF(CR60/CQ60&gt;0.7,"男高",IF(CS60/CQ60&gt;0.7,"女高",""))))</f>
        <v>男高</v>
      </c>
    </row>
    <row r="61" spans="1:99">
      <c r="A61" s="78"/>
      <c r="B61" s="184" t="s">
        <v>178</v>
      </c>
      <c r="C61" s="184" t="s">
        <v>58</v>
      </c>
      <c r="D61" s="184"/>
      <c r="E61" s="184" t="s">
        <v>170</v>
      </c>
      <c r="F61" s="184" t="s">
        <v>88</v>
      </c>
      <c r="G61" s="184" t="s">
        <v>73</v>
      </c>
      <c r="H61" s="87"/>
      <c r="I61" s="87"/>
      <c r="J61" s="87"/>
      <c r="K61" s="176"/>
      <c r="L61" s="79">
        <v>41</v>
      </c>
      <c r="M61" s="79">
        <v>18</v>
      </c>
      <c r="N61" s="79">
        <v>5</v>
      </c>
      <c r="O61" s="88">
        <v>3</v>
      </c>
      <c r="P61" s="89">
        <v>0</v>
      </c>
      <c r="Q61" s="90">
        <f>O61+P61</f>
        <v>3</v>
      </c>
      <c r="R61" s="80">
        <f>IFERROR(Q61/N61,"-")</f>
        <v>0.6</v>
      </c>
      <c r="S61" s="79">
        <v>0</v>
      </c>
      <c r="T61" s="79">
        <v>0</v>
      </c>
      <c r="U61" s="80">
        <f>IFERROR(T61/(Q61),"-")</f>
        <v>0</v>
      </c>
      <c r="V61" s="81"/>
      <c r="W61" s="82">
        <v>2</v>
      </c>
      <c r="X61" s="80">
        <f>IF(Q61=0,"-",W61/Q61)</f>
        <v>0.66666666666667</v>
      </c>
      <c r="Y61" s="181">
        <v>9000</v>
      </c>
      <c r="Z61" s="182">
        <f>IFERROR(Y61/Q61,"-")</f>
        <v>3000</v>
      </c>
      <c r="AA61" s="182">
        <f>IFERROR(Y61/W61,"-")</f>
        <v>4500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>
        <v>3</v>
      </c>
      <c r="BP61" s="117">
        <f>IF(Q61=0,"",IF(BO61=0,"",(BO61/Q61)))</f>
        <v>1</v>
      </c>
      <c r="BQ61" s="118">
        <v>2</v>
      </c>
      <c r="BR61" s="119">
        <f>IFERROR(BQ61/BO61,"-")</f>
        <v>0.66666666666667</v>
      </c>
      <c r="BS61" s="120">
        <v>9000</v>
      </c>
      <c r="BT61" s="121">
        <f>IFERROR(BS61/BO61,"-")</f>
        <v>3000</v>
      </c>
      <c r="BU61" s="122">
        <v>1</v>
      </c>
      <c r="BV61" s="122">
        <v>1</v>
      </c>
      <c r="BW61" s="122"/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2</v>
      </c>
      <c r="CQ61" s="138">
        <v>9000</v>
      </c>
      <c r="CR61" s="138">
        <v>6000</v>
      </c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>
        <f>AC62</f>
        <v>0</v>
      </c>
      <c r="B62" s="184" t="s">
        <v>179</v>
      </c>
      <c r="C62" s="184" t="s">
        <v>58</v>
      </c>
      <c r="D62" s="184"/>
      <c r="E62" s="184"/>
      <c r="F62" s="184"/>
      <c r="G62" s="184" t="s">
        <v>61</v>
      </c>
      <c r="H62" s="87" t="s">
        <v>180</v>
      </c>
      <c r="I62" s="87" t="s">
        <v>181</v>
      </c>
      <c r="J62" s="87" t="s">
        <v>182</v>
      </c>
      <c r="K62" s="176">
        <v>80000</v>
      </c>
      <c r="L62" s="79">
        <v>14</v>
      </c>
      <c r="M62" s="79">
        <v>0</v>
      </c>
      <c r="N62" s="79">
        <v>92</v>
      </c>
      <c r="O62" s="88">
        <v>6</v>
      </c>
      <c r="P62" s="89">
        <v>0</v>
      </c>
      <c r="Q62" s="90">
        <f>O62+P62</f>
        <v>6</v>
      </c>
      <c r="R62" s="80">
        <f>IFERROR(Q62/N62,"-")</f>
        <v>0.065217391304348</v>
      </c>
      <c r="S62" s="79">
        <v>0</v>
      </c>
      <c r="T62" s="79">
        <v>4</v>
      </c>
      <c r="U62" s="80">
        <f>IFERROR(T62/(Q62),"-")</f>
        <v>0.66666666666667</v>
      </c>
      <c r="V62" s="81">
        <f>IFERROR(K62/SUM(Q62:Q63),"-")</f>
        <v>13333.333333333</v>
      </c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>
        <f>SUM(Y62:Y63)-SUM(K62:K63)</f>
        <v>-80000</v>
      </c>
      <c r="AC62" s="83">
        <f>SUM(Y62:Y63)/SUM(K62:K63)</f>
        <v>0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>
        <v>5</v>
      </c>
      <c r="BG62" s="110">
        <f>IF(Q62=0,"",IF(BF62=0,"",(BF62/Q62)))</f>
        <v>0.83333333333333</v>
      </c>
      <c r="BH62" s="109"/>
      <c r="BI62" s="111">
        <f>IFERROR(BH62/BF62,"-")</f>
        <v>0</v>
      </c>
      <c r="BJ62" s="112"/>
      <c r="BK62" s="113">
        <f>IFERROR(BJ62/BF62,"-")</f>
        <v>0</v>
      </c>
      <c r="BL62" s="114"/>
      <c r="BM62" s="114"/>
      <c r="BN62" s="114"/>
      <c r="BO62" s="116">
        <v>1</v>
      </c>
      <c r="BP62" s="117">
        <f>IF(Q62=0,"",IF(BO62=0,"",(BO62/Q62)))</f>
        <v>0.16666666666667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183</v>
      </c>
      <c r="C63" s="184" t="s">
        <v>58</v>
      </c>
      <c r="D63" s="184"/>
      <c r="E63" s="184"/>
      <c r="F63" s="184"/>
      <c r="G63" s="184" t="s">
        <v>73</v>
      </c>
      <c r="H63" s="87"/>
      <c r="I63" s="87"/>
      <c r="J63" s="87"/>
      <c r="K63" s="176"/>
      <c r="L63" s="79">
        <v>35</v>
      </c>
      <c r="M63" s="79">
        <v>15</v>
      </c>
      <c r="N63" s="79">
        <v>1</v>
      </c>
      <c r="O63" s="88">
        <v>0</v>
      </c>
      <c r="P63" s="89">
        <v>0</v>
      </c>
      <c r="Q63" s="90">
        <f>O63+P63</f>
        <v>0</v>
      </c>
      <c r="R63" s="80">
        <f>IFERROR(Q63/N63,"-")</f>
        <v>0</v>
      </c>
      <c r="S63" s="79">
        <v>0</v>
      </c>
      <c r="T63" s="79">
        <v>0</v>
      </c>
      <c r="U63" s="80" t="str">
        <f>IFERROR(T63/(Q63),"-")</f>
        <v>-</v>
      </c>
      <c r="V63" s="81"/>
      <c r="W63" s="82">
        <v>0</v>
      </c>
      <c r="X63" s="80" t="str">
        <f>IF(Q63=0,"-",W63/Q63)</f>
        <v>-</v>
      </c>
      <c r="Y63" s="181">
        <v>0</v>
      </c>
      <c r="Z63" s="182" t="str">
        <f>IFERROR(Y63/Q63,"-")</f>
        <v>-</v>
      </c>
      <c r="AA63" s="182" t="str">
        <f>IFERROR(Y63/W63,"-")</f>
        <v>-</v>
      </c>
      <c r="AB63" s="176"/>
      <c r="AC63" s="83"/>
      <c r="AD63" s="77"/>
      <c r="AE63" s="91"/>
      <c r="AF63" s="92" t="str">
        <f>IF(Q63=0,"",IF(AE63=0,"",(AE63/Q63)))</f>
        <v/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 t="str">
        <f>IF(Q63=0,"",IF(AN63=0,"",(AN63/Q63)))</f>
        <v/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 t="str">
        <f>IF(Q63=0,"",IF(AW63=0,"",(AW63/Q63)))</f>
        <v/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/>
      <c r="BG63" s="110" t="str">
        <f>IF(Q63=0,"",IF(BF63=0,"",(BF63/Q63)))</f>
        <v/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/>
      <c r="BP63" s="117" t="str">
        <f>IF(Q63=0,"",IF(BO63=0,"",(BO63/Q63)))</f>
        <v/>
      </c>
      <c r="BQ63" s="118"/>
      <c r="BR63" s="119" t="str">
        <f>IFERROR(BQ63/BO63,"-")</f>
        <v>-</v>
      </c>
      <c r="BS63" s="120"/>
      <c r="BT63" s="121" t="str">
        <f>IFERROR(BS63/BO63,"-")</f>
        <v>-</v>
      </c>
      <c r="BU63" s="122"/>
      <c r="BV63" s="122"/>
      <c r="BW63" s="122"/>
      <c r="BX63" s="123"/>
      <c r="BY63" s="124" t="str">
        <f>IF(Q63=0,"",IF(BX63=0,"",(BX63/Q63)))</f>
        <v/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 t="str">
        <f>IF(Q63=0,"",IF(CG63=0,"",(CG63/Q63)))</f>
        <v/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30"/>
      <c r="B64" s="84"/>
      <c r="C64" s="84"/>
      <c r="D64" s="85"/>
      <c r="E64" s="85"/>
      <c r="F64" s="85"/>
      <c r="G64" s="86"/>
      <c r="H64" s="87"/>
      <c r="I64" s="87"/>
      <c r="J64" s="87"/>
      <c r="K64" s="177"/>
      <c r="L64" s="34"/>
      <c r="M64" s="34"/>
      <c r="N64" s="31"/>
      <c r="O64" s="23"/>
      <c r="P64" s="23"/>
      <c r="Q64" s="23"/>
      <c r="R64" s="32"/>
      <c r="S64" s="32"/>
      <c r="T64" s="23"/>
      <c r="U64" s="32"/>
      <c r="V64" s="25"/>
      <c r="W64" s="25"/>
      <c r="X64" s="25"/>
      <c r="Y64" s="183"/>
      <c r="Z64" s="183"/>
      <c r="AA64" s="183"/>
      <c r="AB64" s="183"/>
      <c r="AC64" s="33"/>
      <c r="AD64" s="57"/>
      <c r="AE64" s="61"/>
      <c r="AF64" s="62"/>
      <c r="AG64" s="61"/>
      <c r="AH64" s="65"/>
      <c r="AI64" s="66"/>
      <c r="AJ64" s="67"/>
      <c r="AK64" s="68"/>
      <c r="AL64" s="68"/>
      <c r="AM64" s="68"/>
      <c r="AN64" s="61"/>
      <c r="AO64" s="62"/>
      <c r="AP64" s="61"/>
      <c r="AQ64" s="65"/>
      <c r="AR64" s="66"/>
      <c r="AS64" s="67"/>
      <c r="AT64" s="68"/>
      <c r="AU64" s="68"/>
      <c r="AV64" s="68"/>
      <c r="AW64" s="61"/>
      <c r="AX64" s="62"/>
      <c r="AY64" s="61"/>
      <c r="AZ64" s="65"/>
      <c r="BA64" s="66"/>
      <c r="BB64" s="67"/>
      <c r="BC64" s="68"/>
      <c r="BD64" s="68"/>
      <c r="BE64" s="68"/>
      <c r="BF64" s="61"/>
      <c r="BG64" s="62"/>
      <c r="BH64" s="61"/>
      <c r="BI64" s="65"/>
      <c r="BJ64" s="66"/>
      <c r="BK64" s="67"/>
      <c r="BL64" s="68"/>
      <c r="BM64" s="68"/>
      <c r="BN64" s="68"/>
      <c r="BO64" s="63"/>
      <c r="BP64" s="64"/>
      <c r="BQ64" s="61"/>
      <c r="BR64" s="65"/>
      <c r="BS64" s="66"/>
      <c r="BT64" s="67"/>
      <c r="BU64" s="68"/>
      <c r="BV64" s="68"/>
      <c r="BW64" s="68"/>
      <c r="BX64" s="63"/>
      <c r="BY64" s="64"/>
      <c r="BZ64" s="61"/>
      <c r="CA64" s="65"/>
      <c r="CB64" s="66"/>
      <c r="CC64" s="67"/>
      <c r="CD64" s="68"/>
      <c r="CE64" s="68"/>
      <c r="CF64" s="68"/>
      <c r="CG64" s="63"/>
      <c r="CH64" s="64"/>
      <c r="CI64" s="61"/>
      <c r="CJ64" s="65"/>
      <c r="CK64" s="66"/>
      <c r="CL64" s="67"/>
      <c r="CM64" s="68"/>
      <c r="CN64" s="68"/>
      <c r="CO64" s="68"/>
      <c r="CP64" s="69"/>
      <c r="CQ64" s="66"/>
      <c r="CR64" s="66"/>
      <c r="CS64" s="66"/>
      <c r="CT64" s="70"/>
    </row>
    <row r="65" spans="1:99">
      <c r="A65" s="30"/>
      <c r="B65" s="37"/>
      <c r="C65" s="37"/>
      <c r="D65" s="21"/>
      <c r="E65" s="21"/>
      <c r="F65" s="21"/>
      <c r="G65" s="22"/>
      <c r="H65" s="36"/>
      <c r="I65" s="36"/>
      <c r="J65" s="73"/>
      <c r="K65" s="178"/>
      <c r="L65" s="34"/>
      <c r="M65" s="34"/>
      <c r="N65" s="31"/>
      <c r="O65" s="23"/>
      <c r="P65" s="23"/>
      <c r="Q65" s="23"/>
      <c r="R65" s="32"/>
      <c r="S65" s="32"/>
      <c r="T65" s="23"/>
      <c r="U65" s="32"/>
      <c r="V65" s="25"/>
      <c r="W65" s="25"/>
      <c r="X65" s="25"/>
      <c r="Y65" s="183"/>
      <c r="Z65" s="183"/>
      <c r="AA65" s="183"/>
      <c r="AB65" s="183"/>
      <c r="AC65" s="33"/>
      <c r="AD65" s="59"/>
      <c r="AE65" s="61"/>
      <c r="AF65" s="62"/>
      <c r="AG65" s="61"/>
      <c r="AH65" s="65"/>
      <c r="AI65" s="66"/>
      <c r="AJ65" s="67"/>
      <c r="AK65" s="68"/>
      <c r="AL65" s="68"/>
      <c r="AM65" s="68"/>
      <c r="AN65" s="61"/>
      <c r="AO65" s="62"/>
      <c r="AP65" s="61"/>
      <c r="AQ65" s="65"/>
      <c r="AR65" s="66"/>
      <c r="AS65" s="67"/>
      <c r="AT65" s="68"/>
      <c r="AU65" s="68"/>
      <c r="AV65" s="68"/>
      <c r="AW65" s="61"/>
      <c r="AX65" s="62"/>
      <c r="AY65" s="61"/>
      <c r="AZ65" s="65"/>
      <c r="BA65" s="66"/>
      <c r="BB65" s="67"/>
      <c r="BC65" s="68"/>
      <c r="BD65" s="68"/>
      <c r="BE65" s="68"/>
      <c r="BF65" s="61"/>
      <c r="BG65" s="62"/>
      <c r="BH65" s="61"/>
      <c r="BI65" s="65"/>
      <c r="BJ65" s="66"/>
      <c r="BK65" s="67"/>
      <c r="BL65" s="68"/>
      <c r="BM65" s="68"/>
      <c r="BN65" s="68"/>
      <c r="BO65" s="63"/>
      <c r="BP65" s="64"/>
      <c r="BQ65" s="61"/>
      <c r="BR65" s="65"/>
      <c r="BS65" s="66"/>
      <c r="BT65" s="67"/>
      <c r="BU65" s="68"/>
      <c r="BV65" s="68"/>
      <c r="BW65" s="68"/>
      <c r="BX65" s="63"/>
      <c r="BY65" s="64"/>
      <c r="BZ65" s="61"/>
      <c r="CA65" s="65"/>
      <c r="CB65" s="66"/>
      <c r="CC65" s="67"/>
      <c r="CD65" s="68"/>
      <c r="CE65" s="68"/>
      <c r="CF65" s="68"/>
      <c r="CG65" s="63"/>
      <c r="CH65" s="64"/>
      <c r="CI65" s="61"/>
      <c r="CJ65" s="65"/>
      <c r="CK65" s="66"/>
      <c r="CL65" s="67"/>
      <c r="CM65" s="68"/>
      <c r="CN65" s="68"/>
      <c r="CO65" s="68"/>
      <c r="CP65" s="69"/>
      <c r="CQ65" s="66"/>
      <c r="CR65" s="66"/>
      <c r="CS65" s="66"/>
      <c r="CT65" s="70"/>
    </row>
    <row r="66" spans="1:99">
      <c r="A66" s="19">
        <f>AC66</f>
        <v>1.9360594795539</v>
      </c>
      <c r="B66" s="39"/>
      <c r="C66" s="39"/>
      <c r="D66" s="39"/>
      <c r="E66" s="39"/>
      <c r="F66" s="39"/>
      <c r="G66" s="39"/>
      <c r="H66" s="40" t="s">
        <v>184</v>
      </c>
      <c r="I66" s="40"/>
      <c r="J66" s="40"/>
      <c r="K66" s="179">
        <f>SUM(K6:K65)</f>
        <v>4035000</v>
      </c>
      <c r="L66" s="41">
        <f>SUM(L6:L65)</f>
        <v>1708</v>
      </c>
      <c r="M66" s="41">
        <f>SUM(M6:M65)</f>
        <v>676</v>
      </c>
      <c r="N66" s="41">
        <f>SUM(N6:N65)</f>
        <v>2115</v>
      </c>
      <c r="O66" s="41">
        <f>SUM(O6:O65)</f>
        <v>301</v>
      </c>
      <c r="P66" s="41">
        <f>SUM(P6:P65)</f>
        <v>2</v>
      </c>
      <c r="Q66" s="41">
        <f>SUM(Q6:Q65)</f>
        <v>303</v>
      </c>
      <c r="R66" s="42">
        <f>IFERROR(Q66/N66,"-")</f>
        <v>0.14326241134752</v>
      </c>
      <c r="S66" s="76">
        <f>SUM(S6:S65)</f>
        <v>35</v>
      </c>
      <c r="T66" s="76">
        <f>SUM(T6:T65)</f>
        <v>143</v>
      </c>
      <c r="U66" s="42">
        <f>IFERROR(S66/Q66,"-")</f>
        <v>0.11551155115512</v>
      </c>
      <c r="V66" s="43">
        <f>IFERROR(K66/Q66,"-")</f>
        <v>13316.831683168</v>
      </c>
      <c r="W66" s="44">
        <f>SUM(W6:W65)</f>
        <v>102</v>
      </c>
      <c r="X66" s="42">
        <f>IFERROR(W66/Q66,"-")</f>
        <v>0.33663366336634</v>
      </c>
      <c r="Y66" s="179">
        <f>SUM(Y6:Y65)</f>
        <v>7812000</v>
      </c>
      <c r="Z66" s="179">
        <f>IFERROR(Y66/Q66,"-")</f>
        <v>25782.178217822</v>
      </c>
      <c r="AA66" s="179">
        <f>IFERROR(Y66/W66,"-")</f>
        <v>76588.235294118</v>
      </c>
      <c r="AB66" s="179">
        <f>Y66-K66</f>
        <v>3777000</v>
      </c>
      <c r="AC66" s="45">
        <f>Y66/K66</f>
        <v>1.9360594795539</v>
      </c>
      <c r="AD66" s="58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BM66" s="60"/>
      <c r="BN66" s="60"/>
      <c r="BO66" s="60"/>
      <c r="BP66" s="60"/>
      <c r="BQ66" s="60"/>
      <c r="BR66" s="60"/>
      <c r="BS66" s="60"/>
      <c r="BT66" s="60"/>
      <c r="BU66" s="60"/>
      <c r="BV66" s="60"/>
      <c r="BW66" s="60"/>
      <c r="BX66" s="60"/>
      <c r="BY66" s="60"/>
      <c r="BZ66" s="60"/>
      <c r="CA66" s="60"/>
      <c r="CB66" s="60"/>
      <c r="CC66" s="60"/>
      <c r="CD66" s="60"/>
      <c r="CE66" s="60"/>
      <c r="CF66" s="60"/>
      <c r="CG66" s="60"/>
      <c r="CH66" s="60"/>
      <c r="CI66" s="60"/>
      <c r="CJ66" s="60"/>
      <c r="CK66" s="60"/>
      <c r="CL66" s="60"/>
      <c r="CM66" s="60"/>
      <c r="CN66" s="60"/>
      <c r="CO66" s="60"/>
      <c r="CP66" s="60"/>
      <c r="CQ66" s="60"/>
      <c r="CR66" s="60"/>
      <c r="CS66" s="60"/>
      <c r="CT6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7"/>
    <mergeCell ref="K23:K27"/>
    <mergeCell ref="V23:V27"/>
    <mergeCell ref="AB23:AB27"/>
    <mergeCell ref="AC23:AC27"/>
    <mergeCell ref="A28:A31"/>
    <mergeCell ref="K28:K31"/>
    <mergeCell ref="V28:V31"/>
    <mergeCell ref="AB28:AB31"/>
    <mergeCell ref="AC28:AC31"/>
    <mergeCell ref="A32:A35"/>
    <mergeCell ref="K32:K35"/>
    <mergeCell ref="V32:V35"/>
    <mergeCell ref="AB32:AB35"/>
    <mergeCell ref="AC32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