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<sst xmlns="http://schemas.openxmlformats.org/spreadsheetml/2006/main" uniqueCount="208">
  <si>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</si>
  <si>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</si>
  <si>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</si>
  <si>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</si>
  <si>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</si>
  <si>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</si>
  <si>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</si>
  <si>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</si>
  <si>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</si>
  <si>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</si>
  <si>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</si>
  <si>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</si>
  <si>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</si>
  <si>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</si>
  <si>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</si>
  <si>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</si>
  <si>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</si>
  <si>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</si>
  <si>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</si>
  <si>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</si>
  <si>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</si>
  <si>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</si>
  <si>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</si>
  <si>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</si>
  <si>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</si>
  <si>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</si>
  <si>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</si>
  <si>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</si>
  <si>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</si>
  <si>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</si>
  <si>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</si>
  <si>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</si>
  <si>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</si>
  <si>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</si>
  <si>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</si>
  <si>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</si>
  <si>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</si>
  <si>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</si>
  <si>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</si>
  <si>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</si>
  <si>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</si>
  <si>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</si>
  <si>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</si>
  <si>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</si>
  <si>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</si>
  <si>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</si>
  <si>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</si>
  <si>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</si>
  <si>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</si>
  <si>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</si>
  <si>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</si>
  <si>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</si>
  <si>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</si>
  <si>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</si>
  <si>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</si>
  <si>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</si>
  <si>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</si>
  <si>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np2474</t>
  </si>
  <si>
    <t>インターカラー</t>
  </si>
  <si>
    <t>C版</t>
  </si>
  <si>
    <t>もう50代の熟女だけど</t>
  </si>
  <si>
    <t>lp03_l</t>
  </si>
  <si>
    <t>サンスポ関東</t>
  </si>
  <si>
    <t>4C終面全5段</t>
  </si>
  <si>
    <t>6月07日(日)</t>
  </si>
  <si>
    <t>np2475</t>
  </si>
  <si>
    <t>空電</t>
  </si>
  <si>
    <t>np2476</t>
  </si>
  <si>
    <t>(新登録まわり)黒：記事風</t>
  </si>
  <si>
    <t>サンスポ関西</t>
  </si>
  <si>
    <t>全5段</t>
  </si>
  <si>
    <t>6月14日(日)</t>
  </si>
  <si>
    <t>np2477</t>
  </si>
  <si>
    <t>np2478</t>
  </si>
  <si>
    <t>エヴァ版</t>
  </si>
  <si>
    <t>6月28日(日)</t>
  </si>
  <si>
    <t>np2479</t>
  </si>
  <si>
    <t>np2480</t>
  </si>
  <si>
    <t>-</t>
  </si>
  <si>
    <t>lp03_a</t>
  </si>
  <si>
    <t>スポニチ関東</t>
  </si>
  <si>
    <t>6段タイアップ</t>
  </si>
  <si>
    <t>6月24日(水)</t>
  </si>
  <si>
    <t>np2481</t>
  </si>
  <si>
    <t>np2482</t>
  </si>
  <si>
    <t>スポーツ報知関東</t>
  </si>
  <si>
    <t>全5段つかみ4回</t>
  </si>
  <si>
    <t>6月06日(土)</t>
  </si>
  <si>
    <t>np2483</t>
  </si>
  <si>
    <t>右女3</t>
  </si>
  <si>
    <t>今までで一番すごかった</t>
  </si>
  <si>
    <t>6月13日(土)</t>
  </si>
  <si>
    <t>np2484</t>
  </si>
  <si>
    <t>大正版</t>
  </si>
  <si>
    <t>60代、70代男性にも</t>
  </si>
  <si>
    <t>6月20日(土)</t>
  </si>
  <si>
    <t>np2485</t>
  </si>
  <si>
    <t>男性求む</t>
  </si>
  <si>
    <t>6月27日(土)</t>
  </si>
  <si>
    <t>np2486</t>
  </si>
  <si>
    <t>(空電共通)</t>
  </si>
  <si>
    <t>空電 (共通)</t>
  </si>
  <si>
    <t>np2487</t>
  </si>
  <si>
    <t>①求人風</t>
  </si>
  <si>
    <t>123「今度は出会いの緊急事態　〜今まで溜まってた気持ちが溢れすぎて〜」</t>
  </si>
  <si>
    <t>半2段・半3段つかみ10段保証</t>
  </si>
  <si>
    <t>1～10日</t>
  </si>
  <si>
    <t>np2488</t>
  </si>
  <si>
    <t>②旧デイリー風</t>
  </si>
  <si>
    <t>124「出会いのサポートいたします」</t>
  </si>
  <si>
    <t>11～20日</t>
  </si>
  <si>
    <t>np2489</t>
  </si>
  <si>
    <t>125「本広告を見てご登録の方限定。貴方を優先的にご紹介します」</t>
  </si>
  <si>
    <t>21～31日</t>
  </si>
  <si>
    <t>np2490</t>
  </si>
  <si>
    <t>np2491</t>
  </si>
  <si>
    <t>np2492</t>
  </si>
  <si>
    <t>np2493</t>
  </si>
  <si>
    <t>np2494</t>
  </si>
  <si>
    <t>np2495</t>
  </si>
  <si>
    <t>デイリースポーツ関西</t>
  </si>
  <si>
    <t>半2段つかみ20段保証</t>
  </si>
  <si>
    <t>20段保証</t>
  </si>
  <si>
    <t>np2496</t>
  </si>
  <si>
    <t>np2497</t>
  </si>
  <si>
    <t>np2498</t>
  </si>
  <si>
    <t>126「ご紹介！老後を楽しく過ごすための出会い活用術」</t>
  </si>
  <si>
    <t>np2499</t>
  </si>
  <si>
    <t>np2500</t>
  </si>
  <si>
    <t>ニッカン西部</t>
  </si>
  <si>
    <t>np2501</t>
  </si>
  <si>
    <t>np2502</t>
  </si>
  <si>
    <t>np2503</t>
  </si>
  <si>
    <t>np2504</t>
  </si>
  <si>
    <t>日の丸版</t>
  </si>
  <si>
    <t>やめられない、止まらない。だって私・・・</t>
  </si>
  <si>
    <t>6月21日(日)</t>
  </si>
  <si>
    <t>np2505</t>
  </si>
  <si>
    <t>np2506</t>
  </si>
  <si>
    <t>(新登録まわり)記事風版</t>
  </si>
  <si>
    <t>出会い懇願！私たちこの年でも真剣なんです</t>
  </si>
  <si>
    <t>スポニチ関西</t>
  </si>
  <si>
    <t>np2507</t>
  </si>
  <si>
    <t>np2508</t>
  </si>
  <si>
    <t>デリヘル版</t>
  </si>
  <si>
    <t>中高年の出会いの場である○○に危機</t>
  </si>
  <si>
    <t>np2509</t>
  </si>
  <si>
    <t>np2510</t>
  </si>
  <si>
    <t>np2511</t>
  </si>
  <si>
    <t>np2512</t>
  </si>
  <si>
    <t>1C終面全5段</t>
  </si>
  <si>
    <t>np2513</t>
  </si>
  <si>
    <t>np2514</t>
  </si>
  <si>
    <t>焼肉版</t>
  </si>
  <si>
    <t>求む！女性が好きな男性</t>
  </si>
  <si>
    <t>np2515</t>
  </si>
  <si>
    <t>np2516</t>
  </si>
  <si>
    <t>旅行版</t>
  </si>
  <si>
    <t>旅行版キャッチ</t>
  </si>
  <si>
    <t>九スポ</t>
  </si>
  <si>
    <t>np2517</t>
  </si>
  <si>
    <t>np2518</t>
  </si>
  <si>
    <t>トゥギャザーする女性をゲットしようぜ！</t>
  </si>
  <si>
    <t>半5段</t>
  </si>
  <si>
    <t>np2519</t>
  </si>
  <si>
    <t>np2520</t>
  </si>
  <si>
    <t>わくドキ 逆指名 記事</t>
  </si>
  <si>
    <t>np2521</t>
  </si>
  <si>
    <t>np2522</t>
  </si>
  <si>
    <t>(新登録まわり)C版</t>
  </si>
  <si>
    <t>出会いの大御所〇〇に危機！サービス史上最大の男性不足</t>
  </si>
  <si>
    <t>ニッカン関西</t>
  </si>
  <si>
    <t>np2523</t>
  </si>
  <si>
    <t>np2524</t>
  </si>
  <si>
    <t>旧デイリー風</t>
  </si>
  <si>
    <t>3人会ったらその内1人は超絶美人</t>
  </si>
  <si>
    <t>4C終面雑報</t>
  </si>
  <si>
    <t>6月05日(金)</t>
  </si>
  <si>
    <t>np2525</t>
  </si>
  <si>
    <t>np2526</t>
  </si>
  <si>
    <t>6月11日(木)</t>
  </si>
  <si>
    <t>np2527</t>
  </si>
  <si>
    <t>np2528</t>
  </si>
  <si>
    <t>6月18日(木)</t>
  </si>
  <si>
    <t>np2529</t>
  </si>
  <si>
    <t>np2530</t>
  </si>
  <si>
    <t>記事(ノーマル）</t>
  </si>
  <si>
    <t>4C記事枠</t>
  </si>
  <si>
    <t>np2531</t>
  </si>
  <si>
    <t>記事(黄)</t>
  </si>
  <si>
    <t>np2532</t>
  </si>
  <si>
    <t>記事(青)</t>
  </si>
  <si>
    <t>np2533</t>
  </si>
  <si>
    <t>記事(赤)</t>
  </si>
  <si>
    <t>np2534</t>
  </si>
  <si>
    <t>共通</t>
  </si>
  <si>
    <t>新聞 TOTAL</t>
  </si>
  <si>
    <t>●雑誌 広告</t>
  </si>
  <si>
    <t>ac118</t>
  </si>
  <si>
    <t>アドライヴ</t>
  </si>
  <si>
    <t>大洋図書</t>
  </si>
  <si>
    <t>2P_対談風_わくドキ</t>
  </si>
  <si>
    <t>lp03_f</t>
  </si>
  <si>
    <t>臨時増刊ラヴァーズ</t>
  </si>
  <si>
    <t>4C2P</t>
  </si>
  <si>
    <t>6月22日(月)</t>
  </si>
  <si>
    <t>ac119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</si>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</sst>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0.83859649122807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30</v>
      </c>
      <c r="M6" s="79">
        <v>0</v>
      </c>
      <c r="N6" s="79">
        <v>115</v>
      </c>
      <c r="O6" s="88">
        <v>10</v>
      </c>
      <c r="P6" s="89">
        <v>0</v>
      </c>
      <c r="Q6" s="90">
        <f>O6+P6</f>
        <v>10</v>
      </c>
      <c r="R6" s="80">
        <f>IFERROR(Q6/N6,"-")</f>
        <v>0.08695652173913</v>
      </c>
      <c r="S6" s="79">
        <v>1</v>
      </c>
      <c r="T6" s="79">
        <v>2</v>
      </c>
      <c r="U6" s="80">
        <f>IFERROR(T6/(Q6),"-")</f>
        <v>0.2</v>
      </c>
      <c r="V6" s="81">
        <f>IFERROR(K6/SUM(Q6:Q11),"-")</f>
        <v>15000</v>
      </c>
      <c r="W6" s="82">
        <v>3</v>
      </c>
      <c r="X6" s="80">
        <f>IF(Q6=0,"-",W6/Q6)</f>
        <v>0.3</v>
      </c>
      <c r="Y6" s="181">
        <v>77000</v>
      </c>
      <c r="Z6" s="182">
        <f>IFERROR(Y6/Q6,"-")</f>
        <v>7700</v>
      </c>
      <c r="AA6" s="182">
        <f>IFERROR(Y6/W6,"-")</f>
        <v>25666.666666667</v>
      </c>
      <c r="AB6" s="176">
        <f>SUM(Y6:Y11)-SUM(K6:K11)</f>
        <v>-92000</v>
      </c>
      <c r="AC6" s="83">
        <f>SUM(Y6:Y11)/SUM(K6:K11)</f>
        <v>0.83859649122807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0.5</v>
      </c>
      <c r="BQ6" s="118">
        <v>1</v>
      </c>
      <c r="BR6" s="119">
        <f>IFERROR(BQ6/BO6,"-")</f>
        <v>0.2</v>
      </c>
      <c r="BS6" s="120">
        <v>42000</v>
      </c>
      <c r="BT6" s="121">
        <f>IFERROR(BS6/BO6,"-")</f>
        <v>8400</v>
      </c>
      <c r="BU6" s="122"/>
      <c r="BV6" s="122"/>
      <c r="BW6" s="122">
        <v>1</v>
      </c>
      <c r="BX6" s="123">
        <v>2</v>
      </c>
      <c r="BY6" s="124">
        <f>IF(Q6=0,"",IF(BX6=0,"",(BX6/Q6)))</f>
        <v>0.2</v>
      </c>
      <c r="BZ6" s="125">
        <v>2</v>
      </c>
      <c r="CA6" s="126">
        <f>IFERROR(BZ6/BX6,"-")</f>
        <v>1</v>
      </c>
      <c r="CB6" s="127">
        <v>35000</v>
      </c>
      <c r="CC6" s="128">
        <f>IFERROR(CB6/BX6,"-")</f>
        <v>17500</v>
      </c>
      <c r="CD6" s="129"/>
      <c r="CE6" s="129"/>
      <c r="CF6" s="129">
        <v>2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77000</v>
      </c>
      <c r="CR6" s="138">
        <v>42000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59</v>
      </c>
      <c r="M7" s="79">
        <v>41</v>
      </c>
      <c r="N7" s="79">
        <v>23</v>
      </c>
      <c r="O7" s="88">
        <v>9</v>
      </c>
      <c r="P7" s="89">
        <v>0</v>
      </c>
      <c r="Q7" s="90">
        <f>O7+P7</f>
        <v>9</v>
      </c>
      <c r="R7" s="80">
        <f>IFERROR(Q7/N7,"-")</f>
        <v>0.39130434782609</v>
      </c>
      <c r="S7" s="79">
        <v>1</v>
      </c>
      <c r="T7" s="79">
        <v>1</v>
      </c>
      <c r="U7" s="80">
        <f>IFERROR(T7/(Q7),"-")</f>
        <v>0.11111111111111</v>
      </c>
      <c r="V7" s="81"/>
      <c r="W7" s="82">
        <v>3</v>
      </c>
      <c r="X7" s="80">
        <f>IF(Q7=0,"-",W7/Q7)</f>
        <v>0.33333333333333</v>
      </c>
      <c r="Y7" s="181">
        <v>224000</v>
      </c>
      <c r="Z7" s="182">
        <f>IFERROR(Y7/Q7,"-")</f>
        <v>24888.888888889</v>
      </c>
      <c r="AA7" s="182">
        <f>IFERROR(Y7/W7,"-")</f>
        <v>74666.666666667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5</v>
      </c>
      <c r="BP7" s="117">
        <f>IF(Q7=0,"",IF(BO7=0,"",(BO7/Q7)))</f>
        <v>0.55555555555556</v>
      </c>
      <c r="BQ7" s="118">
        <v>1</v>
      </c>
      <c r="BR7" s="119">
        <f>IFERROR(BQ7/BO7,"-")</f>
        <v>0.2</v>
      </c>
      <c r="BS7" s="120">
        <v>5000</v>
      </c>
      <c r="BT7" s="121">
        <f>IFERROR(BS7/BO7,"-")</f>
        <v>1000</v>
      </c>
      <c r="BU7" s="122">
        <v>1</v>
      </c>
      <c r="BV7" s="122"/>
      <c r="BW7" s="122"/>
      <c r="BX7" s="123">
        <v>2</v>
      </c>
      <c r="BY7" s="124">
        <f>IF(Q7=0,"",IF(BX7=0,"",(BX7/Q7)))</f>
        <v>0.22222222222222</v>
      </c>
      <c r="BZ7" s="125">
        <v>1</v>
      </c>
      <c r="CA7" s="126">
        <f>IFERROR(BZ7/BX7,"-")</f>
        <v>0.5</v>
      </c>
      <c r="CB7" s="127">
        <v>8000</v>
      </c>
      <c r="CC7" s="128">
        <f>IFERROR(CB7/BX7,"-")</f>
        <v>4000</v>
      </c>
      <c r="CD7" s="129"/>
      <c r="CE7" s="129">
        <v>1</v>
      </c>
      <c r="CF7" s="129"/>
      <c r="CG7" s="130">
        <v>1</v>
      </c>
      <c r="CH7" s="131">
        <f>IF(Q7=0,"",IF(CG7=0,"",(CG7/Q7)))</f>
        <v>0.11111111111111</v>
      </c>
      <c r="CI7" s="132">
        <v>1</v>
      </c>
      <c r="CJ7" s="133">
        <f>IFERROR(CI7/CG7,"-")</f>
        <v>1</v>
      </c>
      <c r="CK7" s="134">
        <v>211000</v>
      </c>
      <c r="CL7" s="135">
        <f>IFERROR(CK7/CG7,"-")</f>
        <v>211000</v>
      </c>
      <c r="CM7" s="136"/>
      <c r="CN7" s="136"/>
      <c r="CO7" s="136">
        <v>1</v>
      </c>
      <c r="CP7" s="137">
        <v>3</v>
      </c>
      <c r="CQ7" s="138">
        <v>224000</v>
      </c>
      <c r="CR7" s="138">
        <v>211000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60</v>
      </c>
      <c r="G8" s="184" t="s">
        <v>61</v>
      </c>
      <c r="H8" s="87" t="s">
        <v>69</v>
      </c>
      <c r="I8" s="87" t="s">
        <v>70</v>
      </c>
      <c r="J8" s="185" t="s">
        <v>71</v>
      </c>
      <c r="K8" s="176"/>
      <c r="L8" s="79">
        <v>23</v>
      </c>
      <c r="M8" s="79">
        <v>0</v>
      </c>
      <c r="N8" s="79">
        <v>82</v>
      </c>
      <c r="O8" s="88">
        <v>7</v>
      </c>
      <c r="P8" s="89">
        <v>0</v>
      </c>
      <c r="Q8" s="90">
        <f>O8+P8</f>
        <v>7</v>
      </c>
      <c r="R8" s="80">
        <f>IFERROR(Q8/N8,"-")</f>
        <v>0.085365853658537</v>
      </c>
      <c r="S8" s="79">
        <v>0</v>
      </c>
      <c r="T8" s="79">
        <v>3</v>
      </c>
      <c r="U8" s="80">
        <f>IFERROR(T8/(Q8),"-")</f>
        <v>0.42857142857143</v>
      </c>
      <c r="V8" s="81"/>
      <c r="W8" s="82">
        <v>3</v>
      </c>
      <c r="X8" s="80">
        <f>IF(Q8=0,"-",W8/Q8)</f>
        <v>0.42857142857143</v>
      </c>
      <c r="Y8" s="181">
        <v>26000</v>
      </c>
      <c r="Z8" s="182">
        <f>IFERROR(Y8/Q8,"-")</f>
        <v>3714.2857142857</v>
      </c>
      <c r="AA8" s="182">
        <f>IFERROR(Y8/W8,"-")</f>
        <v>8666.6666666667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0.42857142857143</v>
      </c>
      <c r="BQ8" s="118">
        <v>2</v>
      </c>
      <c r="BR8" s="119">
        <f>IFERROR(BQ8/BO8,"-")</f>
        <v>0.66666666666667</v>
      </c>
      <c r="BS8" s="120">
        <v>11000</v>
      </c>
      <c r="BT8" s="121">
        <f>IFERROR(BS8/BO8,"-")</f>
        <v>3666.6666666667</v>
      </c>
      <c r="BU8" s="122">
        <v>1</v>
      </c>
      <c r="BV8" s="122">
        <v>1</v>
      </c>
      <c r="BW8" s="122"/>
      <c r="BX8" s="123">
        <v>4</v>
      </c>
      <c r="BY8" s="124">
        <f>IF(Q8=0,"",IF(BX8=0,"",(BX8/Q8)))</f>
        <v>0.57142857142857</v>
      </c>
      <c r="BZ8" s="125">
        <v>1</v>
      </c>
      <c r="CA8" s="126">
        <f>IFERROR(BZ8/BX8,"-")</f>
        <v>0.25</v>
      </c>
      <c r="CB8" s="127">
        <v>15000</v>
      </c>
      <c r="CC8" s="128">
        <f>IFERROR(CB8/BX8,"-")</f>
        <v>3750</v>
      </c>
      <c r="CD8" s="129"/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26000</v>
      </c>
      <c r="CR8" s="138">
        <v>15000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60</v>
      </c>
      <c r="G9" s="184" t="s">
        <v>66</v>
      </c>
      <c r="H9" s="87"/>
      <c r="I9" s="87"/>
      <c r="J9" s="87"/>
      <c r="K9" s="176"/>
      <c r="L9" s="79">
        <v>44</v>
      </c>
      <c r="M9" s="79">
        <v>37</v>
      </c>
      <c r="N9" s="79">
        <v>6</v>
      </c>
      <c r="O9" s="88">
        <v>5</v>
      </c>
      <c r="P9" s="89">
        <v>0</v>
      </c>
      <c r="Q9" s="90">
        <f>O9+P9</f>
        <v>5</v>
      </c>
      <c r="R9" s="80">
        <f>IFERROR(Q9/N9,"-")</f>
        <v>0.83333333333333</v>
      </c>
      <c r="S9" s="79">
        <v>0</v>
      </c>
      <c r="T9" s="79">
        <v>1</v>
      </c>
      <c r="U9" s="80">
        <f>IFERROR(T9/(Q9),"-")</f>
        <v>0.2</v>
      </c>
      <c r="V9" s="81"/>
      <c r="W9" s="82">
        <v>1</v>
      </c>
      <c r="X9" s="80">
        <f>IF(Q9=0,"-",W9/Q9)</f>
        <v>0.2</v>
      </c>
      <c r="Y9" s="181">
        <v>137000</v>
      </c>
      <c r="Z9" s="182">
        <f>IFERROR(Y9/Q9,"-")</f>
        <v>27400</v>
      </c>
      <c r="AA9" s="182">
        <f>IFERROR(Y9/W9,"-")</f>
        <v>137000</v>
      </c>
      <c r="AB9" s="176"/>
      <c r="AC9" s="83"/>
      <c r="AD9" s="77"/>
      <c r="AE9" s="91">
        <v>1</v>
      </c>
      <c r="AF9" s="92">
        <f>IF(Q9=0,"",IF(AE9=0,"",(AE9/Q9)))</f>
        <v>0.2</v>
      </c>
      <c r="AG9" s="91">
        <v>1</v>
      </c>
      <c r="AH9" s="93">
        <f>IFERROR(AG9/AE9,"-")</f>
        <v>1</v>
      </c>
      <c r="AI9" s="94">
        <v>24000</v>
      </c>
      <c r="AJ9" s="95">
        <f>IFERROR(AI9/AE9,"-")</f>
        <v>24000</v>
      </c>
      <c r="AK9" s="96"/>
      <c r="AL9" s="96"/>
      <c r="AM9" s="96">
        <v>1</v>
      </c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0.2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0.4</v>
      </c>
      <c r="BZ9" s="125">
        <v>1</v>
      </c>
      <c r="CA9" s="126">
        <f>IFERROR(BZ9/BX9,"-")</f>
        <v>0.5</v>
      </c>
      <c r="CB9" s="127">
        <v>132000</v>
      </c>
      <c r="CC9" s="128">
        <f>IFERROR(CB9/BX9,"-")</f>
        <v>66000</v>
      </c>
      <c r="CD9" s="129"/>
      <c r="CE9" s="129"/>
      <c r="CF9" s="129">
        <v>1</v>
      </c>
      <c r="CG9" s="130">
        <v>1</v>
      </c>
      <c r="CH9" s="131">
        <f>IF(Q9=0,"",IF(CG9=0,"",(CG9/Q9)))</f>
        <v>0.2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137000</v>
      </c>
      <c r="CR9" s="138">
        <v>132000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/>
      <c r="G10" s="184" t="s">
        <v>61</v>
      </c>
      <c r="H10" s="87" t="s">
        <v>69</v>
      </c>
      <c r="I10" s="87" t="s">
        <v>70</v>
      </c>
      <c r="J10" s="185" t="s">
        <v>75</v>
      </c>
      <c r="K10" s="176"/>
      <c r="L10" s="79">
        <v>5</v>
      </c>
      <c r="M10" s="79">
        <v>0</v>
      </c>
      <c r="N10" s="79">
        <v>52</v>
      </c>
      <c r="O10" s="88">
        <v>5</v>
      </c>
      <c r="P10" s="89">
        <v>0</v>
      </c>
      <c r="Q10" s="90">
        <f>O10+P10</f>
        <v>5</v>
      </c>
      <c r="R10" s="80">
        <f>IFERROR(Q10/N10,"-")</f>
        <v>0.096153846153846</v>
      </c>
      <c r="S10" s="79">
        <v>0</v>
      </c>
      <c r="T10" s="79">
        <v>1</v>
      </c>
      <c r="U10" s="80">
        <f>IFERROR(T10/(Q10),"-")</f>
        <v>0.2</v>
      </c>
      <c r="V10" s="81"/>
      <c r="W10" s="82">
        <v>2</v>
      </c>
      <c r="X10" s="80">
        <f>IF(Q10=0,"-",W10/Q10)</f>
        <v>0.4</v>
      </c>
      <c r="Y10" s="181">
        <v>14000</v>
      </c>
      <c r="Z10" s="182">
        <f>IFERROR(Y10/Q10,"-")</f>
        <v>2800</v>
      </c>
      <c r="AA10" s="182">
        <f>IFERROR(Y10/W10,"-")</f>
        <v>7000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</v>
      </c>
      <c r="BH10" s="109">
        <v>1</v>
      </c>
      <c r="BI10" s="111">
        <f>IFERROR(BH10/BF10,"-")</f>
        <v>1</v>
      </c>
      <c r="BJ10" s="112">
        <v>1000</v>
      </c>
      <c r="BK10" s="113">
        <f>IFERROR(BJ10/BF10,"-")</f>
        <v>1000</v>
      </c>
      <c r="BL10" s="114">
        <v>1</v>
      </c>
      <c r="BM10" s="114"/>
      <c r="BN10" s="114"/>
      <c r="BO10" s="116">
        <v>1</v>
      </c>
      <c r="BP10" s="117">
        <f>IF(Q10=0,"",IF(BO10=0,"",(BO10/Q10)))</f>
        <v>0.2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0.4</v>
      </c>
      <c r="BZ10" s="125">
        <v>1</v>
      </c>
      <c r="CA10" s="126">
        <f>IFERROR(BZ10/BX10,"-")</f>
        <v>0.5</v>
      </c>
      <c r="CB10" s="127">
        <v>13000</v>
      </c>
      <c r="CC10" s="128">
        <f>IFERROR(CB10/BX10,"-")</f>
        <v>6500</v>
      </c>
      <c r="CD10" s="129"/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14000</v>
      </c>
      <c r="CR10" s="138">
        <v>13000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74</v>
      </c>
      <c r="F11" s="184"/>
      <c r="G11" s="184" t="s">
        <v>66</v>
      </c>
      <c r="H11" s="87"/>
      <c r="I11" s="87"/>
      <c r="J11" s="87"/>
      <c r="K11" s="176"/>
      <c r="L11" s="79">
        <v>39</v>
      </c>
      <c r="M11" s="79">
        <v>25</v>
      </c>
      <c r="N11" s="79">
        <v>3</v>
      </c>
      <c r="O11" s="88">
        <v>2</v>
      </c>
      <c r="P11" s="89">
        <v>0</v>
      </c>
      <c r="Q11" s="90">
        <f>O11+P11</f>
        <v>2</v>
      </c>
      <c r="R11" s="80">
        <f>IFERROR(Q11/N11,"-")</f>
        <v>0.66666666666667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0.2125</v>
      </c>
      <c r="B12" s="184" t="s">
        <v>77</v>
      </c>
      <c r="C12" s="184" t="s">
        <v>58</v>
      </c>
      <c r="D12" s="184"/>
      <c r="E12" s="184" t="s">
        <v>78</v>
      </c>
      <c r="F12" s="184" t="s">
        <v>60</v>
      </c>
      <c r="G12" s="184" t="s">
        <v>79</v>
      </c>
      <c r="H12" s="87" t="s">
        <v>80</v>
      </c>
      <c r="I12" s="87" t="s">
        <v>81</v>
      </c>
      <c r="J12" s="87" t="s">
        <v>82</v>
      </c>
      <c r="K12" s="176">
        <v>800000</v>
      </c>
      <c r="L12" s="79">
        <v>29</v>
      </c>
      <c r="M12" s="79">
        <v>0</v>
      </c>
      <c r="N12" s="79">
        <v>98</v>
      </c>
      <c r="O12" s="88">
        <v>11</v>
      </c>
      <c r="P12" s="89">
        <v>0</v>
      </c>
      <c r="Q12" s="90">
        <f>O12+P12</f>
        <v>11</v>
      </c>
      <c r="R12" s="80">
        <f>IFERROR(Q12/N12,"-")</f>
        <v>0.11224489795918</v>
      </c>
      <c r="S12" s="79">
        <v>1</v>
      </c>
      <c r="T12" s="79">
        <v>5</v>
      </c>
      <c r="U12" s="80">
        <f>IFERROR(T12/(Q12),"-")</f>
        <v>0.45454545454545</v>
      </c>
      <c r="V12" s="81">
        <f>IFERROR(K12/SUM(Q12:Q13),"-")</f>
        <v>40000</v>
      </c>
      <c r="W12" s="82">
        <v>3</v>
      </c>
      <c r="X12" s="80">
        <f>IF(Q12=0,"-",W12/Q12)</f>
        <v>0.27272727272727</v>
      </c>
      <c r="Y12" s="181">
        <v>165000</v>
      </c>
      <c r="Z12" s="182">
        <f>IFERROR(Y12/Q12,"-")</f>
        <v>15000</v>
      </c>
      <c r="AA12" s="182">
        <f>IFERROR(Y12/W12,"-")</f>
        <v>55000</v>
      </c>
      <c r="AB12" s="176">
        <f>SUM(Y12:Y13)-SUM(K12:K13)</f>
        <v>-630000</v>
      </c>
      <c r="AC12" s="83">
        <f>SUM(Y12:Y13)/SUM(K12:K13)</f>
        <v>0.2125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0.27272727272727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5</v>
      </c>
      <c r="BP12" s="117">
        <f>IF(Q12=0,"",IF(BO12=0,"",(BO12/Q12)))</f>
        <v>0.45454545454545</v>
      </c>
      <c r="BQ12" s="118">
        <v>2</v>
      </c>
      <c r="BR12" s="119">
        <f>IFERROR(BQ12/BO12,"-")</f>
        <v>0.4</v>
      </c>
      <c r="BS12" s="120">
        <v>140000</v>
      </c>
      <c r="BT12" s="121">
        <f>IFERROR(BS12/BO12,"-")</f>
        <v>28000</v>
      </c>
      <c r="BU12" s="122"/>
      <c r="BV12" s="122"/>
      <c r="BW12" s="122">
        <v>2</v>
      </c>
      <c r="BX12" s="123">
        <v>3</v>
      </c>
      <c r="BY12" s="124">
        <f>IF(Q12=0,"",IF(BX12=0,"",(BX12/Q12)))</f>
        <v>0.27272727272727</v>
      </c>
      <c r="BZ12" s="125">
        <v>1</v>
      </c>
      <c r="CA12" s="126">
        <f>IFERROR(BZ12/BX12,"-")</f>
        <v>0.33333333333333</v>
      </c>
      <c r="CB12" s="127">
        <v>25000</v>
      </c>
      <c r="CC12" s="128">
        <f>IFERROR(CB12/BX12,"-")</f>
        <v>8333.3333333333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165000</v>
      </c>
      <c r="CR12" s="138">
        <v>121000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83</v>
      </c>
      <c r="C13" s="184" t="s">
        <v>58</v>
      </c>
      <c r="D13" s="184"/>
      <c r="E13" s="184" t="s">
        <v>78</v>
      </c>
      <c r="F13" s="184" t="s">
        <v>60</v>
      </c>
      <c r="G13" s="184" t="s">
        <v>66</v>
      </c>
      <c r="H13" s="87"/>
      <c r="I13" s="87"/>
      <c r="J13" s="87"/>
      <c r="K13" s="176"/>
      <c r="L13" s="79">
        <v>57</v>
      </c>
      <c r="M13" s="79">
        <v>49</v>
      </c>
      <c r="N13" s="79">
        <v>16</v>
      </c>
      <c r="O13" s="88">
        <v>9</v>
      </c>
      <c r="P13" s="89">
        <v>0</v>
      </c>
      <c r="Q13" s="90">
        <f>O13+P13</f>
        <v>9</v>
      </c>
      <c r="R13" s="80">
        <f>IFERROR(Q13/N13,"-")</f>
        <v>0.5625</v>
      </c>
      <c r="S13" s="79">
        <v>1</v>
      </c>
      <c r="T13" s="79">
        <v>2</v>
      </c>
      <c r="U13" s="80">
        <f>IFERROR(T13/(Q13),"-")</f>
        <v>0.22222222222222</v>
      </c>
      <c r="V13" s="81"/>
      <c r="W13" s="82">
        <v>1</v>
      </c>
      <c r="X13" s="80">
        <f>IF(Q13=0,"-",W13/Q13)</f>
        <v>0.11111111111111</v>
      </c>
      <c r="Y13" s="181">
        <v>5000</v>
      </c>
      <c r="Z13" s="182">
        <f>IFERROR(Y13/Q13,"-")</f>
        <v>555.55555555556</v>
      </c>
      <c r="AA13" s="182">
        <f>IFERROR(Y13/W13,"-")</f>
        <v>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0.11111111111111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3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4</v>
      </c>
      <c r="BY13" s="124">
        <f>IF(Q13=0,"",IF(BX13=0,"",(BX13/Q13)))</f>
        <v>0.44444444444444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0.11111111111111</v>
      </c>
      <c r="CI13" s="132">
        <v>1</v>
      </c>
      <c r="CJ13" s="133">
        <f>IFERROR(CI13/CG13,"-")</f>
        <v>1</v>
      </c>
      <c r="CK13" s="134">
        <v>5000</v>
      </c>
      <c r="CL13" s="135">
        <f>IFERROR(CK13/CG13,"-")</f>
        <v>5000</v>
      </c>
      <c r="CM13" s="136">
        <v>1</v>
      </c>
      <c r="CN13" s="136"/>
      <c r="CO13" s="136"/>
      <c r="CP13" s="137">
        <v>1</v>
      </c>
      <c r="CQ13" s="138">
        <v>5000</v>
      </c>
      <c r="CR13" s="138">
        <v>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2.1826923076923</v>
      </c>
      <c r="B14" s="184" t="s">
        <v>84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85</v>
      </c>
      <c r="I14" s="87" t="s">
        <v>86</v>
      </c>
      <c r="J14" s="186" t="s">
        <v>87</v>
      </c>
      <c r="K14" s="176">
        <v>520000</v>
      </c>
      <c r="L14" s="79">
        <v>8</v>
      </c>
      <c r="M14" s="79">
        <v>0</v>
      </c>
      <c r="N14" s="79">
        <v>32</v>
      </c>
      <c r="O14" s="88">
        <v>3</v>
      </c>
      <c r="P14" s="89">
        <v>0</v>
      </c>
      <c r="Q14" s="90">
        <f>O14+P14</f>
        <v>3</v>
      </c>
      <c r="R14" s="80">
        <f>IFERROR(Q14/N14,"-")</f>
        <v>0.09375</v>
      </c>
      <c r="S14" s="79">
        <v>0</v>
      </c>
      <c r="T14" s="79">
        <v>2</v>
      </c>
      <c r="U14" s="80">
        <f>IFERROR(T14/(Q14),"-")</f>
        <v>0.66666666666667</v>
      </c>
      <c r="V14" s="81">
        <f>IFERROR(K14/SUM(Q14:Q18),"-")</f>
        <v>14054.054054054</v>
      </c>
      <c r="W14" s="82">
        <v>1</v>
      </c>
      <c r="X14" s="80">
        <f>IF(Q14=0,"-",W14/Q14)</f>
        <v>0.33333333333333</v>
      </c>
      <c r="Y14" s="181">
        <v>5000</v>
      </c>
      <c r="Z14" s="182">
        <f>IFERROR(Y14/Q14,"-")</f>
        <v>1666.6666666667</v>
      </c>
      <c r="AA14" s="182">
        <f>IFERROR(Y14/W14,"-")</f>
        <v>5000</v>
      </c>
      <c r="AB14" s="176">
        <f>SUM(Y14:Y18)-SUM(K14:K18)</f>
        <v>615000</v>
      </c>
      <c r="AC14" s="83">
        <f>SUM(Y14:Y18)/SUM(K14:K18)</f>
        <v>2.1826923076923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0.33333333333333</v>
      </c>
      <c r="BZ14" s="125">
        <v>1</v>
      </c>
      <c r="CA14" s="126">
        <f>IFERROR(BZ14/BX14,"-")</f>
        <v>1</v>
      </c>
      <c r="CB14" s="127">
        <v>5000</v>
      </c>
      <c r="CC14" s="128">
        <f>IFERROR(CB14/BX14,"-")</f>
        <v>5000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90</v>
      </c>
      <c r="G15" s="184" t="s">
        <v>61</v>
      </c>
      <c r="H15" s="87" t="s">
        <v>85</v>
      </c>
      <c r="I15" s="87" t="s">
        <v>86</v>
      </c>
      <c r="J15" s="186" t="s">
        <v>91</v>
      </c>
      <c r="K15" s="176"/>
      <c r="L15" s="79">
        <v>7</v>
      </c>
      <c r="M15" s="79">
        <v>0</v>
      </c>
      <c r="N15" s="79">
        <v>44</v>
      </c>
      <c r="O15" s="88">
        <v>3</v>
      </c>
      <c r="P15" s="89">
        <v>0</v>
      </c>
      <c r="Q15" s="90">
        <f>O15+P15</f>
        <v>3</v>
      </c>
      <c r="R15" s="80">
        <f>IFERROR(Q15/N15,"-")</f>
        <v>0.068181818181818</v>
      </c>
      <c r="S15" s="79">
        <v>1</v>
      </c>
      <c r="T15" s="79">
        <v>2</v>
      </c>
      <c r="U15" s="80">
        <f>IFERROR(T15/(Q15),"-")</f>
        <v>0.66666666666667</v>
      </c>
      <c r="V15" s="81"/>
      <c r="W15" s="82">
        <v>3</v>
      </c>
      <c r="X15" s="80">
        <f>IF(Q15=0,"-",W15/Q15)</f>
        <v>1</v>
      </c>
      <c r="Y15" s="181">
        <v>337000</v>
      </c>
      <c r="Z15" s="182">
        <f>IFERROR(Y15/Q15,"-")</f>
        <v>112333.33333333</v>
      </c>
      <c r="AA15" s="182">
        <f>IFERROR(Y15/W15,"-")</f>
        <v>112333.33333333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>
        <v>2</v>
      </c>
      <c r="BR15" s="119">
        <f>IFERROR(BQ15/BO15,"-")</f>
        <v>1</v>
      </c>
      <c r="BS15" s="120">
        <v>36000</v>
      </c>
      <c r="BT15" s="121">
        <f>IFERROR(BS15/BO15,"-")</f>
        <v>18000</v>
      </c>
      <c r="BU15" s="122"/>
      <c r="BV15" s="122"/>
      <c r="BW15" s="122">
        <v>2</v>
      </c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>
        <v>1</v>
      </c>
      <c r="CH15" s="131">
        <f>IF(Q15=0,"",IF(CG15=0,"",(CG15/Q15)))</f>
        <v>0.33333333333333</v>
      </c>
      <c r="CI15" s="132">
        <v>1</v>
      </c>
      <c r="CJ15" s="133">
        <f>IFERROR(CI15/CG15,"-")</f>
        <v>1</v>
      </c>
      <c r="CK15" s="134">
        <v>301000</v>
      </c>
      <c r="CL15" s="135">
        <f>IFERROR(CK15/CG15,"-")</f>
        <v>301000</v>
      </c>
      <c r="CM15" s="136"/>
      <c r="CN15" s="136"/>
      <c r="CO15" s="136">
        <v>1</v>
      </c>
      <c r="CP15" s="137">
        <v>3</v>
      </c>
      <c r="CQ15" s="138">
        <v>337000</v>
      </c>
      <c r="CR15" s="138">
        <v>301000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/>
      <c r="B16" s="184" t="s">
        <v>92</v>
      </c>
      <c r="C16" s="184" t="s">
        <v>58</v>
      </c>
      <c r="D16" s="184"/>
      <c r="E16" s="184" t="s">
        <v>93</v>
      </c>
      <c r="F16" s="184" t="s">
        <v>94</v>
      </c>
      <c r="G16" s="184" t="s">
        <v>61</v>
      </c>
      <c r="H16" s="87" t="s">
        <v>85</v>
      </c>
      <c r="I16" s="87" t="s">
        <v>86</v>
      </c>
      <c r="J16" s="186" t="s">
        <v>95</v>
      </c>
      <c r="K16" s="176"/>
      <c r="L16" s="79">
        <v>22</v>
      </c>
      <c r="M16" s="79">
        <v>0</v>
      </c>
      <c r="N16" s="79">
        <v>75</v>
      </c>
      <c r="O16" s="88">
        <v>2</v>
      </c>
      <c r="P16" s="89">
        <v>0</v>
      </c>
      <c r="Q16" s="90">
        <f>O16+P16</f>
        <v>2</v>
      </c>
      <c r="R16" s="80">
        <f>IFERROR(Q16/N16,"-")</f>
        <v>0.026666666666667</v>
      </c>
      <c r="S16" s="79">
        <v>0</v>
      </c>
      <c r="T16" s="79">
        <v>1</v>
      </c>
      <c r="U16" s="80">
        <f>IFERROR(T16/(Q16),"-")</f>
        <v>0.5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96</v>
      </c>
      <c r="C17" s="184" t="s">
        <v>58</v>
      </c>
      <c r="D17" s="184"/>
      <c r="E17" s="184" t="s">
        <v>68</v>
      </c>
      <c r="F17" s="184" t="s">
        <v>97</v>
      </c>
      <c r="G17" s="184" t="s">
        <v>61</v>
      </c>
      <c r="H17" s="87" t="s">
        <v>85</v>
      </c>
      <c r="I17" s="87" t="s">
        <v>86</v>
      </c>
      <c r="J17" s="186" t="s">
        <v>98</v>
      </c>
      <c r="K17" s="176"/>
      <c r="L17" s="79">
        <v>30</v>
      </c>
      <c r="M17" s="79">
        <v>0</v>
      </c>
      <c r="N17" s="79">
        <v>86</v>
      </c>
      <c r="O17" s="88">
        <v>8</v>
      </c>
      <c r="P17" s="89">
        <v>0</v>
      </c>
      <c r="Q17" s="90">
        <f>O17+P17</f>
        <v>8</v>
      </c>
      <c r="R17" s="80">
        <f>IFERROR(Q17/N17,"-")</f>
        <v>0.093023255813953</v>
      </c>
      <c r="S17" s="79">
        <v>0</v>
      </c>
      <c r="T17" s="79">
        <v>3</v>
      </c>
      <c r="U17" s="80">
        <f>IFERROR(T17/(Q17),"-")</f>
        <v>0.375</v>
      </c>
      <c r="V17" s="81"/>
      <c r="W17" s="82">
        <v>1</v>
      </c>
      <c r="X17" s="80">
        <f>IF(Q17=0,"-",W17/Q17)</f>
        <v>0.125</v>
      </c>
      <c r="Y17" s="181">
        <v>3000</v>
      </c>
      <c r="Z17" s="182">
        <f>IFERROR(Y17/Q17,"-")</f>
        <v>375</v>
      </c>
      <c r="AA17" s="182">
        <f>IFERROR(Y17/W17,"-")</f>
        <v>3000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3</v>
      </c>
      <c r="AX17" s="104">
        <f>IF(Q17=0,"",IF(AW17=0,"",(AW17/Q17)))</f>
        <v>0.375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0.25</v>
      </c>
      <c r="BQ17" s="118">
        <v>1</v>
      </c>
      <c r="BR17" s="119">
        <f>IFERROR(BQ17/BO17,"-")</f>
        <v>0.5</v>
      </c>
      <c r="BS17" s="120">
        <v>3000</v>
      </c>
      <c r="BT17" s="121">
        <f>IFERROR(BS17/BO17,"-")</f>
        <v>1500</v>
      </c>
      <c r="BU17" s="122">
        <v>1</v>
      </c>
      <c r="BV17" s="122"/>
      <c r="BW17" s="122"/>
      <c r="BX17" s="123">
        <v>2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99</v>
      </c>
      <c r="C18" s="184" t="s">
        <v>58</v>
      </c>
      <c r="D18" s="184"/>
      <c r="E18" s="184" t="s">
        <v>100</v>
      </c>
      <c r="F18" s="184" t="s">
        <v>100</v>
      </c>
      <c r="G18" s="184" t="s">
        <v>66</v>
      </c>
      <c r="H18" s="87" t="s">
        <v>101</v>
      </c>
      <c r="I18" s="87"/>
      <c r="J18" s="87"/>
      <c r="K18" s="176"/>
      <c r="L18" s="79">
        <v>126</v>
      </c>
      <c r="M18" s="79">
        <v>83</v>
      </c>
      <c r="N18" s="79">
        <v>36</v>
      </c>
      <c r="O18" s="88">
        <v>21</v>
      </c>
      <c r="P18" s="89">
        <v>0</v>
      </c>
      <c r="Q18" s="90">
        <f>O18+P18</f>
        <v>21</v>
      </c>
      <c r="R18" s="80">
        <f>IFERROR(Q18/N18,"-")</f>
        <v>0.58333333333333</v>
      </c>
      <c r="S18" s="79">
        <v>7</v>
      </c>
      <c r="T18" s="79">
        <v>8</v>
      </c>
      <c r="U18" s="80">
        <f>IFERROR(T18/(Q18),"-")</f>
        <v>0.38095238095238</v>
      </c>
      <c r="V18" s="81"/>
      <c r="W18" s="82">
        <v>8</v>
      </c>
      <c r="X18" s="80">
        <f>IF(Q18=0,"-",W18/Q18)</f>
        <v>0.38095238095238</v>
      </c>
      <c r="Y18" s="181">
        <v>790000</v>
      </c>
      <c r="Z18" s="182">
        <f>IFERROR(Y18/Q18,"-")</f>
        <v>37619.047619048</v>
      </c>
      <c r="AA18" s="182">
        <f>IFERROR(Y18/W18,"-")</f>
        <v>98750</v>
      </c>
      <c r="AB18" s="176"/>
      <c r="AC18" s="83"/>
      <c r="AD18" s="77"/>
      <c r="AE18" s="91">
        <v>1</v>
      </c>
      <c r="AF18" s="92">
        <f>IF(Q18=0,"",IF(AE18=0,"",(AE18/Q18)))</f>
        <v>0.047619047619048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0.14285714285714</v>
      </c>
      <c r="BH18" s="109">
        <v>1</v>
      </c>
      <c r="BI18" s="111">
        <f>IFERROR(BH18/BF18,"-")</f>
        <v>0.33333333333333</v>
      </c>
      <c r="BJ18" s="112">
        <v>3000</v>
      </c>
      <c r="BK18" s="113">
        <f>IFERROR(BJ18/BF18,"-")</f>
        <v>1000</v>
      </c>
      <c r="BL18" s="114">
        <v>1</v>
      </c>
      <c r="BM18" s="114"/>
      <c r="BN18" s="114"/>
      <c r="BO18" s="116">
        <v>7</v>
      </c>
      <c r="BP18" s="117">
        <f>IF(Q18=0,"",IF(BO18=0,"",(BO18/Q18)))</f>
        <v>0.33333333333333</v>
      </c>
      <c r="BQ18" s="118">
        <v>2</v>
      </c>
      <c r="BR18" s="119">
        <f>IFERROR(BQ18/BO18,"-")</f>
        <v>0.28571428571429</v>
      </c>
      <c r="BS18" s="120">
        <v>57000</v>
      </c>
      <c r="BT18" s="121">
        <f>IFERROR(BS18/BO18,"-")</f>
        <v>8142.8571428571</v>
      </c>
      <c r="BU18" s="122">
        <v>1</v>
      </c>
      <c r="BV18" s="122"/>
      <c r="BW18" s="122">
        <v>1</v>
      </c>
      <c r="BX18" s="123">
        <v>4</v>
      </c>
      <c r="BY18" s="124">
        <f>IF(Q18=0,"",IF(BX18=0,"",(BX18/Q18)))</f>
        <v>0.19047619047619</v>
      </c>
      <c r="BZ18" s="125">
        <v>4</v>
      </c>
      <c r="CA18" s="126">
        <f>IFERROR(BZ18/BX18,"-")</f>
        <v>1</v>
      </c>
      <c r="CB18" s="127">
        <v>320000</v>
      </c>
      <c r="CC18" s="128">
        <f>IFERROR(CB18/BX18,"-")</f>
        <v>80000</v>
      </c>
      <c r="CD18" s="129"/>
      <c r="CE18" s="129">
        <v>1</v>
      </c>
      <c r="CF18" s="129">
        <v>3</v>
      </c>
      <c r="CG18" s="130">
        <v>6</v>
      </c>
      <c r="CH18" s="131">
        <f>IF(Q18=0,"",IF(CG18=0,"",(CG18/Q18)))</f>
        <v>0.28571428571429</v>
      </c>
      <c r="CI18" s="132">
        <v>2</v>
      </c>
      <c r="CJ18" s="133">
        <f>IFERROR(CI18/CG18,"-")</f>
        <v>0.33333333333333</v>
      </c>
      <c r="CK18" s="134">
        <v>436000</v>
      </c>
      <c r="CL18" s="135">
        <f>IFERROR(CK18/CG18,"-")</f>
        <v>72666.666666667</v>
      </c>
      <c r="CM18" s="136"/>
      <c r="CN18" s="136"/>
      <c r="CO18" s="136">
        <v>2</v>
      </c>
      <c r="CP18" s="137">
        <v>8</v>
      </c>
      <c r="CQ18" s="138">
        <v>790000</v>
      </c>
      <c r="CR18" s="138">
        <v>317000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4.7066666666667</v>
      </c>
      <c r="B19" s="184" t="s">
        <v>102</v>
      </c>
      <c r="C19" s="184" t="s">
        <v>58</v>
      </c>
      <c r="D19" s="184"/>
      <c r="E19" s="184" t="s">
        <v>103</v>
      </c>
      <c r="F19" s="184" t="s">
        <v>104</v>
      </c>
      <c r="G19" s="184" t="s">
        <v>61</v>
      </c>
      <c r="H19" s="87" t="s">
        <v>62</v>
      </c>
      <c r="I19" s="87" t="s">
        <v>105</v>
      </c>
      <c r="J19" s="87" t="s">
        <v>106</v>
      </c>
      <c r="K19" s="176">
        <v>375000</v>
      </c>
      <c r="L19" s="79">
        <v>7</v>
      </c>
      <c r="M19" s="79">
        <v>0</v>
      </c>
      <c r="N19" s="79">
        <v>34</v>
      </c>
      <c r="O19" s="88">
        <v>1</v>
      </c>
      <c r="P19" s="89">
        <v>0</v>
      </c>
      <c r="Q19" s="90">
        <f>O19+P19</f>
        <v>1</v>
      </c>
      <c r="R19" s="80">
        <f>IFERROR(Q19/N19,"-")</f>
        <v>0.029411764705882</v>
      </c>
      <c r="S19" s="79">
        <v>0</v>
      </c>
      <c r="T19" s="79">
        <v>0</v>
      </c>
      <c r="U19" s="80">
        <f>IFERROR(T19/(Q19),"-")</f>
        <v>0</v>
      </c>
      <c r="V19" s="81">
        <f>IFERROR(K19/SUM(Q19:Q26),"-")</f>
        <v>14423.076923077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SUM(Y19:Y26)-SUM(K19:K26)</f>
        <v>1390000</v>
      </c>
      <c r="AC19" s="83">
        <f>SUM(Y19:Y26)/SUM(K19:K26)</f>
        <v>4.7066666666667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107</v>
      </c>
      <c r="C20" s="184" t="s">
        <v>58</v>
      </c>
      <c r="D20" s="184"/>
      <c r="E20" s="184" t="s">
        <v>108</v>
      </c>
      <c r="F20" s="184" t="s">
        <v>109</v>
      </c>
      <c r="G20" s="184" t="s">
        <v>61</v>
      </c>
      <c r="H20" s="87"/>
      <c r="I20" s="87" t="s">
        <v>105</v>
      </c>
      <c r="J20" s="87" t="s">
        <v>110</v>
      </c>
      <c r="K20" s="176"/>
      <c r="L20" s="79">
        <v>3</v>
      </c>
      <c r="M20" s="79">
        <v>0</v>
      </c>
      <c r="N20" s="79">
        <v>44</v>
      </c>
      <c r="O20" s="88">
        <v>1</v>
      </c>
      <c r="P20" s="89">
        <v>0</v>
      </c>
      <c r="Q20" s="90">
        <f>O20+P20</f>
        <v>1</v>
      </c>
      <c r="R20" s="80">
        <f>IFERROR(Q20/N20,"-")</f>
        <v>0.022727272727273</v>
      </c>
      <c r="S20" s="79">
        <v>0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1</v>
      </c>
      <c r="Y20" s="181">
        <v>14000</v>
      </c>
      <c r="Z20" s="182">
        <f>IFERROR(Y20/Q20,"-")</f>
        <v>14000</v>
      </c>
      <c r="AA20" s="182">
        <f>IFERROR(Y20/W20,"-")</f>
        <v>14000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1</v>
      </c>
      <c r="BZ20" s="125">
        <v>1</v>
      </c>
      <c r="CA20" s="126">
        <f>IFERROR(BZ20/BX20,"-")</f>
        <v>1</v>
      </c>
      <c r="CB20" s="127">
        <v>14000</v>
      </c>
      <c r="CC20" s="128">
        <f>IFERROR(CB20/BX20,"-")</f>
        <v>14000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14000</v>
      </c>
      <c r="CR20" s="138">
        <v>14000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111</v>
      </c>
      <c r="C21" s="184" t="s">
        <v>58</v>
      </c>
      <c r="D21" s="184"/>
      <c r="E21" s="184" t="s">
        <v>89</v>
      </c>
      <c r="F21" s="184" t="s">
        <v>112</v>
      </c>
      <c r="G21" s="184" t="s">
        <v>61</v>
      </c>
      <c r="H21" s="87"/>
      <c r="I21" s="87" t="s">
        <v>105</v>
      </c>
      <c r="J21" s="87" t="s">
        <v>113</v>
      </c>
      <c r="K21" s="176"/>
      <c r="L21" s="79">
        <v>2</v>
      </c>
      <c r="M21" s="79">
        <v>0</v>
      </c>
      <c r="N21" s="79">
        <v>18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114</v>
      </c>
      <c r="C22" s="184" t="s">
        <v>58</v>
      </c>
      <c r="D22" s="184"/>
      <c r="E22" s="184" t="s">
        <v>100</v>
      </c>
      <c r="F22" s="184" t="s">
        <v>100</v>
      </c>
      <c r="G22" s="184" t="s">
        <v>66</v>
      </c>
      <c r="H22" s="87"/>
      <c r="I22" s="87"/>
      <c r="J22" s="87"/>
      <c r="K22" s="176"/>
      <c r="L22" s="79">
        <v>127</v>
      </c>
      <c r="M22" s="79">
        <v>51</v>
      </c>
      <c r="N22" s="79">
        <v>49</v>
      </c>
      <c r="O22" s="88">
        <v>11</v>
      </c>
      <c r="P22" s="89">
        <v>0</v>
      </c>
      <c r="Q22" s="90">
        <f>O22+P22</f>
        <v>11</v>
      </c>
      <c r="R22" s="80">
        <f>IFERROR(Q22/N22,"-")</f>
        <v>0.22448979591837</v>
      </c>
      <c r="S22" s="79">
        <v>3</v>
      </c>
      <c r="T22" s="79">
        <v>3</v>
      </c>
      <c r="U22" s="80">
        <f>IFERROR(T22/(Q22),"-")</f>
        <v>0.27272727272727</v>
      </c>
      <c r="V22" s="81"/>
      <c r="W22" s="82">
        <v>5</v>
      </c>
      <c r="X22" s="80">
        <f>IF(Q22=0,"-",W22/Q22)</f>
        <v>0.45454545454545</v>
      </c>
      <c r="Y22" s="181">
        <v>1377000</v>
      </c>
      <c r="Z22" s="182">
        <f>IFERROR(Y22/Q22,"-")</f>
        <v>125181.81818182</v>
      </c>
      <c r="AA22" s="182">
        <f>IFERROR(Y22/W22,"-")</f>
        <v>275400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6</v>
      </c>
      <c r="BP22" s="117">
        <f>IF(Q22=0,"",IF(BO22=0,"",(BO22/Q22)))</f>
        <v>0.54545454545455</v>
      </c>
      <c r="BQ22" s="118">
        <v>4</v>
      </c>
      <c r="BR22" s="119">
        <f>IFERROR(BQ22/BO22,"-")</f>
        <v>0.66666666666667</v>
      </c>
      <c r="BS22" s="120">
        <v>13000</v>
      </c>
      <c r="BT22" s="121">
        <f>IFERROR(BS22/BO22,"-")</f>
        <v>2166.6666666667</v>
      </c>
      <c r="BU22" s="122">
        <v>2</v>
      </c>
      <c r="BV22" s="122">
        <v>1</v>
      </c>
      <c r="BW22" s="122">
        <v>1</v>
      </c>
      <c r="BX22" s="123">
        <v>4</v>
      </c>
      <c r="BY22" s="124">
        <f>IF(Q22=0,"",IF(BX22=0,"",(BX22/Q22)))</f>
        <v>0.36363636363636</v>
      </c>
      <c r="BZ22" s="125">
        <v>3</v>
      </c>
      <c r="CA22" s="126">
        <f>IFERROR(BZ22/BX22,"-")</f>
        <v>0.75</v>
      </c>
      <c r="CB22" s="127">
        <v>1371000</v>
      </c>
      <c r="CC22" s="128">
        <f>IFERROR(CB22/BX22,"-")</f>
        <v>342750</v>
      </c>
      <c r="CD22" s="129">
        <v>1</v>
      </c>
      <c r="CE22" s="129"/>
      <c r="CF22" s="129">
        <v>2</v>
      </c>
      <c r="CG22" s="130">
        <v>1</v>
      </c>
      <c r="CH22" s="131">
        <f>IF(Q22=0,"",IF(CG22=0,"",(CG22/Q22)))</f>
        <v>0.090909090909091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5</v>
      </c>
      <c r="CQ22" s="138">
        <v>1377000</v>
      </c>
      <c r="CR22" s="138">
        <v>1324000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/>
      <c r="B23" s="184" t="s">
        <v>115</v>
      </c>
      <c r="C23" s="184" t="s">
        <v>58</v>
      </c>
      <c r="D23" s="184"/>
      <c r="E23" s="184" t="s">
        <v>103</v>
      </c>
      <c r="F23" s="184" t="s">
        <v>104</v>
      </c>
      <c r="G23" s="184" t="s">
        <v>61</v>
      </c>
      <c r="H23" s="87" t="s">
        <v>69</v>
      </c>
      <c r="I23" s="87" t="s">
        <v>105</v>
      </c>
      <c r="J23" s="87" t="s">
        <v>106</v>
      </c>
      <c r="K23" s="176"/>
      <c r="L23" s="79">
        <v>17</v>
      </c>
      <c r="M23" s="79">
        <v>0</v>
      </c>
      <c r="N23" s="79">
        <v>60</v>
      </c>
      <c r="O23" s="88">
        <v>2</v>
      </c>
      <c r="P23" s="89">
        <v>0</v>
      </c>
      <c r="Q23" s="90">
        <f>O23+P23</f>
        <v>2</v>
      </c>
      <c r="R23" s="80">
        <f>IFERROR(Q23/N23,"-")</f>
        <v>0.033333333333333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116</v>
      </c>
      <c r="C24" s="184" t="s">
        <v>58</v>
      </c>
      <c r="D24" s="184"/>
      <c r="E24" s="184" t="s">
        <v>108</v>
      </c>
      <c r="F24" s="184" t="s">
        <v>109</v>
      </c>
      <c r="G24" s="184" t="s">
        <v>61</v>
      </c>
      <c r="H24" s="87"/>
      <c r="I24" s="87" t="s">
        <v>105</v>
      </c>
      <c r="J24" s="87" t="s">
        <v>110</v>
      </c>
      <c r="K24" s="176"/>
      <c r="L24" s="79">
        <v>4</v>
      </c>
      <c r="M24" s="79">
        <v>0</v>
      </c>
      <c r="N24" s="79">
        <v>26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117</v>
      </c>
      <c r="C25" s="184" t="s">
        <v>58</v>
      </c>
      <c r="D25" s="184"/>
      <c r="E25" s="184" t="s">
        <v>89</v>
      </c>
      <c r="F25" s="184" t="s">
        <v>112</v>
      </c>
      <c r="G25" s="184" t="s">
        <v>61</v>
      </c>
      <c r="H25" s="87"/>
      <c r="I25" s="87" t="s">
        <v>105</v>
      </c>
      <c r="J25" s="87" t="s">
        <v>113</v>
      </c>
      <c r="K25" s="176"/>
      <c r="L25" s="79">
        <v>1</v>
      </c>
      <c r="M25" s="79">
        <v>0</v>
      </c>
      <c r="N25" s="79">
        <v>12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/>
      <c r="AC25" s="83"/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100</v>
      </c>
      <c r="F26" s="184" t="s">
        <v>100</v>
      </c>
      <c r="G26" s="184" t="s">
        <v>66</v>
      </c>
      <c r="H26" s="87"/>
      <c r="I26" s="87"/>
      <c r="J26" s="87"/>
      <c r="K26" s="176"/>
      <c r="L26" s="79">
        <v>106</v>
      </c>
      <c r="M26" s="79">
        <v>63</v>
      </c>
      <c r="N26" s="79">
        <v>25</v>
      </c>
      <c r="O26" s="88">
        <v>11</v>
      </c>
      <c r="P26" s="89">
        <v>0</v>
      </c>
      <c r="Q26" s="90">
        <f>O26+P26</f>
        <v>11</v>
      </c>
      <c r="R26" s="80">
        <f>IFERROR(Q26/N26,"-")</f>
        <v>0.44</v>
      </c>
      <c r="S26" s="79">
        <v>1</v>
      </c>
      <c r="T26" s="79">
        <v>4</v>
      </c>
      <c r="U26" s="80">
        <f>IFERROR(T26/(Q26),"-")</f>
        <v>0.36363636363636</v>
      </c>
      <c r="V26" s="81"/>
      <c r="W26" s="82">
        <v>4</v>
      </c>
      <c r="X26" s="80">
        <f>IF(Q26=0,"-",W26/Q26)</f>
        <v>0.36363636363636</v>
      </c>
      <c r="Y26" s="181">
        <v>374000</v>
      </c>
      <c r="Z26" s="182">
        <f>IFERROR(Y26/Q26,"-")</f>
        <v>34000</v>
      </c>
      <c r="AA26" s="182">
        <f>IFERROR(Y26/W26,"-")</f>
        <v>93500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3</v>
      </c>
      <c r="BG26" s="110">
        <f>IF(Q26=0,"",IF(BF26=0,"",(BF26/Q26)))</f>
        <v>0.27272727272727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0.18181818181818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5</v>
      </c>
      <c r="BY26" s="124">
        <f>IF(Q26=0,"",IF(BX26=0,"",(BX26/Q26)))</f>
        <v>0.45454545454545</v>
      </c>
      <c r="BZ26" s="125">
        <v>3</v>
      </c>
      <c r="CA26" s="126">
        <f>IFERROR(BZ26/BX26,"-")</f>
        <v>0.6</v>
      </c>
      <c r="CB26" s="127">
        <v>38000</v>
      </c>
      <c r="CC26" s="128">
        <f>IFERROR(CB26/BX26,"-")</f>
        <v>7600</v>
      </c>
      <c r="CD26" s="129">
        <v>1</v>
      </c>
      <c r="CE26" s="129">
        <v>1</v>
      </c>
      <c r="CF26" s="129">
        <v>1</v>
      </c>
      <c r="CG26" s="130">
        <v>1</v>
      </c>
      <c r="CH26" s="131">
        <f>IF(Q26=0,"",IF(CG26=0,"",(CG26/Q26)))</f>
        <v>0.090909090909091</v>
      </c>
      <c r="CI26" s="132">
        <v>1</v>
      </c>
      <c r="CJ26" s="133">
        <f>IFERROR(CI26/CG26,"-")</f>
        <v>1</v>
      </c>
      <c r="CK26" s="134">
        <v>336000</v>
      </c>
      <c r="CL26" s="135">
        <f>IFERROR(CK26/CG26,"-")</f>
        <v>336000</v>
      </c>
      <c r="CM26" s="136"/>
      <c r="CN26" s="136"/>
      <c r="CO26" s="136">
        <v>1</v>
      </c>
      <c r="CP26" s="137">
        <v>4</v>
      </c>
      <c r="CQ26" s="138">
        <v>374000</v>
      </c>
      <c r="CR26" s="138">
        <v>336000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>
        <f>AC27</f>
        <v>2.3466666666667</v>
      </c>
      <c r="B27" s="184" t="s">
        <v>119</v>
      </c>
      <c r="C27" s="184" t="s">
        <v>58</v>
      </c>
      <c r="D27" s="184"/>
      <c r="E27" s="184" t="s">
        <v>103</v>
      </c>
      <c r="F27" s="184" t="s">
        <v>104</v>
      </c>
      <c r="G27" s="184" t="s">
        <v>61</v>
      </c>
      <c r="H27" s="87" t="s">
        <v>120</v>
      </c>
      <c r="I27" s="87" t="s">
        <v>121</v>
      </c>
      <c r="J27" s="87" t="s">
        <v>122</v>
      </c>
      <c r="K27" s="176">
        <v>300000</v>
      </c>
      <c r="L27" s="79">
        <v>14</v>
      </c>
      <c r="M27" s="79">
        <v>0</v>
      </c>
      <c r="N27" s="79">
        <v>70</v>
      </c>
      <c r="O27" s="88">
        <v>3</v>
      </c>
      <c r="P27" s="89">
        <v>0</v>
      </c>
      <c r="Q27" s="90">
        <f>O27+P27</f>
        <v>3</v>
      </c>
      <c r="R27" s="80">
        <f>IFERROR(Q27/N27,"-")</f>
        <v>0.042857142857143</v>
      </c>
      <c r="S27" s="79">
        <v>0</v>
      </c>
      <c r="T27" s="79">
        <v>2</v>
      </c>
      <c r="U27" s="80">
        <f>IFERROR(T27/(Q27),"-")</f>
        <v>0.66666666666667</v>
      </c>
      <c r="V27" s="81">
        <f>IFERROR(K27/SUM(Q27:Q31),"-")</f>
        <v>9375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SUM(Y27:Y31)-SUM(K27:K31)</f>
        <v>404000</v>
      </c>
      <c r="AC27" s="83">
        <f>SUM(Y27:Y31)/SUM(K27:K31)</f>
        <v>2.3466666666667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0.66666666666667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123</v>
      </c>
      <c r="C28" s="184" t="s">
        <v>58</v>
      </c>
      <c r="D28" s="184"/>
      <c r="E28" s="184" t="s">
        <v>108</v>
      </c>
      <c r="F28" s="184" t="s">
        <v>109</v>
      </c>
      <c r="G28" s="184" t="s">
        <v>61</v>
      </c>
      <c r="H28" s="87"/>
      <c r="I28" s="87" t="s">
        <v>121</v>
      </c>
      <c r="J28" s="87"/>
      <c r="K28" s="176"/>
      <c r="L28" s="79">
        <v>8</v>
      </c>
      <c r="M28" s="79">
        <v>0</v>
      </c>
      <c r="N28" s="79">
        <v>67</v>
      </c>
      <c r="O28" s="88">
        <v>1</v>
      </c>
      <c r="P28" s="89">
        <v>0</v>
      </c>
      <c r="Q28" s="90">
        <f>O28+P28</f>
        <v>1</v>
      </c>
      <c r="R28" s="80">
        <f>IFERROR(Q28/N28,"-")</f>
        <v>0.014925373134328</v>
      </c>
      <c r="S28" s="79">
        <v>0</v>
      </c>
      <c r="T28" s="79">
        <v>1</v>
      </c>
      <c r="U28" s="80">
        <f>IFERROR(T28/(Q28),"-")</f>
        <v>1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1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124</v>
      </c>
      <c r="C29" s="184" t="s">
        <v>58</v>
      </c>
      <c r="D29" s="184"/>
      <c r="E29" s="184" t="s">
        <v>89</v>
      </c>
      <c r="F29" s="184" t="s">
        <v>112</v>
      </c>
      <c r="G29" s="184" t="s">
        <v>61</v>
      </c>
      <c r="H29" s="87"/>
      <c r="I29" s="87" t="s">
        <v>121</v>
      </c>
      <c r="J29" s="87"/>
      <c r="K29" s="176"/>
      <c r="L29" s="79">
        <v>10</v>
      </c>
      <c r="M29" s="79">
        <v>0</v>
      </c>
      <c r="N29" s="79">
        <v>67</v>
      </c>
      <c r="O29" s="88">
        <v>3</v>
      </c>
      <c r="P29" s="89">
        <v>0</v>
      </c>
      <c r="Q29" s="90">
        <f>O29+P29</f>
        <v>3</v>
      </c>
      <c r="R29" s="80">
        <f>IFERROR(Q29/N29,"-")</f>
        <v>0.044776119402985</v>
      </c>
      <c r="S29" s="79">
        <v>0</v>
      </c>
      <c r="T29" s="79">
        <v>1</v>
      </c>
      <c r="U29" s="80">
        <f>IFERROR(T29/(Q29),"-")</f>
        <v>0.33333333333333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0.33333333333333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>
        <v>1</v>
      </c>
      <c r="AX29" s="104">
        <f>IF(Q29=0,"",IF(AW29=0,"",(AW29/Q29)))</f>
        <v>0.33333333333333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125</v>
      </c>
      <c r="C30" s="184" t="s">
        <v>58</v>
      </c>
      <c r="D30" s="184"/>
      <c r="E30" s="184" t="s">
        <v>93</v>
      </c>
      <c r="F30" s="184" t="s">
        <v>126</v>
      </c>
      <c r="G30" s="184" t="s">
        <v>61</v>
      </c>
      <c r="H30" s="87"/>
      <c r="I30" s="87" t="s">
        <v>121</v>
      </c>
      <c r="J30" s="87"/>
      <c r="K30" s="176"/>
      <c r="L30" s="79">
        <v>13</v>
      </c>
      <c r="M30" s="79">
        <v>0</v>
      </c>
      <c r="N30" s="79">
        <v>86</v>
      </c>
      <c r="O30" s="88">
        <v>5</v>
      </c>
      <c r="P30" s="89">
        <v>0</v>
      </c>
      <c r="Q30" s="90">
        <f>O30+P30</f>
        <v>5</v>
      </c>
      <c r="R30" s="80">
        <f>IFERROR(Q30/N30,"-")</f>
        <v>0.058139534883721</v>
      </c>
      <c r="S30" s="79">
        <v>1</v>
      </c>
      <c r="T30" s="79">
        <v>1</v>
      </c>
      <c r="U30" s="80">
        <f>IFERROR(T30/(Q30),"-")</f>
        <v>0.2</v>
      </c>
      <c r="V30" s="81"/>
      <c r="W30" s="82">
        <v>2</v>
      </c>
      <c r="X30" s="80">
        <f>IF(Q30=0,"-",W30/Q30)</f>
        <v>0.4</v>
      </c>
      <c r="Y30" s="181">
        <v>527000</v>
      </c>
      <c r="Z30" s="182">
        <f>IFERROR(Y30/Q30,"-")</f>
        <v>105400</v>
      </c>
      <c r="AA30" s="182">
        <f>IFERROR(Y30/W30,"-")</f>
        <v>263500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0.2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0.4</v>
      </c>
      <c r="BH30" s="109">
        <v>1</v>
      </c>
      <c r="BI30" s="111">
        <f>IFERROR(BH30/BF30,"-")</f>
        <v>0.5</v>
      </c>
      <c r="BJ30" s="112">
        <v>11000</v>
      </c>
      <c r="BK30" s="113">
        <f>IFERROR(BJ30/BF30,"-")</f>
        <v>5500</v>
      </c>
      <c r="BL30" s="114"/>
      <c r="BM30" s="114"/>
      <c r="BN30" s="114">
        <v>1</v>
      </c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2</v>
      </c>
      <c r="BY30" s="124">
        <f>IF(Q30=0,"",IF(BX30=0,"",(BX30/Q30)))</f>
        <v>0.4</v>
      </c>
      <c r="BZ30" s="125">
        <v>1</v>
      </c>
      <c r="CA30" s="126">
        <f>IFERROR(BZ30/BX30,"-")</f>
        <v>0.5</v>
      </c>
      <c r="CB30" s="127">
        <v>516000</v>
      </c>
      <c r="CC30" s="128">
        <f>IFERROR(CB30/BX30,"-")</f>
        <v>258000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527000</v>
      </c>
      <c r="CR30" s="138">
        <v>516000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127</v>
      </c>
      <c r="C31" s="184" t="s">
        <v>58</v>
      </c>
      <c r="D31" s="184"/>
      <c r="E31" s="184" t="s">
        <v>100</v>
      </c>
      <c r="F31" s="184" t="s">
        <v>100</v>
      </c>
      <c r="G31" s="184" t="s">
        <v>66</v>
      </c>
      <c r="H31" s="87"/>
      <c r="I31" s="87"/>
      <c r="J31" s="87"/>
      <c r="K31" s="176"/>
      <c r="L31" s="79">
        <v>166</v>
      </c>
      <c r="M31" s="79">
        <v>93</v>
      </c>
      <c r="N31" s="79">
        <v>62</v>
      </c>
      <c r="O31" s="88">
        <v>20</v>
      </c>
      <c r="P31" s="89">
        <v>0</v>
      </c>
      <c r="Q31" s="90">
        <f>O31+P31</f>
        <v>20</v>
      </c>
      <c r="R31" s="80">
        <f>IFERROR(Q31/N31,"-")</f>
        <v>0.32258064516129</v>
      </c>
      <c r="S31" s="79">
        <v>5</v>
      </c>
      <c r="T31" s="79">
        <v>7</v>
      </c>
      <c r="U31" s="80">
        <f>IFERROR(T31/(Q31),"-")</f>
        <v>0.35</v>
      </c>
      <c r="V31" s="81"/>
      <c r="W31" s="82">
        <v>10</v>
      </c>
      <c r="X31" s="80">
        <f>IF(Q31=0,"-",W31/Q31)</f>
        <v>0.5</v>
      </c>
      <c r="Y31" s="181">
        <v>177000</v>
      </c>
      <c r="Z31" s="182">
        <f>IFERROR(Y31/Q31,"-")</f>
        <v>8850</v>
      </c>
      <c r="AA31" s="182">
        <f>IFERROR(Y31/W31,"-")</f>
        <v>17700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3</v>
      </c>
      <c r="BG31" s="110">
        <f>IF(Q31=0,"",IF(BF31=0,"",(BF31/Q31)))</f>
        <v>0.15</v>
      </c>
      <c r="BH31" s="109">
        <v>2</v>
      </c>
      <c r="BI31" s="111">
        <f>IFERROR(BH31/BF31,"-")</f>
        <v>0.66666666666667</v>
      </c>
      <c r="BJ31" s="112">
        <v>16000</v>
      </c>
      <c r="BK31" s="113">
        <f>IFERROR(BJ31/BF31,"-")</f>
        <v>5333.3333333333</v>
      </c>
      <c r="BL31" s="114">
        <v>1</v>
      </c>
      <c r="BM31" s="114">
        <v>1</v>
      </c>
      <c r="BN31" s="114"/>
      <c r="BO31" s="116">
        <v>11</v>
      </c>
      <c r="BP31" s="117">
        <f>IF(Q31=0,"",IF(BO31=0,"",(BO31/Q31)))</f>
        <v>0.55</v>
      </c>
      <c r="BQ31" s="118">
        <v>4</v>
      </c>
      <c r="BR31" s="119">
        <f>IFERROR(BQ31/BO31,"-")</f>
        <v>0.36363636363636</v>
      </c>
      <c r="BS31" s="120">
        <v>70000</v>
      </c>
      <c r="BT31" s="121">
        <f>IFERROR(BS31/BO31,"-")</f>
        <v>6363.6363636364</v>
      </c>
      <c r="BU31" s="122">
        <v>1</v>
      </c>
      <c r="BV31" s="122">
        <v>1</v>
      </c>
      <c r="BW31" s="122">
        <v>2</v>
      </c>
      <c r="BX31" s="123">
        <v>4</v>
      </c>
      <c r="BY31" s="124">
        <f>IF(Q31=0,"",IF(BX31=0,"",(BX31/Q31)))</f>
        <v>0.2</v>
      </c>
      <c r="BZ31" s="125">
        <v>2</v>
      </c>
      <c r="CA31" s="126">
        <f>IFERROR(BZ31/BX31,"-")</f>
        <v>0.5</v>
      </c>
      <c r="CB31" s="127">
        <v>61000</v>
      </c>
      <c r="CC31" s="128">
        <f>IFERROR(CB31/BX31,"-")</f>
        <v>15250</v>
      </c>
      <c r="CD31" s="129"/>
      <c r="CE31" s="129"/>
      <c r="CF31" s="129">
        <v>2</v>
      </c>
      <c r="CG31" s="130">
        <v>2</v>
      </c>
      <c r="CH31" s="131">
        <f>IF(Q31=0,"",IF(CG31=0,"",(CG31/Q31)))</f>
        <v>0.1</v>
      </c>
      <c r="CI31" s="132">
        <v>2</v>
      </c>
      <c r="CJ31" s="133">
        <f>IFERROR(CI31/CG31,"-")</f>
        <v>1</v>
      </c>
      <c r="CK31" s="134">
        <v>30000</v>
      </c>
      <c r="CL31" s="135">
        <f>IFERROR(CK31/CG31,"-")</f>
        <v>15000</v>
      </c>
      <c r="CM31" s="136">
        <v>1</v>
      </c>
      <c r="CN31" s="136"/>
      <c r="CO31" s="136">
        <v>1</v>
      </c>
      <c r="CP31" s="137">
        <v>10</v>
      </c>
      <c r="CQ31" s="138">
        <v>177000</v>
      </c>
      <c r="CR31" s="138">
        <v>40000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1.695</v>
      </c>
      <c r="B32" s="184" t="s">
        <v>128</v>
      </c>
      <c r="C32" s="184" t="s">
        <v>58</v>
      </c>
      <c r="D32" s="184"/>
      <c r="E32" s="184" t="s">
        <v>103</v>
      </c>
      <c r="F32" s="184" t="s">
        <v>104</v>
      </c>
      <c r="G32" s="184" t="s">
        <v>61</v>
      </c>
      <c r="H32" s="87" t="s">
        <v>129</v>
      </c>
      <c r="I32" s="87" t="s">
        <v>121</v>
      </c>
      <c r="J32" s="87" t="s">
        <v>106</v>
      </c>
      <c r="K32" s="176">
        <v>200000</v>
      </c>
      <c r="L32" s="79">
        <v>5</v>
      </c>
      <c r="M32" s="79">
        <v>0</v>
      </c>
      <c r="N32" s="79">
        <v>42</v>
      </c>
      <c r="O32" s="88">
        <v>1</v>
      </c>
      <c r="P32" s="89">
        <v>0</v>
      </c>
      <c r="Q32" s="90">
        <f>O32+P32</f>
        <v>1</v>
      </c>
      <c r="R32" s="80">
        <f>IFERROR(Q32/N32,"-")</f>
        <v>0.023809523809524</v>
      </c>
      <c r="S32" s="79">
        <v>0</v>
      </c>
      <c r="T32" s="79">
        <v>0</v>
      </c>
      <c r="U32" s="80">
        <f>IFERROR(T32/(Q32),"-")</f>
        <v>0</v>
      </c>
      <c r="V32" s="81">
        <f>IFERROR(K32/SUM(Q32:Q35),"-")</f>
        <v>15384.615384615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SUM(Y32:Y35)-SUM(K32:K35)</f>
        <v>139000</v>
      </c>
      <c r="AC32" s="83">
        <f>SUM(Y32:Y35)/SUM(K32:K35)</f>
        <v>1.695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1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108</v>
      </c>
      <c r="F33" s="184" t="s">
        <v>109</v>
      </c>
      <c r="G33" s="184" t="s">
        <v>61</v>
      </c>
      <c r="H33" s="87"/>
      <c r="I33" s="87" t="s">
        <v>121</v>
      </c>
      <c r="J33" s="87" t="s">
        <v>110</v>
      </c>
      <c r="K33" s="176"/>
      <c r="L33" s="79">
        <v>5</v>
      </c>
      <c r="M33" s="79">
        <v>0</v>
      </c>
      <c r="N33" s="79">
        <v>20</v>
      </c>
      <c r="O33" s="88">
        <v>1</v>
      </c>
      <c r="P33" s="89">
        <v>0</v>
      </c>
      <c r="Q33" s="90">
        <f>O33+P33</f>
        <v>1</v>
      </c>
      <c r="R33" s="80">
        <f>IFERROR(Q33/N33,"-")</f>
        <v>0.05</v>
      </c>
      <c r="S33" s="79">
        <v>0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1</v>
      </c>
      <c r="Y33" s="181">
        <v>5000</v>
      </c>
      <c r="Z33" s="182">
        <f>IFERROR(Y33/Q33,"-")</f>
        <v>5000</v>
      </c>
      <c r="AA33" s="182">
        <f>IFERROR(Y33/W33,"-")</f>
        <v>5000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1</v>
      </c>
      <c r="BQ33" s="118">
        <v>1</v>
      </c>
      <c r="BR33" s="119">
        <f>IFERROR(BQ33/BO33,"-")</f>
        <v>1</v>
      </c>
      <c r="BS33" s="120">
        <v>5000</v>
      </c>
      <c r="BT33" s="121">
        <f>IFERROR(BS33/BO33,"-")</f>
        <v>5000</v>
      </c>
      <c r="BU33" s="122">
        <v>1</v>
      </c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5000</v>
      </c>
      <c r="CR33" s="138">
        <v>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89</v>
      </c>
      <c r="F34" s="184" t="s">
        <v>112</v>
      </c>
      <c r="G34" s="184" t="s">
        <v>61</v>
      </c>
      <c r="H34" s="87"/>
      <c r="I34" s="87" t="s">
        <v>121</v>
      </c>
      <c r="J34" s="87" t="s">
        <v>113</v>
      </c>
      <c r="K34" s="176"/>
      <c r="L34" s="79">
        <v>4</v>
      </c>
      <c r="M34" s="79">
        <v>0</v>
      </c>
      <c r="N34" s="79">
        <v>31</v>
      </c>
      <c r="O34" s="88">
        <v>1</v>
      </c>
      <c r="P34" s="89">
        <v>0</v>
      </c>
      <c r="Q34" s="90">
        <f>O34+P34</f>
        <v>1</v>
      </c>
      <c r="R34" s="80">
        <f>IFERROR(Q34/N34,"-")</f>
        <v>0.032258064516129</v>
      </c>
      <c r="S34" s="79">
        <v>0</v>
      </c>
      <c r="T34" s="79">
        <v>1</v>
      </c>
      <c r="U34" s="80">
        <f>IFERROR(T34/(Q34),"-")</f>
        <v>1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1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132</v>
      </c>
      <c r="C35" s="184" t="s">
        <v>58</v>
      </c>
      <c r="D35" s="184"/>
      <c r="E35" s="184" t="s">
        <v>100</v>
      </c>
      <c r="F35" s="184" t="s">
        <v>100</v>
      </c>
      <c r="G35" s="184" t="s">
        <v>66</v>
      </c>
      <c r="H35" s="87"/>
      <c r="I35" s="87"/>
      <c r="J35" s="87"/>
      <c r="K35" s="176"/>
      <c r="L35" s="79">
        <v>95</v>
      </c>
      <c r="M35" s="79">
        <v>47</v>
      </c>
      <c r="N35" s="79">
        <v>24</v>
      </c>
      <c r="O35" s="88">
        <v>9</v>
      </c>
      <c r="P35" s="89">
        <v>1</v>
      </c>
      <c r="Q35" s="90">
        <f>O35+P35</f>
        <v>10</v>
      </c>
      <c r="R35" s="80">
        <f>IFERROR(Q35/N35,"-")</f>
        <v>0.41666666666667</v>
      </c>
      <c r="S35" s="79">
        <v>2</v>
      </c>
      <c r="T35" s="79">
        <v>3</v>
      </c>
      <c r="U35" s="80">
        <f>IFERROR(T35/(Q35),"-")</f>
        <v>0.3</v>
      </c>
      <c r="V35" s="81"/>
      <c r="W35" s="82">
        <v>4</v>
      </c>
      <c r="X35" s="80">
        <f>IF(Q35=0,"-",W35/Q35)</f>
        <v>0.4</v>
      </c>
      <c r="Y35" s="181">
        <v>334000</v>
      </c>
      <c r="Z35" s="182">
        <f>IFERROR(Y35/Q35,"-")</f>
        <v>33400</v>
      </c>
      <c r="AA35" s="182">
        <f>IFERROR(Y35/W35,"-")</f>
        <v>83500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4</v>
      </c>
      <c r="BG35" s="110">
        <f>IF(Q35=0,"",IF(BF35=0,"",(BF35/Q35)))</f>
        <v>0.4</v>
      </c>
      <c r="BH35" s="109">
        <v>2</v>
      </c>
      <c r="BI35" s="111">
        <f>IFERROR(BH35/BF35,"-")</f>
        <v>0.5</v>
      </c>
      <c r="BJ35" s="112">
        <v>6000</v>
      </c>
      <c r="BK35" s="113">
        <f>IFERROR(BJ35/BF35,"-")</f>
        <v>1500</v>
      </c>
      <c r="BL35" s="114">
        <v>2</v>
      </c>
      <c r="BM35" s="114"/>
      <c r="BN35" s="114"/>
      <c r="BO35" s="116">
        <v>3</v>
      </c>
      <c r="BP35" s="117">
        <f>IF(Q35=0,"",IF(BO35=0,"",(BO35/Q35)))</f>
        <v>0.3</v>
      </c>
      <c r="BQ35" s="118">
        <v>1</v>
      </c>
      <c r="BR35" s="119">
        <f>IFERROR(BQ35/BO35,"-")</f>
        <v>0.33333333333333</v>
      </c>
      <c r="BS35" s="120">
        <v>270000</v>
      </c>
      <c r="BT35" s="121">
        <f>IFERROR(BS35/BO35,"-")</f>
        <v>90000</v>
      </c>
      <c r="BU35" s="122"/>
      <c r="BV35" s="122"/>
      <c r="BW35" s="122">
        <v>1</v>
      </c>
      <c r="BX35" s="123">
        <v>1</v>
      </c>
      <c r="BY35" s="124">
        <f>IF(Q35=0,"",IF(BX35=0,"",(BX35/Q35)))</f>
        <v>0.1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>
        <v>2</v>
      </c>
      <c r="CH35" s="131">
        <f>IF(Q35=0,"",IF(CG35=0,"",(CG35/Q35)))</f>
        <v>0.2</v>
      </c>
      <c r="CI35" s="132">
        <v>2</v>
      </c>
      <c r="CJ35" s="133">
        <f>IFERROR(CI35/CG35,"-")</f>
        <v>1</v>
      </c>
      <c r="CK35" s="134">
        <v>175000</v>
      </c>
      <c r="CL35" s="135">
        <f>IFERROR(CK35/CG35,"-")</f>
        <v>87500</v>
      </c>
      <c r="CM35" s="136">
        <v>1</v>
      </c>
      <c r="CN35" s="136"/>
      <c r="CO35" s="136">
        <v>1</v>
      </c>
      <c r="CP35" s="137">
        <v>4</v>
      </c>
      <c r="CQ35" s="138">
        <v>334000</v>
      </c>
      <c r="CR35" s="138">
        <v>270000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0.28333333333333</v>
      </c>
      <c r="B36" s="184" t="s">
        <v>133</v>
      </c>
      <c r="C36" s="184" t="s">
        <v>58</v>
      </c>
      <c r="D36" s="184"/>
      <c r="E36" s="184" t="s">
        <v>134</v>
      </c>
      <c r="F36" s="184" t="s">
        <v>135</v>
      </c>
      <c r="G36" s="184" t="s">
        <v>61</v>
      </c>
      <c r="H36" s="87" t="s">
        <v>80</v>
      </c>
      <c r="I36" s="87" t="s">
        <v>70</v>
      </c>
      <c r="J36" s="185" t="s">
        <v>136</v>
      </c>
      <c r="K36" s="176">
        <v>120000</v>
      </c>
      <c r="L36" s="79">
        <v>13</v>
      </c>
      <c r="M36" s="79">
        <v>0</v>
      </c>
      <c r="N36" s="79">
        <v>51</v>
      </c>
      <c r="O36" s="88">
        <v>1</v>
      </c>
      <c r="P36" s="89">
        <v>0</v>
      </c>
      <c r="Q36" s="90">
        <f>O36+P36</f>
        <v>1</v>
      </c>
      <c r="R36" s="80">
        <f>IFERROR(Q36/N36,"-")</f>
        <v>0.019607843137255</v>
      </c>
      <c r="S36" s="79">
        <v>0</v>
      </c>
      <c r="T36" s="79">
        <v>1</v>
      </c>
      <c r="U36" s="80">
        <f>IFERROR(T36/(Q36),"-")</f>
        <v>1</v>
      </c>
      <c r="V36" s="81">
        <f>IFERROR(K36/SUM(Q36:Q37),"-")</f>
        <v>20000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-86000</v>
      </c>
      <c r="AC36" s="83">
        <f>SUM(Y36:Y37)/SUM(K36:K37)</f>
        <v>0.28333333333333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137</v>
      </c>
      <c r="C37" s="184" t="s">
        <v>58</v>
      </c>
      <c r="D37" s="184"/>
      <c r="E37" s="184" t="s">
        <v>134</v>
      </c>
      <c r="F37" s="184" t="s">
        <v>135</v>
      </c>
      <c r="G37" s="184" t="s">
        <v>66</v>
      </c>
      <c r="H37" s="87"/>
      <c r="I37" s="87"/>
      <c r="J37" s="87"/>
      <c r="K37" s="176"/>
      <c r="L37" s="79">
        <v>16</v>
      </c>
      <c r="M37" s="79">
        <v>13</v>
      </c>
      <c r="N37" s="79">
        <v>5</v>
      </c>
      <c r="O37" s="88">
        <v>5</v>
      </c>
      <c r="P37" s="89">
        <v>0</v>
      </c>
      <c r="Q37" s="90">
        <f>O37+P37</f>
        <v>5</v>
      </c>
      <c r="R37" s="80">
        <f>IFERROR(Q37/N37,"-")</f>
        <v>1</v>
      </c>
      <c r="S37" s="79">
        <v>0</v>
      </c>
      <c r="T37" s="79">
        <v>2</v>
      </c>
      <c r="U37" s="80">
        <f>IFERROR(T37/(Q37),"-")</f>
        <v>0.4</v>
      </c>
      <c r="V37" s="81"/>
      <c r="W37" s="82">
        <v>3</v>
      </c>
      <c r="X37" s="80">
        <f>IF(Q37=0,"-",W37/Q37)</f>
        <v>0.6</v>
      </c>
      <c r="Y37" s="181">
        <v>34000</v>
      </c>
      <c r="Z37" s="182">
        <f>IFERROR(Y37/Q37,"-")</f>
        <v>6800</v>
      </c>
      <c r="AA37" s="182">
        <f>IFERROR(Y37/W37,"-")</f>
        <v>11333.333333333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0.2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0.4</v>
      </c>
      <c r="BQ37" s="118">
        <v>1</v>
      </c>
      <c r="BR37" s="119">
        <f>IFERROR(BQ37/BO37,"-")</f>
        <v>0.5</v>
      </c>
      <c r="BS37" s="120">
        <v>2000</v>
      </c>
      <c r="BT37" s="121">
        <f>IFERROR(BS37/BO37,"-")</f>
        <v>1000</v>
      </c>
      <c r="BU37" s="122">
        <v>1</v>
      </c>
      <c r="BV37" s="122"/>
      <c r="BW37" s="122"/>
      <c r="BX37" s="123">
        <v>2</v>
      </c>
      <c r="BY37" s="124">
        <f>IF(Q37=0,"",IF(BX37=0,"",(BX37/Q37)))</f>
        <v>0.4</v>
      </c>
      <c r="BZ37" s="125">
        <v>2</v>
      </c>
      <c r="CA37" s="126">
        <f>IFERROR(BZ37/BX37,"-")</f>
        <v>1</v>
      </c>
      <c r="CB37" s="127">
        <v>32000</v>
      </c>
      <c r="CC37" s="128">
        <f>IFERROR(CB37/BX37,"-")</f>
        <v>16000</v>
      </c>
      <c r="CD37" s="129">
        <v>1</v>
      </c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3</v>
      </c>
      <c r="CQ37" s="138">
        <v>34000</v>
      </c>
      <c r="CR37" s="138">
        <v>27000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2.6266666666667</v>
      </c>
      <c r="B38" s="184" t="s">
        <v>138</v>
      </c>
      <c r="C38" s="184" t="s">
        <v>58</v>
      </c>
      <c r="D38" s="184"/>
      <c r="E38" s="184" t="s">
        <v>139</v>
      </c>
      <c r="F38" s="184" t="s">
        <v>140</v>
      </c>
      <c r="G38" s="184" t="s">
        <v>61</v>
      </c>
      <c r="H38" s="87" t="s">
        <v>141</v>
      </c>
      <c r="I38" s="87" t="s">
        <v>70</v>
      </c>
      <c r="J38" s="185" t="s">
        <v>64</v>
      </c>
      <c r="K38" s="176">
        <v>150000</v>
      </c>
      <c r="L38" s="79">
        <v>11</v>
      </c>
      <c r="M38" s="79">
        <v>0</v>
      </c>
      <c r="N38" s="79">
        <v>32</v>
      </c>
      <c r="O38" s="88">
        <v>1</v>
      </c>
      <c r="P38" s="89">
        <v>0</v>
      </c>
      <c r="Q38" s="90">
        <f>O38+P38</f>
        <v>1</v>
      </c>
      <c r="R38" s="80">
        <f>IFERROR(Q38/N38,"-")</f>
        <v>0.03125</v>
      </c>
      <c r="S38" s="79">
        <v>1</v>
      </c>
      <c r="T38" s="79">
        <v>0</v>
      </c>
      <c r="U38" s="80">
        <f>IFERROR(T38/(Q38),"-")</f>
        <v>0</v>
      </c>
      <c r="V38" s="81">
        <f>IFERROR(K38/SUM(Q38:Q39),"-")</f>
        <v>15000</v>
      </c>
      <c r="W38" s="82">
        <v>1</v>
      </c>
      <c r="X38" s="80">
        <f>IF(Q38=0,"-",W38/Q38)</f>
        <v>1</v>
      </c>
      <c r="Y38" s="181">
        <v>90000</v>
      </c>
      <c r="Z38" s="182">
        <f>IFERROR(Y38/Q38,"-")</f>
        <v>90000</v>
      </c>
      <c r="AA38" s="182">
        <f>IFERROR(Y38/W38,"-")</f>
        <v>90000</v>
      </c>
      <c r="AB38" s="176">
        <f>SUM(Y38:Y39)-SUM(K38:K39)</f>
        <v>244000</v>
      </c>
      <c r="AC38" s="83">
        <f>SUM(Y38:Y39)/SUM(K38:K39)</f>
        <v>2.6266666666667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1</v>
      </c>
      <c r="BP38" s="117">
        <f>IF(Q38=0,"",IF(BO38=0,"",(BO38/Q38)))</f>
        <v>1</v>
      </c>
      <c r="BQ38" s="118">
        <v>1</v>
      </c>
      <c r="BR38" s="119">
        <f>IFERROR(BQ38/BO38,"-")</f>
        <v>1</v>
      </c>
      <c r="BS38" s="120">
        <v>90000</v>
      </c>
      <c r="BT38" s="121">
        <f>IFERROR(BS38/BO38,"-")</f>
        <v>90000</v>
      </c>
      <c r="BU38" s="122"/>
      <c r="BV38" s="122"/>
      <c r="BW38" s="122">
        <v>1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90000</v>
      </c>
      <c r="CR38" s="138">
        <v>90000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142</v>
      </c>
      <c r="C39" s="184" t="s">
        <v>58</v>
      </c>
      <c r="D39" s="184"/>
      <c r="E39" s="184" t="s">
        <v>139</v>
      </c>
      <c r="F39" s="184" t="s">
        <v>140</v>
      </c>
      <c r="G39" s="184" t="s">
        <v>66</v>
      </c>
      <c r="H39" s="87"/>
      <c r="I39" s="87"/>
      <c r="J39" s="87"/>
      <c r="K39" s="176"/>
      <c r="L39" s="79">
        <v>49</v>
      </c>
      <c r="M39" s="79">
        <v>27</v>
      </c>
      <c r="N39" s="79">
        <v>11</v>
      </c>
      <c r="O39" s="88">
        <v>9</v>
      </c>
      <c r="P39" s="89">
        <v>0</v>
      </c>
      <c r="Q39" s="90">
        <f>O39+P39</f>
        <v>9</v>
      </c>
      <c r="R39" s="80">
        <f>IFERROR(Q39/N39,"-")</f>
        <v>0.81818181818182</v>
      </c>
      <c r="S39" s="79">
        <v>0</v>
      </c>
      <c r="T39" s="79">
        <v>6</v>
      </c>
      <c r="U39" s="80">
        <f>IFERROR(T39/(Q39),"-")</f>
        <v>0.66666666666667</v>
      </c>
      <c r="V39" s="81"/>
      <c r="W39" s="82">
        <v>3</v>
      </c>
      <c r="X39" s="80">
        <f>IF(Q39=0,"-",W39/Q39)</f>
        <v>0.33333333333333</v>
      </c>
      <c r="Y39" s="181">
        <v>304000</v>
      </c>
      <c r="Z39" s="182">
        <f>IFERROR(Y39/Q39,"-")</f>
        <v>33777.777777778</v>
      </c>
      <c r="AA39" s="182">
        <f>IFERROR(Y39/W39,"-")</f>
        <v>101333.33333333</v>
      </c>
      <c r="AB39" s="176"/>
      <c r="AC39" s="83"/>
      <c r="AD39" s="77"/>
      <c r="AE39" s="91">
        <v>1</v>
      </c>
      <c r="AF39" s="92">
        <f>IF(Q39=0,"",IF(AE39=0,"",(AE39/Q39)))</f>
        <v>0.11111111111111</v>
      </c>
      <c r="AG39" s="91"/>
      <c r="AH39" s="93">
        <f>IFERROR(AG39/AE39,"-")</f>
        <v>0</v>
      </c>
      <c r="AI39" s="94"/>
      <c r="AJ39" s="95">
        <f>IFERROR(AI39/AE39,"-")</f>
        <v>0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2</v>
      </c>
      <c r="BP39" s="117">
        <f>IF(Q39=0,"",IF(BO39=0,"",(BO39/Q39)))</f>
        <v>0.22222222222222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4</v>
      </c>
      <c r="BY39" s="124">
        <f>IF(Q39=0,"",IF(BX39=0,"",(BX39/Q39)))</f>
        <v>0.44444444444444</v>
      </c>
      <c r="BZ39" s="125">
        <v>2</v>
      </c>
      <c r="CA39" s="126">
        <f>IFERROR(BZ39/BX39,"-")</f>
        <v>0.5</v>
      </c>
      <c r="CB39" s="127">
        <v>14000</v>
      </c>
      <c r="CC39" s="128">
        <f>IFERROR(CB39/BX39,"-")</f>
        <v>3500</v>
      </c>
      <c r="CD39" s="129">
        <v>1</v>
      </c>
      <c r="CE39" s="129"/>
      <c r="CF39" s="129">
        <v>1</v>
      </c>
      <c r="CG39" s="130">
        <v>2</v>
      </c>
      <c r="CH39" s="131">
        <f>IF(Q39=0,"",IF(CG39=0,"",(CG39/Q39)))</f>
        <v>0.22222222222222</v>
      </c>
      <c r="CI39" s="132">
        <v>1</v>
      </c>
      <c r="CJ39" s="133">
        <f>IFERROR(CI39/CG39,"-")</f>
        <v>0.5</v>
      </c>
      <c r="CK39" s="134">
        <v>290000</v>
      </c>
      <c r="CL39" s="135">
        <f>IFERROR(CK39/CG39,"-")</f>
        <v>145000</v>
      </c>
      <c r="CM39" s="136"/>
      <c r="CN39" s="136"/>
      <c r="CO39" s="136">
        <v>1</v>
      </c>
      <c r="CP39" s="137">
        <v>3</v>
      </c>
      <c r="CQ39" s="138">
        <v>304000</v>
      </c>
      <c r="CR39" s="138">
        <v>290000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>
        <f>AC40</f>
        <v>0.24666666666667</v>
      </c>
      <c r="B40" s="184" t="s">
        <v>143</v>
      </c>
      <c r="C40" s="184" t="s">
        <v>58</v>
      </c>
      <c r="D40" s="184"/>
      <c r="E40" s="184" t="s">
        <v>144</v>
      </c>
      <c r="F40" s="184" t="s">
        <v>145</v>
      </c>
      <c r="G40" s="184" t="s">
        <v>61</v>
      </c>
      <c r="H40" s="87" t="s">
        <v>141</v>
      </c>
      <c r="I40" s="87" t="s">
        <v>70</v>
      </c>
      <c r="J40" s="186" t="s">
        <v>95</v>
      </c>
      <c r="K40" s="176">
        <v>150000</v>
      </c>
      <c r="L40" s="79">
        <v>21</v>
      </c>
      <c r="M40" s="79">
        <v>0</v>
      </c>
      <c r="N40" s="79">
        <v>100</v>
      </c>
      <c r="O40" s="88">
        <v>8</v>
      </c>
      <c r="P40" s="89">
        <v>0</v>
      </c>
      <c r="Q40" s="90">
        <f>O40+P40</f>
        <v>8</v>
      </c>
      <c r="R40" s="80">
        <f>IFERROR(Q40/N40,"-")</f>
        <v>0.08</v>
      </c>
      <c r="S40" s="79">
        <v>2</v>
      </c>
      <c r="T40" s="79">
        <v>5</v>
      </c>
      <c r="U40" s="80">
        <f>IFERROR(T40/(Q40),"-")</f>
        <v>0.625</v>
      </c>
      <c r="V40" s="81">
        <f>IFERROR(K40/SUM(Q40:Q41),"-")</f>
        <v>15000</v>
      </c>
      <c r="W40" s="82">
        <v>1</v>
      </c>
      <c r="X40" s="80">
        <f>IF(Q40=0,"-",W40/Q40)</f>
        <v>0.125</v>
      </c>
      <c r="Y40" s="181">
        <v>8000</v>
      </c>
      <c r="Z40" s="182">
        <f>IFERROR(Y40/Q40,"-")</f>
        <v>1000</v>
      </c>
      <c r="AA40" s="182">
        <f>IFERROR(Y40/W40,"-")</f>
        <v>8000</v>
      </c>
      <c r="AB40" s="176">
        <f>SUM(Y40:Y41)-SUM(K40:K41)</f>
        <v>-113000</v>
      </c>
      <c r="AC40" s="83">
        <f>SUM(Y40:Y41)/SUM(K40:K41)</f>
        <v>0.24666666666667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0.25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4</v>
      </c>
      <c r="BP40" s="117">
        <f>IF(Q40=0,"",IF(BO40=0,"",(BO40/Q40)))</f>
        <v>0.5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2</v>
      </c>
      <c r="BY40" s="124">
        <f>IF(Q40=0,"",IF(BX40=0,"",(BX40/Q40)))</f>
        <v>0.25</v>
      </c>
      <c r="BZ40" s="125">
        <v>1</v>
      </c>
      <c r="CA40" s="126">
        <f>IFERROR(BZ40/BX40,"-")</f>
        <v>0.5</v>
      </c>
      <c r="CB40" s="127">
        <v>8000</v>
      </c>
      <c r="CC40" s="128">
        <f>IFERROR(CB40/BX40,"-")</f>
        <v>4000</v>
      </c>
      <c r="CD40" s="129"/>
      <c r="CE40" s="129">
        <v>1</v>
      </c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8000</v>
      </c>
      <c r="CR40" s="138">
        <v>8000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146</v>
      </c>
      <c r="C41" s="184" t="s">
        <v>58</v>
      </c>
      <c r="D41" s="184"/>
      <c r="E41" s="184" t="s">
        <v>144</v>
      </c>
      <c r="F41" s="184" t="s">
        <v>145</v>
      </c>
      <c r="G41" s="184" t="s">
        <v>66</v>
      </c>
      <c r="H41" s="87"/>
      <c r="I41" s="87"/>
      <c r="J41" s="87"/>
      <c r="K41" s="176"/>
      <c r="L41" s="79">
        <v>36</v>
      </c>
      <c r="M41" s="79">
        <v>27</v>
      </c>
      <c r="N41" s="79">
        <v>2</v>
      </c>
      <c r="O41" s="88">
        <v>2</v>
      </c>
      <c r="P41" s="89">
        <v>0</v>
      </c>
      <c r="Q41" s="90">
        <f>O41+P41</f>
        <v>2</v>
      </c>
      <c r="R41" s="80">
        <f>IFERROR(Q41/N41,"-")</f>
        <v>1</v>
      </c>
      <c r="S41" s="79">
        <v>0</v>
      </c>
      <c r="T41" s="79">
        <v>1</v>
      </c>
      <c r="U41" s="80">
        <f>IFERROR(T41/(Q41),"-")</f>
        <v>0.5</v>
      </c>
      <c r="V41" s="81"/>
      <c r="W41" s="82">
        <v>1</v>
      </c>
      <c r="X41" s="80">
        <f>IF(Q41=0,"-",W41/Q41)</f>
        <v>0.5</v>
      </c>
      <c r="Y41" s="181">
        <v>29000</v>
      </c>
      <c r="Z41" s="182">
        <f>IFERROR(Y41/Q41,"-")</f>
        <v>14500</v>
      </c>
      <c r="AA41" s="182">
        <f>IFERROR(Y41/W41,"-")</f>
        <v>29000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>
        <v>1</v>
      </c>
      <c r="CH41" s="131">
        <f>IF(Q41=0,"",IF(CG41=0,"",(CG41/Q41)))</f>
        <v>0.5</v>
      </c>
      <c r="CI41" s="132">
        <v>1</v>
      </c>
      <c r="CJ41" s="133">
        <f>IFERROR(CI41/CG41,"-")</f>
        <v>1</v>
      </c>
      <c r="CK41" s="134">
        <v>29000</v>
      </c>
      <c r="CL41" s="135">
        <f>IFERROR(CK41/CG41,"-")</f>
        <v>29000</v>
      </c>
      <c r="CM41" s="136"/>
      <c r="CN41" s="136"/>
      <c r="CO41" s="136">
        <v>1</v>
      </c>
      <c r="CP41" s="137">
        <v>1</v>
      </c>
      <c r="CQ41" s="138">
        <v>29000</v>
      </c>
      <c r="CR41" s="138">
        <v>29000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0.076923076923077</v>
      </c>
      <c r="B42" s="184" t="s">
        <v>147</v>
      </c>
      <c r="C42" s="184" t="s">
        <v>58</v>
      </c>
      <c r="D42" s="184"/>
      <c r="E42" s="184" t="s">
        <v>74</v>
      </c>
      <c r="F42" s="184"/>
      <c r="G42" s="184" t="s">
        <v>61</v>
      </c>
      <c r="H42" s="87" t="s">
        <v>62</v>
      </c>
      <c r="I42" s="87" t="s">
        <v>70</v>
      </c>
      <c r="J42" s="186" t="s">
        <v>98</v>
      </c>
      <c r="K42" s="176">
        <v>130000</v>
      </c>
      <c r="L42" s="79">
        <v>15</v>
      </c>
      <c r="M42" s="79">
        <v>0</v>
      </c>
      <c r="N42" s="79">
        <v>70</v>
      </c>
      <c r="O42" s="88">
        <v>6</v>
      </c>
      <c r="P42" s="89">
        <v>0</v>
      </c>
      <c r="Q42" s="90">
        <f>O42+P42</f>
        <v>6</v>
      </c>
      <c r="R42" s="80">
        <f>IFERROR(Q42/N42,"-")</f>
        <v>0.085714285714286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13000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-120000</v>
      </c>
      <c r="AC42" s="83">
        <f>SUM(Y42:Y43)/SUM(K42:K43)</f>
        <v>0.076923076923077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0.16666666666667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3</v>
      </c>
      <c r="BP42" s="117">
        <f>IF(Q42=0,"",IF(BO42=0,"",(BO42/Q42)))</f>
        <v>0.5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2</v>
      </c>
      <c r="BY42" s="124">
        <f>IF(Q42=0,"",IF(BX42=0,"",(BX42/Q42)))</f>
        <v>0.33333333333333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148</v>
      </c>
      <c r="C43" s="184" t="s">
        <v>58</v>
      </c>
      <c r="D43" s="184"/>
      <c r="E43" s="184" t="s">
        <v>74</v>
      </c>
      <c r="F43" s="184"/>
      <c r="G43" s="184" t="s">
        <v>66</v>
      </c>
      <c r="H43" s="87"/>
      <c r="I43" s="87"/>
      <c r="J43" s="87"/>
      <c r="K43" s="176"/>
      <c r="L43" s="79">
        <v>31</v>
      </c>
      <c r="M43" s="79">
        <v>24</v>
      </c>
      <c r="N43" s="79">
        <v>7</v>
      </c>
      <c r="O43" s="88">
        <v>4</v>
      </c>
      <c r="P43" s="89">
        <v>0</v>
      </c>
      <c r="Q43" s="90">
        <f>O43+P43</f>
        <v>4</v>
      </c>
      <c r="R43" s="80">
        <f>IFERROR(Q43/N43,"-")</f>
        <v>0.57142857142857</v>
      </c>
      <c r="S43" s="79">
        <v>1</v>
      </c>
      <c r="T43" s="79">
        <v>2</v>
      </c>
      <c r="U43" s="80">
        <f>IFERROR(T43/(Q43),"-")</f>
        <v>0.5</v>
      </c>
      <c r="V43" s="81"/>
      <c r="W43" s="82">
        <v>3</v>
      </c>
      <c r="X43" s="80">
        <f>IF(Q43=0,"-",W43/Q43)</f>
        <v>0.75</v>
      </c>
      <c r="Y43" s="181">
        <v>10000</v>
      </c>
      <c r="Z43" s="182">
        <f>IFERROR(Y43/Q43,"-")</f>
        <v>2500</v>
      </c>
      <c r="AA43" s="182">
        <f>IFERROR(Y43/W43,"-")</f>
        <v>3333.3333333333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>
        <v>1</v>
      </c>
      <c r="BY43" s="124">
        <f>IF(Q43=0,"",IF(BX43=0,"",(BX43/Q43)))</f>
        <v>0.25</v>
      </c>
      <c r="BZ43" s="125">
        <v>1</v>
      </c>
      <c r="CA43" s="126">
        <f>IFERROR(BZ43/BX43,"-")</f>
        <v>1</v>
      </c>
      <c r="CB43" s="127">
        <v>3000</v>
      </c>
      <c r="CC43" s="128">
        <f>IFERROR(CB43/BX43,"-")</f>
        <v>3000</v>
      </c>
      <c r="CD43" s="129">
        <v>1</v>
      </c>
      <c r="CE43" s="129"/>
      <c r="CF43" s="129"/>
      <c r="CG43" s="130">
        <v>3</v>
      </c>
      <c r="CH43" s="131">
        <f>IF(Q43=0,"",IF(CG43=0,"",(CG43/Q43)))</f>
        <v>0.75</v>
      </c>
      <c r="CI43" s="132">
        <v>2</v>
      </c>
      <c r="CJ43" s="133">
        <f>IFERROR(CI43/CG43,"-")</f>
        <v>0.66666666666667</v>
      </c>
      <c r="CK43" s="134">
        <v>7000</v>
      </c>
      <c r="CL43" s="135">
        <f>IFERROR(CK43/CG43,"-")</f>
        <v>2333.3333333333</v>
      </c>
      <c r="CM43" s="136">
        <v>2</v>
      </c>
      <c r="CN43" s="136"/>
      <c r="CO43" s="136"/>
      <c r="CP43" s="137">
        <v>3</v>
      </c>
      <c r="CQ43" s="138">
        <v>10000</v>
      </c>
      <c r="CR43" s="138">
        <v>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0.10666666666667</v>
      </c>
      <c r="B44" s="184" t="s">
        <v>149</v>
      </c>
      <c r="C44" s="184" t="s">
        <v>58</v>
      </c>
      <c r="D44" s="184"/>
      <c r="E44" s="184" t="s">
        <v>59</v>
      </c>
      <c r="F44" s="184" t="s">
        <v>94</v>
      </c>
      <c r="G44" s="184" t="s">
        <v>61</v>
      </c>
      <c r="H44" s="87" t="s">
        <v>69</v>
      </c>
      <c r="I44" s="87" t="s">
        <v>150</v>
      </c>
      <c r="J44" s="185" t="s">
        <v>136</v>
      </c>
      <c r="K44" s="176">
        <v>150000</v>
      </c>
      <c r="L44" s="79">
        <v>11</v>
      </c>
      <c r="M44" s="79">
        <v>0</v>
      </c>
      <c r="N44" s="79">
        <v>45</v>
      </c>
      <c r="O44" s="88">
        <v>3</v>
      </c>
      <c r="P44" s="89">
        <v>0</v>
      </c>
      <c r="Q44" s="90">
        <f>O44+P44</f>
        <v>3</v>
      </c>
      <c r="R44" s="80">
        <f>IFERROR(Q44/N44,"-")</f>
        <v>0.066666666666667</v>
      </c>
      <c r="S44" s="79">
        <v>1</v>
      </c>
      <c r="T44" s="79">
        <v>1</v>
      </c>
      <c r="U44" s="80">
        <f>IFERROR(T44/(Q44),"-")</f>
        <v>0.33333333333333</v>
      </c>
      <c r="V44" s="81">
        <f>IFERROR(K44/SUM(Q44:Q45),"-")</f>
        <v>21428.571428571</v>
      </c>
      <c r="W44" s="82">
        <v>1</v>
      </c>
      <c r="X44" s="80">
        <f>IF(Q44=0,"-",W44/Q44)</f>
        <v>0.33333333333333</v>
      </c>
      <c r="Y44" s="181">
        <v>3000</v>
      </c>
      <c r="Z44" s="182">
        <f>IFERROR(Y44/Q44,"-")</f>
        <v>1000</v>
      </c>
      <c r="AA44" s="182">
        <f>IFERROR(Y44/W44,"-")</f>
        <v>3000</v>
      </c>
      <c r="AB44" s="176">
        <f>SUM(Y44:Y45)-SUM(K44:K45)</f>
        <v>-134000</v>
      </c>
      <c r="AC44" s="83">
        <f>SUM(Y44:Y45)/SUM(K44:K45)</f>
        <v>0.10666666666667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0.33333333333333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1</v>
      </c>
      <c r="BY44" s="124">
        <f>IF(Q44=0,"",IF(BX44=0,"",(BX44/Q44)))</f>
        <v>0.33333333333333</v>
      </c>
      <c r="BZ44" s="125">
        <v>1</v>
      </c>
      <c r="CA44" s="126">
        <f>IFERROR(BZ44/BX44,"-")</f>
        <v>1</v>
      </c>
      <c r="CB44" s="127">
        <v>3000</v>
      </c>
      <c r="CC44" s="128">
        <f>IFERROR(CB44/BX44,"-")</f>
        <v>3000</v>
      </c>
      <c r="CD44" s="129">
        <v>1</v>
      </c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3000</v>
      </c>
      <c r="CR44" s="138">
        <v>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151</v>
      </c>
      <c r="C45" s="184" t="s">
        <v>58</v>
      </c>
      <c r="D45" s="184"/>
      <c r="E45" s="184" t="s">
        <v>59</v>
      </c>
      <c r="F45" s="184" t="s">
        <v>94</v>
      </c>
      <c r="G45" s="184" t="s">
        <v>66</v>
      </c>
      <c r="H45" s="87"/>
      <c r="I45" s="87"/>
      <c r="J45" s="87"/>
      <c r="K45" s="176"/>
      <c r="L45" s="79">
        <v>40</v>
      </c>
      <c r="M45" s="79">
        <v>36</v>
      </c>
      <c r="N45" s="79">
        <v>10</v>
      </c>
      <c r="O45" s="88">
        <v>4</v>
      </c>
      <c r="P45" s="89">
        <v>0</v>
      </c>
      <c r="Q45" s="90">
        <f>O45+P45</f>
        <v>4</v>
      </c>
      <c r="R45" s="80">
        <f>IFERROR(Q45/N45,"-")</f>
        <v>0.4</v>
      </c>
      <c r="S45" s="79">
        <v>1</v>
      </c>
      <c r="T45" s="79">
        <v>2</v>
      </c>
      <c r="U45" s="80">
        <f>IFERROR(T45/(Q45),"-")</f>
        <v>0.5</v>
      </c>
      <c r="V45" s="81"/>
      <c r="W45" s="82">
        <v>1</v>
      </c>
      <c r="X45" s="80">
        <f>IF(Q45=0,"-",W45/Q45)</f>
        <v>0.25</v>
      </c>
      <c r="Y45" s="181">
        <v>13000</v>
      </c>
      <c r="Z45" s="182">
        <f>IFERROR(Y45/Q45,"-")</f>
        <v>3250</v>
      </c>
      <c r="AA45" s="182">
        <f>IFERROR(Y45/W45,"-")</f>
        <v>13000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3</v>
      </c>
      <c r="BP45" s="117">
        <f>IF(Q45=0,"",IF(BO45=0,"",(BO45/Q45)))</f>
        <v>0.75</v>
      </c>
      <c r="BQ45" s="118">
        <v>1</v>
      </c>
      <c r="BR45" s="119">
        <f>IFERROR(BQ45/BO45,"-")</f>
        <v>0.33333333333333</v>
      </c>
      <c r="BS45" s="120">
        <v>13000</v>
      </c>
      <c r="BT45" s="121">
        <f>IFERROR(BS45/BO45,"-")</f>
        <v>4333.3333333333</v>
      </c>
      <c r="BU45" s="122"/>
      <c r="BV45" s="122"/>
      <c r="BW45" s="122">
        <v>1</v>
      </c>
      <c r="BX45" s="123">
        <v>1</v>
      </c>
      <c r="BY45" s="124">
        <f>IF(Q45=0,"",IF(BX45=0,"",(BX45/Q45)))</f>
        <v>0.25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13000</v>
      </c>
      <c r="CR45" s="138">
        <v>13000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4.7583333333333</v>
      </c>
      <c r="B46" s="184" t="s">
        <v>152</v>
      </c>
      <c r="C46" s="184" t="s">
        <v>58</v>
      </c>
      <c r="D46" s="184"/>
      <c r="E46" s="184" t="s">
        <v>153</v>
      </c>
      <c r="F46" s="184" t="s">
        <v>154</v>
      </c>
      <c r="G46" s="184" t="s">
        <v>61</v>
      </c>
      <c r="H46" s="87" t="s">
        <v>120</v>
      </c>
      <c r="I46" s="87" t="s">
        <v>63</v>
      </c>
      <c r="J46" s="185" t="s">
        <v>71</v>
      </c>
      <c r="K46" s="176">
        <v>120000</v>
      </c>
      <c r="L46" s="79">
        <v>25</v>
      </c>
      <c r="M46" s="79">
        <v>0</v>
      </c>
      <c r="N46" s="79">
        <v>92</v>
      </c>
      <c r="O46" s="88">
        <v>5</v>
      </c>
      <c r="P46" s="89">
        <v>1</v>
      </c>
      <c r="Q46" s="90">
        <f>O46+P46</f>
        <v>6</v>
      </c>
      <c r="R46" s="80">
        <f>IFERROR(Q46/N46,"-")</f>
        <v>0.065217391304348</v>
      </c>
      <c r="S46" s="79">
        <v>0</v>
      </c>
      <c r="T46" s="79">
        <v>3</v>
      </c>
      <c r="U46" s="80">
        <f>IFERROR(T46/(Q46),"-")</f>
        <v>0.5</v>
      </c>
      <c r="V46" s="81">
        <f>IFERROR(K46/SUM(Q46:Q47),"-")</f>
        <v>10909.090909091</v>
      </c>
      <c r="W46" s="82">
        <v>1</v>
      </c>
      <c r="X46" s="80">
        <f>IF(Q46=0,"-",W46/Q46)</f>
        <v>0.16666666666667</v>
      </c>
      <c r="Y46" s="181">
        <v>18000</v>
      </c>
      <c r="Z46" s="182">
        <f>IFERROR(Y46/Q46,"-")</f>
        <v>3000</v>
      </c>
      <c r="AA46" s="182">
        <f>IFERROR(Y46/W46,"-")</f>
        <v>18000</v>
      </c>
      <c r="AB46" s="176">
        <f>SUM(Y46:Y47)-SUM(K46:K47)</f>
        <v>451000</v>
      </c>
      <c r="AC46" s="83">
        <f>SUM(Y46:Y47)/SUM(K46:K47)</f>
        <v>4.7583333333333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5</v>
      </c>
      <c r="BP46" s="117">
        <f>IF(Q46=0,"",IF(BO46=0,"",(BO46/Q46)))</f>
        <v>0.83333333333333</v>
      </c>
      <c r="BQ46" s="118">
        <v>1</v>
      </c>
      <c r="BR46" s="119">
        <f>IFERROR(BQ46/BO46,"-")</f>
        <v>0.2</v>
      </c>
      <c r="BS46" s="120">
        <v>18000</v>
      </c>
      <c r="BT46" s="121">
        <f>IFERROR(BS46/BO46,"-")</f>
        <v>3600</v>
      </c>
      <c r="BU46" s="122"/>
      <c r="BV46" s="122"/>
      <c r="BW46" s="122">
        <v>1</v>
      </c>
      <c r="BX46" s="123">
        <v>1</v>
      </c>
      <c r="BY46" s="124">
        <f>IF(Q46=0,"",IF(BX46=0,"",(BX46/Q46)))</f>
        <v>0.16666666666667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18000</v>
      </c>
      <c r="CR46" s="138">
        <v>18000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155</v>
      </c>
      <c r="C47" s="184" t="s">
        <v>58</v>
      </c>
      <c r="D47" s="184"/>
      <c r="E47" s="184" t="s">
        <v>153</v>
      </c>
      <c r="F47" s="184" t="s">
        <v>154</v>
      </c>
      <c r="G47" s="184" t="s">
        <v>66</v>
      </c>
      <c r="H47" s="87"/>
      <c r="I47" s="87"/>
      <c r="J47" s="87"/>
      <c r="K47" s="176"/>
      <c r="L47" s="79">
        <v>41</v>
      </c>
      <c r="M47" s="79">
        <v>25</v>
      </c>
      <c r="N47" s="79">
        <v>9</v>
      </c>
      <c r="O47" s="88">
        <v>5</v>
      </c>
      <c r="P47" s="89">
        <v>0</v>
      </c>
      <c r="Q47" s="90">
        <f>O47+P47</f>
        <v>5</v>
      </c>
      <c r="R47" s="80">
        <f>IFERROR(Q47/N47,"-")</f>
        <v>0.55555555555556</v>
      </c>
      <c r="S47" s="79">
        <v>3</v>
      </c>
      <c r="T47" s="79">
        <v>1</v>
      </c>
      <c r="U47" s="80">
        <f>IFERROR(T47/(Q47),"-")</f>
        <v>0.2</v>
      </c>
      <c r="V47" s="81"/>
      <c r="W47" s="82">
        <v>3</v>
      </c>
      <c r="X47" s="80">
        <f>IF(Q47=0,"-",W47/Q47)</f>
        <v>0.6</v>
      </c>
      <c r="Y47" s="181">
        <v>553000</v>
      </c>
      <c r="Z47" s="182">
        <f>IFERROR(Y47/Q47,"-")</f>
        <v>110600</v>
      </c>
      <c r="AA47" s="182">
        <f>IFERROR(Y47/W47,"-")</f>
        <v>184333.33333333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1</v>
      </c>
      <c r="BP47" s="117">
        <f>IF(Q47=0,"",IF(BO47=0,"",(BO47/Q47)))</f>
        <v>0.2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4</v>
      </c>
      <c r="BY47" s="124">
        <f>IF(Q47=0,"",IF(BX47=0,"",(BX47/Q47)))</f>
        <v>0.8</v>
      </c>
      <c r="BZ47" s="125">
        <v>3</v>
      </c>
      <c r="CA47" s="126">
        <f>IFERROR(BZ47/BX47,"-")</f>
        <v>0.75</v>
      </c>
      <c r="CB47" s="127">
        <v>553000</v>
      </c>
      <c r="CC47" s="128">
        <f>IFERROR(CB47/BX47,"-")</f>
        <v>138250</v>
      </c>
      <c r="CD47" s="129"/>
      <c r="CE47" s="129"/>
      <c r="CF47" s="129">
        <v>3</v>
      </c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3</v>
      </c>
      <c r="CQ47" s="138">
        <v>553000</v>
      </c>
      <c r="CR47" s="138">
        <v>282000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156</v>
      </c>
      <c r="C48" s="184" t="s">
        <v>58</v>
      </c>
      <c r="D48" s="184"/>
      <c r="E48" s="184" t="s">
        <v>157</v>
      </c>
      <c r="F48" s="184" t="s">
        <v>158</v>
      </c>
      <c r="G48" s="184" t="s">
        <v>61</v>
      </c>
      <c r="H48" s="87" t="s">
        <v>159</v>
      </c>
      <c r="I48" s="87" t="s">
        <v>70</v>
      </c>
      <c r="J48" s="186" t="s">
        <v>98</v>
      </c>
      <c r="K48" s="176">
        <v>80000</v>
      </c>
      <c r="L48" s="79">
        <v>3</v>
      </c>
      <c r="M48" s="79">
        <v>0</v>
      </c>
      <c r="N48" s="79">
        <v>11</v>
      </c>
      <c r="O48" s="88">
        <v>0</v>
      </c>
      <c r="P48" s="89">
        <v>0</v>
      </c>
      <c r="Q48" s="90">
        <f>O48+P48</f>
        <v>0</v>
      </c>
      <c r="R48" s="80">
        <f>IFERROR(Q48/N48,"-")</f>
        <v>0</v>
      </c>
      <c r="S48" s="79">
        <v>0</v>
      </c>
      <c r="T48" s="79">
        <v>0</v>
      </c>
      <c r="U48" s="80" t="str">
        <f>IFERROR(T48/(Q48),"-")</f>
        <v>-</v>
      </c>
      <c r="V48" s="81" t="str">
        <f>IFERROR(K48/SUM(Q48:Q49),"-")</f>
        <v>-</v>
      </c>
      <c r="W48" s="82">
        <v>0</v>
      </c>
      <c r="X48" s="80" t="str">
        <f>IF(Q48=0,"-",W48/Q48)</f>
        <v>-</v>
      </c>
      <c r="Y48" s="181">
        <v>0</v>
      </c>
      <c r="Z48" s="182" t="str">
        <f>IFERROR(Y48/Q48,"-")</f>
        <v>-</v>
      </c>
      <c r="AA48" s="182" t="str">
        <f>IFERROR(Y48/W48,"-")</f>
        <v>-</v>
      </c>
      <c r="AB48" s="176">
        <f>SUM(Y48:Y49)-SUM(K48:K49)</f>
        <v>-80000</v>
      </c>
      <c r="AC48" s="83">
        <f>SUM(Y48:Y49)/SUM(K48:K49)</f>
        <v>0</v>
      </c>
      <c r="AD48" s="77"/>
      <c r="AE48" s="91"/>
      <c r="AF48" s="92" t="str">
        <f>IF(Q48=0,"",IF(AE48=0,"",(AE48/Q48)))</f>
        <v/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 t="str">
        <f>IF(Q48=0,"",IF(AN48=0,"",(AN48/Q48)))</f>
        <v/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 t="str">
        <f>IF(Q48=0,"",IF(AW48=0,"",(AW48/Q48)))</f>
        <v/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 t="str">
        <f>IF(Q48=0,"",IF(BF48=0,"",(BF48/Q48)))</f>
        <v/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 t="str">
        <f>IF(Q48=0,"",IF(BO48=0,"",(BO48/Q48)))</f>
        <v/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 t="str">
        <f>IF(Q48=0,"",IF(BX48=0,"",(BX48/Q48)))</f>
        <v/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 t="str">
        <f>IF(Q48=0,"",IF(CG48=0,"",(CG48/Q48)))</f>
        <v/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160</v>
      </c>
      <c r="C49" s="184" t="s">
        <v>58</v>
      </c>
      <c r="D49" s="184"/>
      <c r="E49" s="184" t="s">
        <v>157</v>
      </c>
      <c r="F49" s="184" t="s">
        <v>158</v>
      </c>
      <c r="G49" s="184" t="s">
        <v>66</v>
      </c>
      <c r="H49" s="87"/>
      <c r="I49" s="87"/>
      <c r="J49" s="87"/>
      <c r="K49" s="176"/>
      <c r="L49" s="79">
        <v>12</v>
      </c>
      <c r="M49" s="79">
        <v>10</v>
      </c>
      <c r="N49" s="79">
        <v>2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/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/>
      <c r="AC49" s="83"/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1.3176470588235</v>
      </c>
      <c r="B50" s="184" t="s">
        <v>161</v>
      </c>
      <c r="C50" s="184" t="s">
        <v>58</v>
      </c>
      <c r="D50" s="184"/>
      <c r="E50" s="184" t="s">
        <v>59</v>
      </c>
      <c r="F50" s="184" t="s">
        <v>162</v>
      </c>
      <c r="G50" s="184" t="s">
        <v>61</v>
      </c>
      <c r="H50" s="87" t="s">
        <v>80</v>
      </c>
      <c r="I50" s="87" t="s">
        <v>163</v>
      </c>
      <c r="J50" s="186" t="s">
        <v>87</v>
      </c>
      <c r="K50" s="176">
        <v>85000</v>
      </c>
      <c r="L50" s="79">
        <v>8</v>
      </c>
      <c r="M50" s="79">
        <v>0</v>
      </c>
      <c r="N50" s="79">
        <v>31</v>
      </c>
      <c r="O50" s="88">
        <v>5</v>
      </c>
      <c r="P50" s="89">
        <v>0</v>
      </c>
      <c r="Q50" s="90">
        <f>O50+P50</f>
        <v>5</v>
      </c>
      <c r="R50" s="80">
        <f>IFERROR(Q50/N50,"-")</f>
        <v>0.16129032258065</v>
      </c>
      <c r="S50" s="79">
        <v>1</v>
      </c>
      <c r="T50" s="79">
        <v>1</v>
      </c>
      <c r="U50" s="80">
        <f>IFERROR(T50/(Q50),"-")</f>
        <v>0.2</v>
      </c>
      <c r="V50" s="81">
        <f>IFERROR(K50/SUM(Q50:Q51),"-")</f>
        <v>12142.857142857</v>
      </c>
      <c r="W50" s="82">
        <v>3</v>
      </c>
      <c r="X50" s="80">
        <f>IF(Q50=0,"-",W50/Q50)</f>
        <v>0.6</v>
      </c>
      <c r="Y50" s="181">
        <v>43000</v>
      </c>
      <c r="Z50" s="182">
        <f>IFERROR(Y50/Q50,"-")</f>
        <v>8600</v>
      </c>
      <c r="AA50" s="182">
        <f>IFERROR(Y50/W50,"-")</f>
        <v>14333.333333333</v>
      </c>
      <c r="AB50" s="176">
        <f>SUM(Y50:Y51)-SUM(K50:K51)</f>
        <v>27000</v>
      </c>
      <c r="AC50" s="83">
        <f>SUM(Y50:Y51)/SUM(K50:K51)</f>
        <v>1.3176470588235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2</v>
      </c>
      <c r="BG50" s="110">
        <f>IF(Q50=0,"",IF(BF50=0,"",(BF50/Q50)))</f>
        <v>0.4</v>
      </c>
      <c r="BH50" s="109">
        <v>2</v>
      </c>
      <c r="BI50" s="111">
        <f>IFERROR(BH50/BF50,"-")</f>
        <v>1</v>
      </c>
      <c r="BJ50" s="112">
        <v>31000</v>
      </c>
      <c r="BK50" s="113">
        <f>IFERROR(BJ50/BF50,"-")</f>
        <v>15500</v>
      </c>
      <c r="BL50" s="114">
        <v>1</v>
      </c>
      <c r="BM50" s="114"/>
      <c r="BN50" s="114">
        <v>1</v>
      </c>
      <c r="BO50" s="116">
        <v>2</v>
      </c>
      <c r="BP50" s="117">
        <f>IF(Q50=0,"",IF(BO50=0,"",(BO50/Q50)))</f>
        <v>0.4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0.2</v>
      </c>
      <c r="BZ50" s="125">
        <v>1</v>
      </c>
      <c r="CA50" s="126">
        <f>IFERROR(BZ50/BX50,"-")</f>
        <v>1</v>
      </c>
      <c r="CB50" s="127">
        <v>12000</v>
      </c>
      <c r="CC50" s="128">
        <f>IFERROR(CB50/BX50,"-")</f>
        <v>12000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3</v>
      </c>
      <c r="CQ50" s="138">
        <v>43000</v>
      </c>
      <c r="CR50" s="138">
        <v>30000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164</v>
      </c>
      <c r="C51" s="184" t="s">
        <v>58</v>
      </c>
      <c r="D51" s="184"/>
      <c r="E51" s="184" t="s">
        <v>59</v>
      </c>
      <c r="F51" s="184" t="s">
        <v>162</v>
      </c>
      <c r="G51" s="184" t="s">
        <v>66</v>
      </c>
      <c r="H51" s="87"/>
      <c r="I51" s="87"/>
      <c r="J51" s="87"/>
      <c r="K51" s="176"/>
      <c r="L51" s="79">
        <v>17</v>
      </c>
      <c r="M51" s="79">
        <v>15</v>
      </c>
      <c r="N51" s="79">
        <v>9</v>
      </c>
      <c r="O51" s="88">
        <v>2</v>
      </c>
      <c r="P51" s="89">
        <v>0</v>
      </c>
      <c r="Q51" s="90">
        <f>O51+P51</f>
        <v>2</v>
      </c>
      <c r="R51" s="80">
        <f>IFERROR(Q51/N51,"-")</f>
        <v>0.22222222222222</v>
      </c>
      <c r="S51" s="79">
        <v>1</v>
      </c>
      <c r="T51" s="79">
        <v>0</v>
      </c>
      <c r="U51" s="80">
        <f>IFERROR(T51/(Q51),"-")</f>
        <v>0</v>
      </c>
      <c r="V51" s="81"/>
      <c r="W51" s="82">
        <v>1</v>
      </c>
      <c r="X51" s="80">
        <f>IF(Q51=0,"-",W51/Q51)</f>
        <v>0.5</v>
      </c>
      <c r="Y51" s="181">
        <v>69000</v>
      </c>
      <c r="Z51" s="182">
        <f>IFERROR(Y51/Q51,"-")</f>
        <v>34500</v>
      </c>
      <c r="AA51" s="182">
        <f>IFERROR(Y51/W51,"-")</f>
        <v>69000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>
        <v>2</v>
      </c>
      <c r="BY51" s="124">
        <f>IF(Q51=0,"",IF(BX51=0,"",(BX51/Q51)))</f>
        <v>1</v>
      </c>
      <c r="BZ51" s="125">
        <v>1</v>
      </c>
      <c r="CA51" s="126">
        <f>IFERROR(BZ51/BX51,"-")</f>
        <v>0.5</v>
      </c>
      <c r="CB51" s="127">
        <v>69000</v>
      </c>
      <c r="CC51" s="128">
        <f>IFERROR(CB51/BX51,"-")</f>
        <v>34500</v>
      </c>
      <c r="CD51" s="129"/>
      <c r="CE51" s="129"/>
      <c r="CF51" s="129">
        <v>1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69000</v>
      </c>
      <c r="CR51" s="138">
        <v>69000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</v>
      </c>
      <c r="B52" s="184" t="s">
        <v>165</v>
      </c>
      <c r="C52" s="184" t="s">
        <v>58</v>
      </c>
      <c r="D52" s="184"/>
      <c r="E52" s="184" t="s">
        <v>166</v>
      </c>
      <c r="F52" s="184" t="s">
        <v>162</v>
      </c>
      <c r="G52" s="184" t="s">
        <v>61</v>
      </c>
      <c r="H52" s="87" t="s">
        <v>141</v>
      </c>
      <c r="I52" s="87" t="s">
        <v>163</v>
      </c>
      <c r="J52" s="185" t="s">
        <v>71</v>
      </c>
      <c r="K52" s="176">
        <v>85000</v>
      </c>
      <c r="L52" s="79">
        <v>4</v>
      </c>
      <c r="M52" s="79">
        <v>0</v>
      </c>
      <c r="N52" s="79">
        <v>16</v>
      </c>
      <c r="O52" s="88">
        <v>2</v>
      </c>
      <c r="P52" s="89">
        <v>0</v>
      </c>
      <c r="Q52" s="90">
        <f>O52+P52</f>
        <v>2</v>
      </c>
      <c r="R52" s="80">
        <f>IFERROR(Q52/N52,"-")</f>
        <v>0.125</v>
      </c>
      <c r="S52" s="79">
        <v>0</v>
      </c>
      <c r="T52" s="79">
        <v>1</v>
      </c>
      <c r="U52" s="80">
        <f>IFERROR(T52/(Q52),"-")</f>
        <v>0.5</v>
      </c>
      <c r="V52" s="81">
        <f>IFERROR(K52/SUM(Q52:Q53),"-")</f>
        <v>21250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-85000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0.5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1</v>
      </c>
      <c r="BY52" s="124">
        <f>IF(Q52=0,"",IF(BX52=0,"",(BX52/Q52)))</f>
        <v>0.5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167</v>
      </c>
      <c r="C53" s="184" t="s">
        <v>58</v>
      </c>
      <c r="D53" s="184"/>
      <c r="E53" s="184" t="s">
        <v>166</v>
      </c>
      <c r="F53" s="184" t="s">
        <v>162</v>
      </c>
      <c r="G53" s="184" t="s">
        <v>66</v>
      </c>
      <c r="H53" s="87"/>
      <c r="I53" s="87"/>
      <c r="J53" s="87"/>
      <c r="K53" s="176"/>
      <c r="L53" s="79">
        <v>23</v>
      </c>
      <c r="M53" s="79">
        <v>12</v>
      </c>
      <c r="N53" s="79">
        <v>3</v>
      </c>
      <c r="O53" s="88">
        <v>2</v>
      </c>
      <c r="P53" s="89">
        <v>0</v>
      </c>
      <c r="Q53" s="90">
        <f>O53+P53</f>
        <v>2</v>
      </c>
      <c r="R53" s="80">
        <f>IFERROR(Q53/N53,"-")</f>
        <v>0.66666666666667</v>
      </c>
      <c r="S53" s="79">
        <v>0</v>
      </c>
      <c r="T53" s="79">
        <v>0</v>
      </c>
      <c r="U53" s="80">
        <f>IFERROR(T53/(Q53),"-")</f>
        <v>0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>
        <v>1</v>
      </c>
      <c r="AF53" s="92">
        <f>IF(Q53=0,"",IF(AE53=0,"",(AE53/Q53)))</f>
        <v>0.5</v>
      </c>
      <c r="AG53" s="91"/>
      <c r="AH53" s="93">
        <f>IFERROR(AG53/AE53,"-")</f>
        <v>0</v>
      </c>
      <c r="AI53" s="94"/>
      <c r="AJ53" s="95">
        <f>IFERROR(AI53/AE53,"-")</f>
        <v>0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0.5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0.046153846153846</v>
      </c>
      <c r="B54" s="184" t="s">
        <v>168</v>
      </c>
      <c r="C54" s="184" t="s">
        <v>58</v>
      </c>
      <c r="D54" s="184"/>
      <c r="E54" s="184" t="s">
        <v>169</v>
      </c>
      <c r="F54" s="184" t="s">
        <v>170</v>
      </c>
      <c r="G54" s="184" t="s">
        <v>61</v>
      </c>
      <c r="H54" s="87" t="s">
        <v>171</v>
      </c>
      <c r="I54" s="87" t="s">
        <v>163</v>
      </c>
      <c r="J54" s="185" t="s">
        <v>136</v>
      </c>
      <c r="K54" s="176">
        <v>65000</v>
      </c>
      <c r="L54" s="79">
        <v>5</v>
      </c>
      <c r="M54" s="79">
        <v>0</v>
      </c>
      <c r="N54" s="79">
        <v>19</v>
      </c>
      <c r="O54" s="88">
        <v>2</v>
      </c>
      <c r="P54" s="89">
        <v>0</v>
      </c>
      <c r="Q54" s="90">
        <f>O54+P54</f>
        <v>2</v>
      </c>
      <c r="R54" s="80">
        <f>IFERROR(Q54/N54,"-")</f>
        <v>0.10526315789474</v>
      </c>
      <c r="S54" s="79">
        <v>1</v>
      </c>
      <c r="T54" s="79">
        <v>0</v>
      </c>
      <c r="U54" s="80">
        <f>IFERROR(T54/(Q54),"-")</f>
        <v>0</v>
      </c>
      <c r="V54" s="81">
        <f>IFERROR(K54/SUM(Q54:Q55),"-")</f>
        <v>21666.666666667</v>
      </c>
      <c r="W54" s="82">
        <v>1</v>
      </c>
      <c r="X54" s="80">
        <f>IF(Q54=0,"-",W54/Q54)</f>
        <v>0.5</v>
      </c>
      <c r="Y54" s="181">
        <v>3000</v>
      </c>
      <c r="Z54" s="182">
        <f>IFERROR(Y54/Q54,"-")</f>
        <v>1500</v>
      </c>
      <c r="AA54" s="182">
        <f>IFERROR(Y54/W54,"-")</f>
        <v>3000</v>
      </c>
      <c r="AB54" s="176">
        <f>SUM(Y54:Y55)-SUM(K54:K55)</f>
        <v>-62000</v>
      </c>
      <c r="AC54" s="83">
        <f>SUM(Y54:Y55)/SUM(K54:K55)</f>
        <v>0.046153846153846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>
        <v>2</v>
      </c>
      <c r="BY54" s="124">
        <f>IF(Q54=0,"",IF(BX54=0,"",(BX54/Q54)))</f>
        <v>1</v>
      </c>
      <c r="BZ54" s="125">
        <v>1</v>
      </c>
      <c r="CA54" s="126">
        <f>IFERROR(BZ54/BX54,"-")</f>
        <v>0.5</v>
      </c>
      <c r="CB54" s="127">
        <v>3000</v>
      </c>
      <c r="CC54" s="128">
        <f>IFERROR(CB54/BX54,"-")</f>
        <v>1500</v>
      </c>
      <c r="CD54" s="129">
        <v>1</v>
      </c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3000</v>
      </c>
      <c r="CR54" s="138">
        <v>3000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172</v>
      </c>
      <c r="C55" s="184" t="s">
        <v>58</v>
      </c>
      <c r="D55" s="184"/>
      <c r="E55" s="184" t="s">
        <v>169</v>
      </c>
      <c r="F55" s="184" t="s">
        <v>170</v>
      </c>
      <c r="G55" s="184" t="s">
        <v>66</v>
      </c>
      <c r="H55" s="87"/>
      <c r="I55" s="87"/>
      <c r="J55" s="87"/>
      <c r="K55" s="176"/>
      <c r="L55" s="79">
        <v>25</v>
      </c>
      <c r="M55" s="79">
        <v>15</v>
      </c>
      <c r="N55" s="79">
        <v>10</v>
      </c>
      <c r="O55" s="88">
        <v>1</v>
      </c>
      <c r="P55" s="89">
        <v>0</v>
      </c>
      <c r="Q55" s="90">
        <f>O55+P55</f>
        <v>1</v>
      </c>
      <c r="R55" s="80">
        <f>IFERROR(Q55/N55,"-")</f>
        <v>0.1</v>
      </c>
      <c r="S55" s="79">
        <v>0</v>
      </c>
      <c r="T55" s="79">
        <v>0</v>
      </c>
      <c r="U55" s="80">
        <f>IFERROR(T55/(Q55),"-")</f>
        <v>0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1</v>
      </c>
      <c r="BP55" s="117">
        <f>IF(Q55=0,"",IF(BO55=0,"",(BO55/Q55)))</f>
        <v>1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0.1</v>
      </c>
      <c r="B56" s="184" t="s">
        <v>173</v>
      </c>
      <c r="C56" s="184" t="s">
        <v>58</v>
      </c>
      <c r="D56" s="184"/>
      <c r="E56" s="184" t="s">
        <v>174</v>
      </c>
      <c r="F56" s="184" t="s">
        <v>175</v>
      </c>
      <c r="G56" s="184" t="s">
        <v>61</v>
      </c>
      <c r="H56" s="87" t="s">
        <v>85</v>
      </c>
      <c r="I56" s="87" t="s">
        <v>176</v>
      </c>
      <c r="J56" s="87" t="s">
        <v>177</v>
      </c>
      <c r="K56" s="176">
        <v>50000</v>
      </c>
      <c r="L56" s="79">
        <v>7</v>
      </c>
      <c r="M56" s="79">
        <v>0</v>
      </c>
      <c r="N56" s="79">
        <v>39</v>
      </c>
      <c r="O56" s="88">
        <v>2</v>
      </c>
      <c r="P56" s="89">
        <v>0</v>
      </c>
      <c r="Q56" s="90">
        <f>O56+P56</f>
        <v>2</v>
      </c>
      <c r="R56" s="80">
        <f>IFERROR(Q56/N56,"-")</f>
        <v>0.051282051282051</v>
      </c>
      <c r="S56" s="79">
        <v>0</v>
      </c>
      <c r="T56" s="79">
        <v>2</v>
      </c>
      <c r="U56" s="80">
        <f>IFERROR(T56/(Q56),"-")</f>
        <v>1</v>
      </c>
      <c r="V56" s="81">
        <f>IFERROR(K56/SUM(Q56:Q57),"-")</f>
        <v>10000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-45000</v>
      </c>
      <c r="AC56" s="83">
        <f>SUM(Y56:Y57)/SUM(K56:K57)</f>
        <v>0.1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0.5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1</v>
      </c>
      <c r="BP56" s="117">
        <f>IF(Q56=0,"",IF(BO56=0,"",(BO56/Q56)))</f>
        <v>0.5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178</v>
      </c>
      <c r="C57" s="184" t="s">
        <v>58</v>
      </c>
      <c r="D57" s="184"/>
      <c r="E57" s="184" t="s">
        <v>174</v>
      </c>
      <c r="F57" s="184" t="s">
        <v>175</v>
      </c>
      <c r="G57" s="184" t="s">
        <v>66</v>
      </c>
      <c r="H57" s="87"/>
      <c r="I57" s="87"/>
      <c r="J57" s="87"/>
      <c r="K57" s="176"/>
      <c r="L57" s="79">
        <v>17</v>
      </c>
      <c r="M57" s="79">
        <v>13</v>
      </c>
      <c r="N57" s="79">
        <v>2</v>
      </c>
      <c r="O57" s="88">
        <v>3</v>
      </c>
      <c r="P57" s="89">
        <v>0</v>
      </c>
      <c r="Q57" s="90">
        <f>O57+P57</f>
        <v>3</v>
      </c>
      <c r="R57" s="80">
        <f>IFERROR(Q57/N57,"-")</f>
        <v>1.5</v>
      </c>
      <c r="S57" s="79">
        <v>1</v>
      </c>
      <c r="T57" s="79">
        <v>0</v>
      </c>
      <c r="U57" s="80">
        <f>IFERROR(T57/(Q57),"-")</f>
        <v>0</v>
      </c>
      <c r="V57" s="81"/>
      <c r="W57" s="82">
        <v>1</v>
      </c>
      <c r="X57" s="80">
        <f>IF(Q57=0,"-",W57/Q57)</f>
        <v>0.33333333333333</v>
      </c>
      <c r="Y57" s="181">
        <v>5000</v>
      </c>
      <c r="Z57" s="182">
        <f>IFERROR(Y57/Q57,"-")</f>
        <v>1666.6666666667</v>
      </c>
      <c r="AA57" s="182">
        <f>IFERROR(Y57/W57,"-")</f>
        <v>5000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0.33333333333333</v>
      </c>
      <c r="BQ57" s="118">
        <v>1</v>
      </c>
      <c r="BR57" s="119">
        <f>IFERROR(BQ57/BO57,"-")</f>
        <v>1</v>
      </c>
      <c r="BS57" s="120">
        <v>5000</v>
      </c>
      <c r="BT57" s="121">
        <f>IFERROR(BS57/BO57,"-")</f>
        <v>5000</v>
      </c>
      <c r="BU57" s="122">
        <v>1</v>
      </c>
      <c r="BV57" s="122"/>
      <c r="BW57" s="122"/>
      <c r="BX57" s="123">
        <v>1</v>
      </c>
      <c r="BY57" s="124">
        <f>IF(Q57=0,"",IF(BX57=0,"",(BX57/Q57)))</f>
        <v>0.33333333333333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>
        <v>1</v>
      </c>
      <c r="CH57" s="131">
        <f>IF(Q57=0,"",IF(CG57=0,"",(CG57/Q57)))</f>
        <v>0.33333333333333</v>
      </c>
      <c r="CI57" s="132"/>
      <c r="CJ57" s="133">
        <f>IFERROR(CI57/CG57,"-")</f>
        <v>0</v>
      </c>
      <c r="CK57" s="134"/>
      <c r="CL57" s="135">
        <f>IFERROR(CK57/CG57,"-")</f>
        <v>0</v>
      </c>
      <c r="CM57" s="136"/>
      <c r="CN57" s="136"/>
      <c r="CO57" s="136"/>
      <c r="CP57" s="137">
        <v>1</v>
      </c>
      <c r="CQ57" s="138">
        <v>5000</v>
      </c>
      <c r="CR57" s="138">
        <v>5000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40.06</v>
      </c>
      <c r="B58" s="184" t="s">
        <v>179</v>
      </c>
      <c r="C58" s="184" t="s">
        <v>58</v>
      </c>
      <c r="D58" s="184"/>
      <c r="E58" s="184" t="s">
        <v>93</v>
      </c>
      <c r="F58" s="184" t="s">
        <v>60</v>
      </c>
      <c r="G58" s="184" t="s">
        <v>61</v>
      </c>
      <c r="H58" s="87" t="s">
        <v>85</v>
      </c>
      <c r="I58" s="87" t="s">
        <v>176</v>
      </c>
      <c r="J58" s="87" t="s">
        <v>180</v>
      </c>
      <c r="K58" s="176">
        <v>50000</v>
      </c>
      <c r="L58" s="79">
        <v>10</v>
      </c>
      <c r="M58" s="79">
        <v>0</v>
      </c>
      <c r="N58" s="79">
        <v>52</v>
      </c>
      <c r="O58" s="88">
        <v>4</v>
      </c>
      <c r="P58" s="89">
        <v>0</v>
      </c>
      <c r="Q58" s="90">
        <f>O58+P58</f>
        <v>4</v>
      </c>
      <c r="R58" s="80">
        <f>IFERROR(Q58/N58,"-")</f>
        <v>0.076923076923077</v>
      </c>
      <c r="S58" s="79">
        <v>1</v>
      </c>
      <c r="T58" s="79">
        <v>1</v>
      </c>
      <c r="U58" s="80">
        <f>IFERROR(T58/(Q58),"-")</f>
        <v>0.25</v>
      </c>
      <c r="V58" s="81">
        <f>IFERROR(K58/SUM(Q58:Q59),"-")</f>
        <v>7142.8571428571</v>
      </c>
      <c r="W58" s="82">
        <v>2</v>
      </c>
      <c r="X58" s="80">
        <f>IF(Q58=0,"-",W58/Q58)</f>
        <v>0.5</v>
      </c>
      <c r="Y58" s="181">
        <v>21000</v>
      </c>
      <c r="Z58" s="182">
        <f>IFERROR(Y58/Q58,"-")</f>
        <v>5250</v>
      </c>
      <c r="AA58" s="182">
        <f>IFERROR(Y58/W58,"-")</f>
        <v>10500</v>
      </c>
      <c r="AB58" s="176">
        <f>SUM(Y58:Y59)-SUM(K58:K59)</f>
        <v>1953000</v>
      </c>
      <c r="AC58" s="83">
        <f>SUM(Y58:Y59)/SUM(K58:K59)</f>
        <v>40.06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3</v>
      </c>
      <c r="BP58" s="117">
        <f>IF(Q58=0,"",IF(BO58=0,"",(BO58/Q58)))</f>
        <v>0.75</v>
      </c>
      <c r="BQ58" s="118">
        <v>1</v>
      </c>
      <c r="BR58" s="119">
        <f>IFERROR(BQ58/BO58,"-")</f>
        <v>0.33333333333333</v>
      </c>
      <c r="BS58" s="120">
        <v>20000</v>
      </c>
      <c r="BT58" s="121">
        <f>IFERROR(BS58/BO58,"-")</f>
        <v>6666.6666666667</v>
      </c>
      <c r="BU58" s="122"/>
      <c r="BV58" s="122"/>
      <c r="BW58" s="122">
        <v>1</v>
      </c>
      <c r="BX58" s="123">
        <v>1</v>
      </c>
      <c r="BY58" s="124">
        <f>IF(Q58=0,"",IF(BX58=0,"",(BX58/Q58)))</f>
        <v>0.25</v>
      </c>
      <c r="BZ58" s="125">
        <v>1</v>
      </c>
      <c r="CA58" s="126">
        <f>IFERROR(BZ58/BX58,"-")</f>
        <v>1</v>
      </c>
      <c r="CB58" s="127">
        <v>1000</v>
      </c>
      <c r="CC58" s="128">
        <f>IFERROR(CB58/BX58,"-")</f>
        <v>1000</v>
      </c>
      <c r="CD58" s="129">
        <v>1</v>
      </c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2</v>
      </c>
      <c r="CQ58" s="138">
        <v>21000</v>
      </c>
      <c r="CR58" s="138">
        <v>20000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181</v>
      </c>
      <c r="C59" s="184" t="s">
        <v>58</v>
      </c>
      <c r="D59" s="184"/>
      <c r="E59" s="184" t="s">
        <v>93</v>
      </c>
      <c r="F59" s="184" t="s">
        <v>60</v>
      </c>
      <c r="G59" s="184" t="s">
        <v>66</v>
      </c>
      <c r="H59" s="87"/>
      <c r="I59" s="87"/>
      <c r="J59" s="87"/>
      <c r="K59" s="176"/>
      <c r="L59" s="79">
        <v>16</v>
      </c>
      <c r="M59" s="79">
        <v>11</v>
      </c>
      <c r="N59" s="79">
        <v>7</v>
      </c>
      <c r="O59" s="88">
        <v>3</v>
      </c>
      <c r="P59" s="89">
        <v>0</v>
      </c>
      <c r="Q59" s="90">
        <f>O59+P59</f>
        <v>3</v>
      </c>
      <c r="R59" s="80">
        <f>IFERROR(Q59/N59,"-")</f>
        <v>0.42857142857143</v>
      </c>
      <c r="S59" s="79">
        <v>2</v>
      </c>
      <c r="T59" s="79">
        <v>0</v>
      </c>
      <c r="U59" s="80">
        <f>IFERROR(T59/(Q59),"-")</f>
        <v>0</v>
      </c>
      <c r="V59" s="81"/>
      <c r="W59" s="82">
        <v>3</v>
      </c>
      <c r="X59" s="80">
        <f>IF(Q59=0,"-",W59/Q59)</f>
        <v>1</v>
      </c>
      <c r="Y59" s="181">
        <v>1982000</v>
      </c>
      <c r="Z59" s="182">
        <f>IFERROR(Y59/Q59,"-")</f>
        <v>660666.66666667</v>
      </c>
      <c r="AA59" s="182">
        <f>IFERROR(Y59/W59,"-")</f>
        <v>660666.66666667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>
        <f>IF(Q59=0,"",IF(BO59=0,"",(BO59/Q59)))</f>
        <v>0</v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>
        <v>2</v>
      </c>
      <c r="BY59" s="124">
        <f>IF(Q59=0,"",IF(BX59=0,"",(BX59/Q59)))</f>
        <v>0.66666666666667</v>
      </c>
      <c r="BZ59" s="125">
        <v>2</v>
      </c>
      <c r="CA59" s="126">
        <f>IFERROR(BZ59/BX59,"-")</f>
        <v>1</v>
      </c>
      <c r="CB59" s="127">
        <v>151000</v>
      </c>
      <c r="CC59" s="128">
        <f>IFERROR(CB59/BX59,"-")</f>
        <v>75500</v>
      </c>
      <c r="CD59" s="129"/>
      <c r="CE59" s="129">
        <v>1</v>
      </c>
      <c r="CF59" s="129">
        <v>1</v>
      </c>
      <c r="CG59" s="130">
        <v>1</v>
      </c>
      <c r="CH59" s="131">
        <f>IF(Q59=0,"",IF(CG59=0,"",(CG59/Q59)))</f>
        <v>0.33333333333333</v>
      </c>
      <c r="CI59" s="132">
        <v>1</v>
      </c>
      <c r="CJ59" s="133">
        <f>IFERROR(CI59/CG59,"-")</f>
        <v>1</v>
      </c>
      <c r="CK59" s="134">
        <v>1831000</v>
      </c>
      <c r="CL59" s="135">
        <f>IFERROR(CK59/CG59,"-")</f>
        <v>1831000</v>
      </c>
      <c r="CM59" s="136"/>
      <c r="CN59" s="136"/>
      <c r="CO59" s="136">
        <v>1</v>
      </c>
      <c r="CP59" s="137">
        <v>3</v>
      </c>
      <c r="CQ59" s="138">
        <v>1982000</v>
      </c>
      <c r="CR59" s="138">
        <v>1831000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>
        <f>AC60</f>
        <v>2.1</v>
      </c>
      <c r="B60" s="184" t="s">
        <v>182</v>
      </c>
      <c r="C60" s="184" t="s">
        <v>58</v>
      </c>
      <c r="D60" s="184"/>
      <c r="E60" s="184" t="s">
        <v>74</v>
      </c>
      <c r="F60" s="184"/>
      <c r="G60" s="184" t="s">
        <v>61</v>
      </c>
      <c r="H60" s="87" t="s">
        <v>85</v>
      </c>
      <c r="I60" s="87" t="s">
        <v>176</v>
      </c>
      <c r="J60" s="87" t="s">
        <v>183</v>
      </c>
      <c r="K60" s="176">
        <v>50000</v>
      </c>
      <c r="L60" s="79">
        <v>2</v>
      </c>
      <c r="M60" s="79">
        <v>0</v>
      </c>
      <c r="N60" s="79">
        <v>10</v>
      </c>
      <c r="O60" s="88">
        <v>0</v>
      </c>
      <c r="P60" s="89">
        <v>0</v>
      </c>
      <c r="Q60" s="90">
        <f>O60+P60</f>
        <v>0</v>
      </c>
      <c r="R60" s="80">
        <f>IFERROR(Q60/N60,"-")</f>
        <v>0</v>
      </c>
      <c r="S60" s="79">
        <v>0</v>
      </c>
      <c r="T60" s="79">
        <v>0</v>
      </c>
      <c r="U60" s="80" t="str">
        <f>IFERROR(T60/(Q60),"-")</f>
        <v>-</v>
      </c>
      <c r="V60" s="81">
        <f>IFERROR(K60/SUM(Q60:Q61),"-")</f>
        <v>50000</v>
      </c>
      <c r="W60" s="82">
        <v>0</v>
      </c>
      <c r="X60" s="80" t="str">
        <f>IF(Q60=0,"-",W60/Q60)</f>
        <v>-</v>
      </c>
      <c r="Y60" s="181">
        <v>0</v>
      </c>
      <c r="Z60" s="182" t="str">
        <f>IFERROR(Y60/Q60,"-")</f>
        <v>-</v>
      </c>
      <c r="AA60" s="182" t="str">
        <f>IFERROR(Y60/W60,"-")</f>
        <v>-</v>
      </c>
      <c r="AB60" s="176">
        <f>SUM(Y60:Y61)-SUM(K60:K61)</f>
        <v>55000</v>
      </c>
      <c r="AC60" s="83">
        <f>SUM(Y60:Y61)/SUM(K60:K61)</f>
        <v>2.1</v>
      </c>
      <c r="AD60" s="77"/>
      <c r="AE60" s="91"/>
      <c r="AF60" s="92" t="str">
        <f>IF(Q60=0,"",IF(AE60=0,"",(AE60/Q60)))</f>
        <v/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 t="str">
        <f>IF(Q60=0,"",IF(AN60=0,"",(AN60/Q60)))</f>
        <v/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 t="str">
        <f>IF(Q60=0,"",IF(AW60=0,"",(AW60/Q60)))</f>
        <v/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 t="str">
        <f>IF(Q60=0,"",IF(BF60=0,"",(BF60/Q60)))</f>
        <v/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 t="str">
        <f>IF(Q60=0,"",IF(BO60=0,"",(BO60/Q60)))</f>
        <v/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 t="str">
        <f>IF(Q60=0,"",IF(BX60=0,"",(BX60/Q60)))</f>
        <v/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 t="str">
        <f>IF(Q60=0,"",IF(CG60=0,"",(CG60/Q60)))</f>
        <v/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184</v>
      </c>
      <c r="C61" s="184" t="s">
        <v>58</v>
      </c>
      <c r="D61" s="184"/>
      <c r="E61" s="184" t="s">
        <v>74</v>
      </c>
      <c r="F61" s="184"/>
      <c r="G61" s="184" t="s">
        <v>66</v>
      </c>
      <c r="H61" s="87"/>
      <c r="I61" s="87"/>
      <c r="J61" s="87"/>
      <c r="K61" s="176"/>
      <c r="L61" s="79">
        <v>5</v>
      </c>
      <c r="M61" s="79">
        <v>4</v>
      </c>
      <c r="N61" s="79">
        <v>1</v>
      </c>
      <c r="O61" s="88">
        <v>1</v>
      </c>
      <c r="P61" s="89">
        <v>0</v>
      </c>
      <c r="Q61" s="90">
        <f>O61+P61</f>
        <v>1</v>
      </c>
      <c r="R61" s="80">
        <f>IFERROR(Q61/N61,"-")</f>
        <v>1</v>
      </c>
      <c r="S61" s="79">
        <v>0</v>
      </c>
      <c r="T61" s="79">
        <v>1</v>
      </c>
      <c r="U61" s="80">
        <f>IFERROR(T61/(Q61),"-")</f>
        <v>1</v>
      </c>
      <c r="V61" s="81"/>
      <c r="W61" s="82">
        <v>1</v>
      </c>
      <c r="X61" s="80">
        <f>IF(Q61=0,"-",W61/Q61)</f>
        <v>1</v>
      </c>
      <c r="Y61" s="181">
        <v>105000</v>
      </c>
      <c r="Z61" s="182">
        <f>IFERROR(Y61/Q61,"-")</f>
        <v>105000</v>
      </c>
      <c r="AA61" s="182">
        <f>IFERROR(Y61/W61,"-")</f>
        <v>105000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>
        <v>1</v>
      </c>
      <c r="CH61" s="131">
        <f>IF(Q61=0,"",IF(CG61=0,"",(CG61/Q61)))</f>
        <v>1</v>
      </c>
      <c r="CI61" s="132">
        <v>1</v>
      </c>
      <c r="CJ61" s="133">
        <f>IFERROR(CI61/CG61,"-")</f>
        <v>1</v>
      </c>
      <c r="CK61" s="134">
        <v>105000</v>
      </c>
      <c r="CL61" s="135">
        <f>IFERROR(CK61/CG61,"-")</f>
        <v>105000</v>
      </c>
      <c r="CM61" s="136"/>
      <c r="CN61" s="136"/>
      <c r="CO61" s="136">
        <v>1</v>
      </c>
      <c r="CP61" s="137">
        <v>1</v>
      </c>
      <c r="CQ61" s="138">
        <v>105000</v>
      </c>
      <c r="CR61" s="138">
        <v>105000</v>
      </c>
      <c r="CS61" s="138"/>
      <c r="CT61" s="139" t="str">
        <f>IF(AND(CR61=0,CS61=0),"",IF(AND(CR61&lt;=100000,CS61&lt;=100000),"",IF(CR61/CQ61&gt;0.7,"男高",IF(CS61/CQ61&gt;0.7,"女高",""))))</f>
        <v>男高</v>
      </c>
    </row>
    <row r="62" spans="1:99">
      <c r="A62" s="78">
        <f>AC62</f>
        <v>0.52</v>
      </c>
      <c r="B62" s="184" t="s">
        <v>185</v>
      </c>
      <c r="C62" s="184" t="s">
        <v>58</v>
      </c>
      <c r="D62" s="184"/>
      <c r="E62" s="184" t="s">
        <v>186</v>
      </c>
      <c r="F62" s="184" t="s">
        <v>104</v>
      </c>
      <c r="G62" s="184" t="s">
        <v>61</v>
      </c>
      <c r="H62" s="87" t="s">
        <v>120</v>
      </c>
      <c r="I62" s="87" t="s">
        <v>187</v>
      </c>
      <c r="J62" s="186" t="s">
        <v>87</v>
      </c>
      <c r="K62" s="176">
        <v>100000</v>
      </c>
      <c r="L62" s="79">
        <v>4</v>
      </c>
      <c r="M62" s="79">
        <v>0</v>
      </c>
      <c r="N62" s="79">
        <v>35</v>
      </c>
      <c r="O62" s="88">
        <v>2</v>
      </c>
      <c r="P62" s="89">
        <v>0</v>
      </c>
      <c r="Q62" s="90">
        <f>O62+P62</f>
        <v>2</v>
      </c>
      <c r="R62" s="80">
        <f>IFERROR(Q62/N62,"-")</f>
        <v>0.057142857142857</v>
      </c>
      <c r="S62" s="79">
        <v>0</v>
      </c>
      <c r="T62" s="79">
        <v>1</v>
      </c>
      <c r="U62" s="80">
        <f>IFERROR(T62/(Q62),"-")</f>
        <v>0.5</v>
      </c>
      <c r="V62" s="81">
        <f>IFERROR(K62/SUM(Q62:Q66),"-")</f>
        <v>7692.3076923077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SUM(Y62:Y66)-SUM(K62:K66)</f>
        <v>-48000</v>
      </c>
      <c r="AC62" s="83">
        <f>SUM(Y62:Y66)/SUM(K62:K66)</f>
        <v>0.52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>
        <v>1</v>
      </c>
      <c r="AX62" s="104">
        <f>IF(Q62=0,"",IF(AW62=0,"",(AW62/Q62)))</f>
        <v>0.5</v>
      </c>
      <c r="AY62" s="103"/>
      <c r="AZ62" s="105">
        <f>IFERROR(AY62/AW62,"-")</f>
        <v>0</v>
      </c>
      <c r="BA62" s="106"/>
      <c r="BB62" s="107">
        <f>IFERROR(BA62/AW62,"-")</f>
        <v>0</v>
      </c>
      <c r="BC62" s="108"/>
      <c r="BD62" s="108"/>
      <c r="BE62" s="108"/>
      <c r="BF62" s="109">
        <v>1</v>
      </c>
      <c r="BG62" s="110">
        <f>IF(Q62=0,"",IF(BF62=0,"",(BF62/Q62)))</f>
        <v>0.5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188</v>
      </c>
      <c r="C63" s="184" t="s">
        <v>58</v>
      </c>
      <c r="D63" s="184"/>
      <c r="E63" s="184" t="s">
        <v>189</v>
      </c>
      <c r="F63" s="184" t="s">
        <v>109</v>
      </c>
      <c r="G63" s="184" t="s">
        <v>61</v>
      </c>
      <c r="H63" s="87" t="s">
        <v>120</v>
      </c>
      <c r="I63" s="87" t="s">
        <v>187</v>
      </c>
      <c r="J63" s="185" t="s">
        <v>71</v>
      </c>
      <c r="K63" s="176"/>
      <c r="L63" s="79">
        <v>4</v>
      </c>
      <c r="M63" s="79">
        <v>0</v>
      </c>
      <c r="N63" s="79">
        <v>30</v>
      </c>
      <c r="O63" s="88">
        <v>2</v>
      </c>
      <c r="P63" s="89">
        <v>0</v>
      </c>
      <c r="Q63" s="90">
        <f>O63+P63</f>
        <v>2</v>
      </c>
      <c r="R63" s="80">
        <f>IFERROR(Q63/N63,"-")</f>
        <v>0.066666666666667</v>
      </c>
      <c r="S63" s="79">
        <v>0</v>
      </c>
      <c r="T63" s="79">
        <v>1</v>
      </c>
      <c r="U63" s="80">
        <f>IFERROR(T63/(Q63),"-")</f>
        <v>0.5</v>
      </c>
      <c r="V63" s="81"/>
      <c r="W63" s="82">
        <v>2</v>
      </c>
      <c r="X63" s="80">
        <f>IF(Q63=0,"-",W63/Q63)</f>
        <v>1</v>
      </c>
      <c r="Y63" s="181">
        <v>36000</v>
      </c>
      <c r="Z63" s="182">
        <f>IFERROR(Y63/Q63,"-")</f>
        <v>18000</v>
      </c>
      <c r="AA63" s="182">
        <f>IFERROR(Y63/W63,"-")</f>
        <v>18000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0.5</v>
      </c>
      <c r="BH63" s="109">
        <v>1</v>
      </c>
      <c r="BI63" s="111">
        <f>IFERROR(BH63/BF63,"-")</f>
        <v>1</v>
      </c>
      <c r="BJ63" s="112">
        <v>1000</v>
      </c>
      <c r="BK63" s="113">
        <f>IFERROR(BJ63/BF63,"-")</f>
        <v>1000</v>
      </c>
      <c r="BL63" s="114">
        <v>1</v>
      </c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1</v>
      </c>
      <c r="BY63" s="124">
        <f>IF(Q63=0,"",IF(BX63=0,"",(BX63/Q63)))</f>
        <v>0.5</v>
      </c>
      <c r="BZ63" s="125">
        <v>1</v>
      </c>
      <c r="CA63" s="126">
        <f>IFERROR(BZ63/BX63,"-")</f>
        <v>1</v>
      </c>
      <c r="CB63" s="127">
        <v>35000</v>
      </c>
      <c r="CC63" s="128">
        <f>IFERROR(CB63/BX63,"-")</f>
        <v>35000</v>
      </c>
      <c r="CD63" s="129"/>
      <c r="CE63" s="129"/>
      <c r="CF63" s="129">
        <v>1</v>
      </c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2</v>
      </c>
      <c r="CQ63" s="138">
        <v>36000</v>
      </c>
      <c r="CR63" s="138">
        <v>35000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190</v>
      </c>
      <c r="C64" s="184" t="s">
        <v>58</v>
      </c>
      <c r="D64" s="184"/>
      <c r="E64" s="184" t="s">
        <v>191</v>
      </c>
      <c r="F64" s="184" t="s">
        <v>112</v>
      </c>
      <c r="G64" s="184" t="s">
        <v>61</v>
      </c>
      <c r="H64" s="87" t="s">
        <v>120</v>
      </c>
      <c r="I64" s="87" t="s">
        <v>187</v>
      </c>
      <c r="J64" s="186" t="s">
        <v>95</v>
      </c>
      <c r="K64" s="176"/>
      <c r="L64" s="79">
        <v>2</v>
      </c>
      <c r="M64" s="79">
        <v>0</v>
      </c>
      <c r="N64" s="79">
        <v>36</v>
      </c>
      <c r="O64" s="88">
        <v>2</v>
      </c>
      <c r="P64" s="89">
        <v>0</v>
      </c>
      <c r="Q64" s="90">
        <f>O64+P64</f>
        <v>2</v>
      </c>
      <c r="R64" s="80">
        <f>IFERROR(Q64/N64,"-")</f>
        <v>0.055555555555556</v>
      </c>
      <c r="S64" s="79">
        <v>0</v>
      </c>
      <c r="T64" s="79">
        <v>0</v>
      </c>
      <c r="U64" s="80">
        <f>IFERROR(T64/(Q64),"-")</f>
        <v>0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2</v>
      </c>
      <c r="BG64" s="110">
        <f>IF(Q64=0,"",IF(BF64=0,"",(BF64/Q64)))</f>
        <v>1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192</v>
      </c>
      <c r="C65" s="184" t="s">
        <v>58</v>
      </c>
      <c r="D65" s="184"/>
      <c r="E65" s="184" t="s">
        <v>193</v>
      </c>
      <c r="F65" s="184" t="s">
        <v>126</v>
      </c>
      <c r="G65" s="184" t="s">
        <v>61</v>
      </c>
      <c r="H65" s="87" t="s">
        <v>120</v>
      </c>
      <c r="I65" s="87" t="s">
        <v>187</v>
      </c>
      <c r="J65" s="185" t="s">
        <v>75</v>
      </c>
      <c r="K65" s="176"/>
      <c r="L65" s="79">
        <v>2</v>
      </c>
      <c r="M65" s="79">
        <v>0</v>
      </c>
      <c r="N65" s="79">
        <v>26</v>
      </c>
      <c r="O65" s="88">
        <v>1</v>
      </c>
      <c r="P65" s="89">
        <v>0</v>
      </c>
      <c r="Q65" s="90">
        <f>O65+P65</f>
        <v>1</v>
      </c>
      <c r="R65" s="80">
        <f>IFERROR(Q65/N65,"-")</f>
        <v>0.038461538461538</v>
      </c>
      <c r="S65" s="79">
        <v>1</v>
      </c>
      <c r="T65" s="79">
        <v>0</v>
      </c>
      <c r="U65" s="80">
        <f>IFERROR(T65/(Q65),"-")</f>
        <v>0</v>
      </c>
      <c r="V65" s="81"/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1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194</v>
      </c>
      <c r="C66" s="184" t="s">
        <v>58</v>
      </c>
      <c r="D66" s="184"/>
      <c r="E66" s="184" t="s">
        <v>100</v>
      </c>
      <c r="F66" s="184" t="s">
        <v>100</v>
      </c>
      <c r="G66" s="184" t="s">
        <v>66</v>
      </c>
      <c r="H66" s="87" t="s">
        <v>195</v>
      </c>
      <c r="I66" s="87"/>
      <c r="J66" s="87"/>
      <c r="K66" s="176"/>
      <c r="L66" s="79">
        <v>39</v>
      </c>
      <c r="M66" s="79">
        <v>31</v>
      </c>
      <c r="N66" s="79">
        <v>14</v>
      </c>
      <c r="O66" s="88">
        <v>6</v>
      </c>
      <c r="P66" s="89">
        <v>0</v>
      </c>
      <c r="Q66" s="90">
        <f>O66+P66</f>
        <v>6</v>
      </c>
      <c r="R66" s="80">
        <f>IFERROR(Q66/N66,"-")</f>
        <v>0.42857142857143</v>
      </c>
      <c r="S66" s="79">
        <v>3</v>
      </c>
      <c r="T66" s="79">
        <v>1</v>
      </c>
      <c r="U66" s="80">
        <f>IFERROR(T66/(Q66),"-")</f>
        <v>0.16666666666667</v>
      </c>
      <c r="V66" s="81"/>
      <c r="W66" s="82">
        <v>3</v>
      </c>
      <c r="X66" s="80">
        <f>IF(Q66=0,"-",W66/Q66)</f>
        <v>0.5</v>
      </c>
      <c r="Y66" s="181">
        <v>16000</v>
      </c>
      <c r="Z66" s="182">
        <f>IFERROR(Y66/Q66,"-")</f>
        <v>2666.6666666667</v>
      </c>
      <c r="AA66" s="182">
        <f>IFERROR(Y66/W66,"-")</f>
        <v>5333.3333333333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0.16666666666667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3</v>
      </c>
      <c r="BP66" s="117">
        <f>IF(Q66=0,"",IF(BO66=0,"",(BO66/Q66)))</f>
        <v>0.5</v>
      </c>
      <c r="BQ66" s="118">
        <v>1</v>
      </c>
      <c r="BR66" s="119">
        <f>IFERROR(BQ66/BO66,"-")</f>
        <v>0.33333333333333</v>
      </c>
      <c r="BS66" s="120">
        <v>3000</v>
      </c>
      <c r="BT66" s="121">
        <f>IFERROR(BS66/BO66,"-")</f>
        <v>1000</v>
      </c>
      <c r="BU66" s="122">
        <v>1</v>
      </c>
      <c r="BV66" s="122"/>
      <c r="BW66" s="122"/>
      <c r="BX66" s="123">
        <v>2</v>
      </c>
      <c r="BY66" s="124">
        <f>IF(Q66=0,"",IF(BX66=0,"",(BX66/Q66)))</f>
        <v>0.33333333333333</v>
      </c>
      <c r="BZ66" s="125">
        <v>2</v>
      </c>
      <c r="CA66" s="126">
        <f>IFERROR(BZ66/BX66,"-")</f>
        <v>1</v>
      </c>
      <c r="CB66" s="127">
        <v>13000</v>
      </c>
      <c r="CC66" s="128">
        <f>IFERROR(CB66/BX66,"-")</f>
        <v>6500</v>
      </c>
      <c r="CD66" s="129">
        <v>1</v>
      </c>
      <c r="CE66" s="129">
        <v>1</v>
      </c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3</v>
      </c>
      <c r="CQ66" s="138">
        <v>16000</v>
      </c>
      <c r="CR66" s="138">
        <v>10000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30"/>
      <c r="B67" s="84"/>
      <c r="C67" s="84"/>
      <c r="D67" s="85"/>
      <c r="E67" s="85"/>
      <c r="F67" s="85"/>
      <c r="G67" s="86"/>
      <c r="H67" s="87"/>
      <c r="I67" s="87"/>
      <c r="J67" s="87"/>
      <c r="K67" s="177"/>
      <c r="L67" s="34"/>
      <c r="M67" s="34"/>
      <c r="N67" s="31"/>
      <c r="O67" s="23"/>
      <c r="P67" s="23"/>
      <c r="Q67" s="23"/>
      <c r="R67" s="32"/>
      <c r="S67" s="32"/>
      <c r="T67" s="23"/>
      <c r="U67" s="32"/>
      <c r="V67" s="25"/>
      <c r="W67" s="25"/>
      <c r="X67" s="25"/>
      <c r="Y67" s="183"/>
      <c r="Z67" s="183"/>
      <c r="AA67" s="183"/>
      <c r="AB67" s="183"/>
      <c r="AC67" s="33"/>
      <c r="AD67" s="57"/>
      <c r="AE67" s="61"/>
      <c r="AF67" s="62"/>
      <c r="AG67" s="61"/>
      <c r="AH67" s="65"/>
      <c r="AI67" s="66"/>
      <c r="AJ67" s="67"/>
      <c r="AK67" s="68"/>
      <c r="AL67" s="68"/>
      <c r="AM67" s="68"/>
      <c r="AN67" s="61"/>
      <c r="AO67" s="62"/>
      <c r="AP67" s="61"/>
      <c r="AQ67" s="65"/>
      <c r="AR67" s="66"/>
      <c r="AS67" s="67"/>
      <c r="AT67" s="68"/>
      <c r="AU67" s="68"/>
      <c r="AV67" s="68"/>
      <c r="AW67" s="61"/>
      <c r="AX67" s="62"/>
      <c r="AY67" s="61"/>
      <c r="AZ67" s="65"/>
      <c r="BA67" s="66"/>
      <c r="BB67" s="67"/>
      <c r="BC67" s="68"/>
      <c r="BD67" s="68"/>
      <c r="BE67" s="68"/>
      <c r="BF67" s="61"/>
      <c r="BG67" s="62"/>
      <c r="BH67" s="61"/>
      <c r="BI67" s="65"/>
      <c r="BJ67" s="66"/>
      <c r="BK67" s="67"/>
      <c r="BL67" s="68"/>
      <c r="BM67" s="68"/>
      <c r="BN67" s="68"/>
      <c r="BO67" s="63"/>
      <c r="BP67" s="64"/>
      <c r="BQ67" s="61"/>
      <c r="BR67" s="65"/>
      <c r="BS67" s="66"/>
      <c r="BT67" s="67"/>
      <c r="BU67" s="68"/>
      <c r="BV67" s="68"/>
      <c r="BW67" s="68"/>
      <c r="BX67" s="63"/>
      <c r="BY67" s="64"/>
      <c r="BZ67" s="61"/>
      <c r="CA67" s="65"/>
      <c r="CB67" s="66"/>
      <c r="CC67" s="67"/>
      <c r="CD67" s="68"/>
      <c r="CE67" s="68"/>
      <c r="CF67" s="68"/>
      <c r="CG67" s="63"/>
      <c r="CH67" s="64"/>
      <c r="CI67" s="61"/>
      <c r="CJ67" s="65"/>
      <c r="CK67" s="66"/>
      <c r="CL67" s="67"/>
      <c r="CM67" s="68"/>
      <c r="CN67" s="68"/>
      <c r="CO67" s="68"/>
      <c r="CP67" s="69"/>
      <c r="CQ67" s="66"/>
      <c r="CR67" s="66"/>
      <c r="CS67" s="66"/>
      <c r="CT67" s="70"/>
    </row>
    <row r="68" spans="1:99">
      <c r="A68" s="30"/>
      <c r="B68" s="37"/>
      <c r="C68" s="37"/>
      <c r="D68" s="21"/>
      <c r="E68" s="21"/>
      <c r="F68" s="21"/>
      <c r="G68" s="22"/>
      <c r="H68" s="36"/>
      <c r="I68" s="36"/>
      <c r="J68" s="73"/>
      <c r="K68" s="178"/>
      <c r="L68" s="34"/>
      <c r="M68" s="34"/>
      <c r="N68" s="31"/>
      <c r="O68" s="23"/>
      <c r="P68" s="23"/>
      <c r="Q68" s="23"/>
      <c r="R68" s="32"/>
      <c r="S68" s="32"/>
      <c r="T68" s="23"/>
      <c r="U68" s="32"/>
      <c r="V68" s="25"/>
      <c r="W68" s="25"/>
      <c r="X68" s="25"/>
      <c r="Y68" s="183"/>
      <c r="Z68" s="183"/>
      <c r="AA68" s="183"/>
      <c r="AB68" s="183"/>
      <c r="AC68" s="33"/>
      <c r="AD68" s="59"/>
      <c r="AE68" s="61"/>
      <c r="AF68" s="62"/>
      <c r="AG68" s="61"/>
      <c r="AH68" s="65"/>
      <c r="AI68" s="66"/>
      <c r="AJ68" s="67"/>
      <c r="AK68" s="68"/>
      <c r="AL68" s="68"/>
      <c r="AM68" s="68"/>
      <c r="AN68" s="61"/>
      <c r="AO68" s="62"/>
      <c r="AP68" s="61"/>
      <c r="AQ68" s="65"/>
      <c r="AR68" s="66"/>
      <c r="AS68" s="67"/>
      <c r="AT68" s="68"/>
      <c r="AU68" s="68"/>
      <c r="AV68" s="68"/>
      <c r="AW68" s="61"/>
      <c r="AX68" s="62"/>
      <c r="AY68" s="61"/>
      <c r="AZ68" s="65"/>
      <c r="BA68" s="66"/>
      <c r="BB68" s="67"/>
      <c r="BC68" s="68"/>
      <c r="BD68" s="68"/>
      <c r="BE68" s="68"/>
      <c r="BF68" s="61"/>
      <c r="BG68" s="62"/>
      <c r="BH68" s="61"/>
      <c r="BI68" s="65"/>
      <c r="BJ68" s="66"/>
      <c r="BK68" s="67"/>
      <c r="BL68" s="68"/>
      <c r="BM68" s="68"/>
      <c r="BN68" s="68"/>
      <c r="BO68" s="63"/>
      <c r="BP68" s="64"/>
      <c r="BQ68" s="61"/>
      <c r="BR68" s="65"/>
      <c r="BS68" s="66"/>
      <c r="BT68" s="67"/>
      <c r="BU68" s="68"/>
      <c r="BV68" s="68"/>
      <c r="BW68" s="68"/>
      <c r="BX68" s="63"/>
      <c r="BY68" s="64"/>
      <c r="BZ68" s="61"/>
      <c r="CA68" s="65"/>
      <c r="CB68" s="66"/>
      <c r="CC68" s="67"/>
      <c r="CD68" s="68"/>
      <c r="CE68" s="68"/>
      <c r="CF68" s="68"/>
      <c r="CG68" s="63"/>
      <c r="CH68" s="64"/>
      <c r="CI68" s="61"/>
      <c r="CJ68" s="65"/>
      <c r="CK68" s="66"/>
      <c r="CL68" s="67"/>
      <c r="CM68" s="68"/>
      <c r="CN68" s="68"/>
      <c r="CO68" s="68"/>
      <c r="CP68" s="69"/>
      <c r="CQ68" s="66"/>
      <c r="CR68" s="66"/>
      <c r="CS68" s="66"/>
      <c r="CT68" s="70"/>
    </row>
    <row r="69" spans="1:99">
      <c r="A69" s="19">
        <f>AC69</f>
        <v>1.9115662650602</v>
      </c>
      <c r="B69" s="39"/>
      <c r="C69" s="39"/>
      <c r="D69" s="39"/>
      <c r="E69" s="39"/>
      <c r="F69" s="39"/>
      <c r="G69" s="39"/>
      <c r="H69" s="40" t="s">
        <v>196</v>
      </c>
      <c r="I69" s="40"/>
      <c r="J69" s="40"/>
      <c r="K69" s="179">
        <f>SUM(K6:K68)</f>
        <v>4150000</v>
      </c>
      <c r="L69" s="41">
        <f>SUM(L6:L68)</f>
        <v>1580</v>
      </c>
      <c r="M69" s="41">
        <f>SUM(M6:M68)</f>
        <v>752</v>
      </c>
      <c r="N69" s="41">
        <f>SUM(N6:N68)</f>
        <v>2192</v>
      </c>
      <c r="O69" s="41">
        <f>SUM(O6:O68)</f>
        <v>258</v>
      </c>
      <c r="P69" s="41">
        <f>SUM(P6:P68)</f>
        <v>2</v>
      </c>
      <c r="Q69" s="41">
        <f>SUM(Q6:Q68)</f>
        <v>260</v>
      </c>
      <c r="R69" s="42">
        <f>IFERROR(Q69/N69,"-")</f>
        <v>0.11861313868613</v>
      </c>
      <c r="S69" s="76">
        <f>SUM(S6:S68)</f>
        <v>44</v>
      </c>
      <c r="T69" s="76">
        <f>SUM(T6:T68)</f>
        <v>87</v>
      </c>
      <c r="U69" s="42">
        <f>IFERROR(S69/Q69,"-")</f>
        <v>0.16923076923077</v>
      </c>
      <c r="V69" s="43">
        <f>IFERROR(K69/Q69,"-")</f>
        <v>15961.538461538</v>
      </c>
      <c r="W69" s="44">
        <f>SUM(W6:W68)</f>
        <v>91</v>
      </c>
      <c r="X69" s="42">
        <f>IFERROR(W69/Q69,"-")</f>
        <v>0.35</v>
      </c>
      <c r="Y69" s="179">
        <f>SUM(Y6:Y68)</f>
        <v>7933000</v>
      </c>
      <c r="Z69" s="179">
        <f>IFERROR(Y69/Q69,"-")</f>
        <v>30511.538461538</v>
      </c>
      <c r="AA69" s="179">
        <f>IFERROR(Y69/W69,"-")</f>
        <v>87175.824175824</v>
      </c>
      <c r="AB69" s="179">
        <f>Y69-K69</f>
        <v>3783000</v>
      </c>
      <c r="AC69" s="45">
        <f>Y69/K69</f>
        <v>1.9115662650602</v>
      </c>
      <c r="AD69" s="58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3"/>
    <mergeCell ref="K12:K13"/>
    <mergeCell ref="V12:V13"/>
    <mergeCell ref="AB12:AB13"/>
    <mergeCell ref="AC12:AC13"/>
    <mergeCell ref="A14:A18"/>
    <mergeCell ref="K14:K18"/>
    <mergeCell ref="V14:V18"/>
    <mergeCell ref="AB14:AB18"/>
    <mergeCell ref="AC14:AC18"/>
    <mergeCell ref="A19:A26"/>
    <mergeCell ref="K19:K26"/>
    <mergeCell ref="V19:V26"/>
    <mergeCell ref="AB19:AB26"/>
    <mergeCell ref="AC19:AC26"/>
    <mergeCell ref="A27:A31"/>
    <mergeCell ref="K27:K31"/>
    <mergeCell ref="V27:V31"/>
    <mergeCell ref="AB27:AB31"/>
    <mergeCell ref="AC27:AC31"/>
    <mergeCell ref="A32:A35"/>
    <mergeCell ref="K32:K35"/>
    <mergeCell ref="V32:V35"/>
    <mergeCell ref="AB32:AB35"/>
    <mergeCell ref="AC32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6"/>
    <mergeCell ref="K62:K66"/>
    <mergeCell ref="V62:V66"/>
    <mergeCell ref="AB62:AB66"/>
    <mergeCell ref="AC62:AC6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197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2.56</v>
      </c>
      <c r="B6" s="184" t="s">
        <v>198</v>
      </c>
      <c r="C6" s="184" t="s">
        <v>199</v>
      </c>
      <c r="D6" s="184" t="s">
        <v>200</v>
      </c>
      <c r="E6" s="184" t="s">
        <v>201</v>
      </c>
      <c r="F6" s="184"/>
      <c r="G6" s="184" t="s">
        <v>202</v>
      </c>
      <c r="H6" s="87" t="s">
        <v>203</v>
      </c>
      <c r="I6" s="87" t="s">
        <v>204</v>
      </c>
      <c r="J6" s="87" t="s">
        <v>205</v>
      </c>
      <c r="K6" s="176">
        <v>75000</v>
      </c>
      <c r="L6" s="79">
        <v>58</v>
      </c>
      <c r="M6" s="79">
        <v>0</v>
      </c>
      <c r="N6" s="79">
        <v>113</v>
      </c>
      <c r="O6" s="88">
        <v>23</v>
      </c>
      <c r="P6" s="89">
        <v>0</v>
      </c>
      <c r="Q6" s="90">
        <f>O6+P6</f>
        <v>23</v>
      </c>
      <c r="R6" s="80">
        <f>IFERROR(Q6/N6,"-")</f>
        <v>0.20353982300885</v>
      </c>
      <c r="S6" s="79">
        <v>3</v>
      </c>
      <c r="T6" s="79">
        <v>7</v>
      </c>
      <c r="U6" s="80">
        <f>IFERROR(T6/(Q6),"-")</f>
        <v>0.30434782608696</v>
      </c>
      <c r="V6" s="81">
        <f>IFERROR(K6/SUM(Q6:Q7),"-")</f>
        <v>1339.2857142857</v>
      </c>
      <c r="W6" s="82">
        <v>4</v>
      </c>
      <c r="X6" s="80">
        <f>IF(Q6=0,"-",W6/Q6)</f>
        <v>0.17391304347826</v>
      </c>
      <c r="Y6" s="181">
        <v>12000</v>
      </c>
      <c r="Z6" s="182">
        <f>IFERROR(Y6/Q6,"-")</f>
        <v>521.73913043478</v>
      </c>
      <c r="AA6" s="182">
        <f>IFERROR(Y6/W6,"-")</f>
        <v>3000</v>
      </c>
      <c r="AB6" s="176">
        <f>SUM(Y6:Y7)-SUM(K6:K7)</f>
        <v>117000</v>
      </c>
      <c r="AC6" s="83">
        <f>SUM(Y6:Y7)/SUM(K6:K7)</f>
        <v>2.56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0.08695652173913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0.08695652173913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7</v>
      </c>
      <c r="BG6" s="110">
        <f>IF(Q6=0,"",IF(BF6=0,"",(BF6/Q6)))</f>
        <v>0.30434782608696</v>
      </c>
      <c r="BH6" s="109">
        <v>3</v>
      </c>
      <c r="BI6" s="111">
        <f>IFERROR(BH6/BF6,"-")</f>
        <v>0.42857142857143</v>
      </c>
      <c r="BJ6" s="112">
        <v>9000</v>
      </c>
      <c r="BK6" s="113">
        <f>IFERROR(BJ6/BF6,"-")</f>
        <v>1285.7142857143</v>
      </c>
      <c r="BL6" s="114">
        <v>3</v>
      </c>
      <c r="BM6" s="114"/>
      <c r="BN6" s="114"/>
      <c r="BO6" s="116">
        <v>10</v>
      </c>
      <c r="BP6" s="117">
        <f>IF(Q6=0,"",IF(BO6=0,"",(BO6/Q6)))</f>
        <v>0.43478260869565</v>
      </c>
      <c r="BQ6" s="118">
        <v>1</v>
      </c>
      <c r="BR6" s="119">
        <f>IFERROR(BQ6/BO6,"-")</f>
        <v>0.1</v>
      </c>
      <c r="BS6" s="120">
        <v>3000</v>
      </c>
      <c r="BT6" s="121">
        <f>IFERROR(BS6/BO6,"-")</f>
        <v>300</v>
      </c>
      <c r="BU6" s="122">
        <v>1</v>
      </c>
      <c r="BV6" s="122"/>
      <c r="BW6" s="122"/>
      <c r="BX6" s="123">
        <v>2</v>
      </c>
      <c r="BY6" s="124">
        <f>IF(Q6=0,"",IF(BX6=0,"",(BX6/Q6)))</f>
        <v>0.08695652173913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12000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206</v>
      </c>
      <c r="C7" s="184" t="s">
        <v>199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94</v>
      </c>
      <c r="M7" s="79">
        <v>66</v>
      </c>
      <c r="N7" s="79">
        <v>54</v>
      </c>
      <c r="O7" s="88">
        <v>33</v>
      </c>
      <c r="P7" s="89">
        <v>0</v>
      </c>
      <c r="Q7" s="90">
        <f>O7+P7</f>
        <v>33</v>
      </c>
      <c r="R7" s="80">
        <f>IFERROR(Q7/N7,"-")</f>
        <v>0.61111111111111</v>
      </c>
      <c r="S7" s="79">
        <v>4</v>
      </c>
      <c r="T7" s="79">
        <v>10</v>
      </c>
      <c r="U7" s="80">
        <f>IFERROR(T7/(Q7),"-")</f>
        <v>0.3030303030303</v>
      </c>
      <c r="V7" s="81"/>
      <c r="W7" s="82">
        <v>8</v>
      </c>
      <c r="X7" s="80">
        <f>IF(Q7=0,"-",W7/Q7)</f>
        <v>0.24242424242424</v>
      </c>
      <c r="Y7" s="181">
        <v>180000</v>
      </c>
      <c r="Z7" s="182">
        <f>IFERROR(Y7/Q7,"-")</f>
        <v>5454.5454545455</v>
      </c>
      <c r="AA7" s="182">
        <f>IFERROR(Y7/W7,"-")</f>
        <v>22500</v>
      </c>
      <c r="AB7" s="176"/>
      <c r="AC7" s="83"/>
      <c r="AD7" s="77"/>
      <c r="AE7" s="91">
        <v>1</v>
      </c>
      <c r="AF7" s="92">
        <f>IF(Q7=0,"",IF(AE7=0,"",(AE7/Q7)))</f>
        <v>0.03030303030303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0.060606060606061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8</v>
      </c>
      <c r="BG7" s="110">
        <f>IF(Q7=0,"",IF(BF7=0,"",(BF7/Q7)))</f>
        <v>0.24242424242424</v>
      </c>
      <c r="BH7" s="109">
        <v>2</v>
      </c>
      <c r="BI7" s="111">
        <f>IFERROR(BH7/BF7,"-")</f>
        <v>0.25</v>
      </c>
      <c r="BJ7" s="112">
        <v>14000</v>
      </c>
      <c r="BK7" s="113">
        <f>IFERROR(BJ7/BF7,"-")</f>
        <v>1750</v>
      </c>
      <c r="BL7" s="114">
        <v>1</v>
      </c>
      <c r="BM7" s="114"/>
      <c r="BN7" s="114">
        <v>1</v>
      </c>
      <c r="BO7" s="116">
        <v>10</v>
      </c>
      <c r="BP7" s="117">
        <f>IF(Q7=0,"",IF(BO7=0,"",(BO7/Q7)))</f>
        <v>0.3030303030303</v>
      </c>
      <c r="BQ7" s="118">
        <v>2</v>
      </c>
      <c r="BR7" s="119">
        <f>IFERROR(BQ7/BO7,"-")</f>
        <v>0.2</v>
      </c>
      <c r="BS7" s="120">
        <v>53000</v>
      </c>
      <c r="BT7" s="121">
        <f>IFERROR(BS7/BO7,"-")</f>
        <v>5300</v>
      </c>
      <c r="BU7" s="122">
        <v>1</v>
      </c>
      <c r="BV7" s="122"/>
      <c r="BW7" s="122">
        <v>1</v>
      </c>
      <c r="BX7" s="123">
        <v>9</v>
      </c>
      <c r="BY7" s="124">
        <f>IF(Q7=0,"",IF(BX7=0,"",(BX7/Q7)))</f>
        <v>0.27272727272727</v>
      </c>
      <c r="BZ7" s="125">
        <v>5</v>
      </c>
      <c r="CA7" s="126">
        <f>IFERROR(BZ7/BX7,"-")</f>
        <v>0.55555555555556</v>
      </c>
      <c r="CB7" s="127">
        <v>117500</v>
      </c>
      <c r="CC7" s="128">
        <f>IFERROR(CB7/BX7,"-")</f>
        <v>13055.555555556</v>
      </c>
      <c r="CD7" s="129"/>
      <c r="CE7" s="129">
        <v>2</v>
      </c>
      <c r="CF7" s="129">
        <v>3</v>
      </c>
      <c r="CG7" s="130">
        <v>3</v>
      </c>
      <c r="CH7" s="131">
        <f>IF(Q7=0,"",IF(CG7=0,"",(CG7/Q7)))</f>
        <v>0.090909090909091</v>
      </c>
      <c r="CI7" s="132">
        <v>2</v>
      </c>
      <c r="CJ7" s="133">
        <f>IFERROR(CI7/CG7,"-")</f>
        <v>0.66666666666667</v>
      </c>
      <c r="CK7" s="134">
        <v>21000</v>
      </c>
      <c r="CL7" s="135">
        <f>IFERROR(CK7/CG7,"-")</f>
        <v>7000</v>
      </c>
      <c r="CM7" s="136"/>
      <c r="CN7" s="136">
        <v>2</v>
      </c>
      <c r="CO7" s="136"/>
      <c r="CP7" s="137">
        <v>8</v>
      </c>
      <c r="CQ7" s="138">
        <v>180000</v>
      </c>
      <c r="CR7" s="138">
        <v>48000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2.56</v>
      </c>
      <c r="B10" s="39"/>
      <c r="C10" s="39"/>
      <c r="D10" s="39"/>
      <c r="E10" s="39"/>
      <c r="F10" s="39"/>
      <c r="G10" s="39"/>
      <c r="H10" s="40" t="s">
        <v>207</v>
      </c>
      <c r="I10" s="40"/>
      <c r="J10" s="40"/>
      <c r="K10" s="179">
        <f>SUM(K6:K9)</f>
        <v>75000</v>
      </c>
      <c r="L10" s="41">
        <f>SUM(L6:L9)</f>
        <v>152</v>
      </c>
      <c r="M10" s="41">
        <f>SUM(M6:M9)</f>
        <v>66</v>
      </c>
      <c r="N10" s="41">
        <f>SUM(N6:N9)</f>
        <v>167</v>
      </c>
      <c r="O10" s="41">
        <f>SUM(O6:O9)</f>
        <v>56</v>
      </c>
      <c r="P10" s="41">
        <f>SUM(P6:P9)</f>
        <v>0</v>
      </c>
      <c r="Q10" s="41">
        <f>SUM(Q6:Q9)</f>
        <v>56</v>
      </c>
      <c r="R10" s="42">
        <f>IFERROR(Q10/N10,"-")</f>
        <v>0.33532934131737</v>
      </c>
      <c r="S10" s="76">
        <f>SUM(S6:S9)</f>
        <v>7</v>
      </c>
      <c r="T10" s="76">
        <f>SUM(T6:T9)</f>
        <v>17</v>
      </c>
      <c r="U10" s="42">
        <f>IFERROR(S10/Q10,"-")</f>
        <v>0.125</v>
      </c>
      <c r="V10" s="43">
        <f>IFERROR(K10/Q10,"-")</f>
        <v>1339.2857142857</v>
      </c>
      <c r="W10" s="44">
        <f>SUM(W6:W9)</f>
        <v>12</v>
      </c>
      <c r="X10" s="42">
        <f>IFERROR(W10/Q10,"-")</f>
        <v>0.21428571428571</v>
      </c>
      <c r="Y10" s="179">
        <f>SUM(Y6:Y9)</f>
        <v>192000</v>
      </c>
      <c r="Z10" s="179">
        <f>IFERROR(Y10/Q10,"-")</f>
        <v>3428.5714285714</v>
      </c>
      <c r="AA10" s="179">
        <f>IFERROR(Y10/W10,"-")</f>
        <v>16000</v>
      </c>
      <c r="AB10" s="179">
        <f>Y10-K10</f>
        <v>117000</v>
      </c>
      <c r="AC10" s="45">
        <f>Y10/K10</f>
        <v>2.56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