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<sst xmlns="http://schemas.openxmlformats.org/spreadsheetml/2006/main" uniqueCount="252">
  <si>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</si>
  <si>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</si>
  <si>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</si>
  <si>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</si>
  <si>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</si>
  <si>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</si>
  <si>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</si>
  <si>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</si>
  <si>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</si>
  <si>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</si>
  <si>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</si>
  <si>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</si>
  <si>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</si>
  <si>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</si>
  <si>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</si>
  <si>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</si>
  <si>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</si>
  <si>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</si>
  <si>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</si>
  <si>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</si>
  <si>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</si>
  <si>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</si>
  <si>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</si>
  <si>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</si>
  <si>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</si>
  <si>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</si>
  <si>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</si>
  <si>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</si>
  <si>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</si>
  <si>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</si>
  <si>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</si>
  <si>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</si>
  <si>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</si>
  <si>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</si>
  <si>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</si>
  <si>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</si>
  <si>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</si>
  <si>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</si>
  <si>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</si>
  <si>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</si>
  <si>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</si>
  <si>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</si>
  <si>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</si>
  <si>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</si>
  <si>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</si>
  <si>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</si>
  <si>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</si>
  <si>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</si>
  <si>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</si>
  <si>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</si>
  <si>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</si>
  <si>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</si>
  <si>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</si>
  <si>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</si>
  <si>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</si>
  <si>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</si>
  <si>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</si>
  <si>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np2393</t>
  </si>
  <si>
    <t>インターカラー</t>
  </si>
  <si>
    <t>C版</t>
  </si>
  <si>
    <t>今までで一番すごかった</t>
  </si>
  <si>
    <t>lp03_a</t>
  </si>
  <si>
    <t>スポニチ関東</t>
  </si>
  <si>
    <t>4C終面全5段</t>
  </si>
  <si>
    <t>5月09日(土)</t>
  </si>
  <si>
    <t>np2394</t>
  </si>
  <si>
    <t>スポニチ関西</t>
  </si>
  <si>
    <t>np2395</t>
  </si>
  <si>
    <t>スポニチ西部</t>
  </si>
  <si>
    <t>np2396</t>
  </si>
  <si>
    <t>スポニチ北海道</t>
  </si>
  <si>
    <t>np2397</t>
  </si>
  <si>
    <t>(空電共通)</t>
  </si>
  <si>
    <t>空電</t>
  </si>
  <si>
    <t>空電 (共通)</t>
  </si>
  <si>
    <t>np2398</t>
  </si>
  <si>
    <t>逆指名祭り</t>
  </si>
  <si>
    <t>サンスポ関西</t>
  </si>
  <si>
    <t>np2399</t>
  </si>
  <si>
    <t>np2400</t>
  </si>
  <si>
    <t>サンスポ関東</t>
  </si>
  <si>
    <t>全5段</t>
  </si>
  <si>
    <t>5月03日(日)</t>
  </si>
  <si>
    <t>np2401</t>
  </si>
  <si>
    <t>np2402</t>
  </si>
  <si>
    <t>作文版</t>
  </si>
  <si>
    <t>(新txt)女性から逆指名</t>
  </si>
  <si>
    <t>5月10日(日)</t>
  </si>
  <si>
    <t>np2403</t>
  </si>
  <si>
    <t>np2404</t>
  </si>
  <si>
    <t>大正版（改）</t>
  </si>
  <si>
    <t>中京スポーツ</t>
  </si>
  <si>
    <t>5月16日(土)</t>
  </si>
  <si>
    <t>np2405</t>
  </si>
  <si>
    <t>np2406</t>
  </si>
  <si>
    <t>新書籍版</t>
  </si>
  <si>
    <t>求む50歳以上の女性好き男性</t>
  </si>
  <si>
    <t>5月29日(金)</t>
  </si>
  <si>
    <t>np2407</t>
  </si>
  <si>
    <t>np2408</t>
  </si>
  <si>
    <t>大正版</t>
  </si>
  <si>
    <t>スポーツ報知関西</t>
  </si>
  <si>
    <t>5月02日(土)</t>
  </si>
  <si>
    <t>np2409</t>
  </si>
  <si>
    <t>np2410</t>
  </si>
  <si>
    <t>道新スポーツ</t>
  </si>
  <si>
    <t>np2411</t>
  </si>
  <si>
    <t>np2412</t>
  </si>
  <si>
    <t>np2413</t>
  </si>
  <si>
    <t>デリヘル版2</t>
  </si>
  <si>
    <t>中高年の出会いの場である〇〇に危機</t>
  </si>
  <si>
    <t>np2414</t>
  </si>
  <si>
    <t>みすず学園版</t>
  </si>
  <si>
    <t>長年ずっと悩んでたあの時ダメ元で始めてよかった</t>
  </si>
  <si>
    <t>np2415</t>
  </si>
  <si>
    <t>np2416</t>
  </si>
  <si>
    <t>右女3</t>
  </si>
  <si>
    <t>もう50代の熟女だけど</t>
  </si>
  <si>
    <t>半2段つかみ20段保証</t>
  </si>
  <si>
    <t>20段保証</t>
  </si>
  <si>
    <t>np2417</t>
  </si>
  <si>
    <t>②旧デイリー風</t>
  </si>
  <si>
    <t>120「簡単おうちで携帯出会い」</t>
  </si>
  <si>
    <t>np2418</t>
  </si>
  <si>
    <t>③大正版</t>
  </si>
  <si>
    <t>121「女性が好きな私にとって神サイトです」</t>
  </si>
  <si>
    <t>np2419</t>
  </si>
  <si>
    <t>④黒：右女3</t>
  </si>
  <si>
    <t>122「あきらめたらそこで出会い終了ですよ。最後まで希望をすてちゃいかん。」</t>
  </si>
  <si>
    <t>np2420</t>
  </si>
  <si>
    <t>np2421</t>
  </si>
  <si>
    <t>①求人風</t>
  </si>
  <si>
    <t>119「恥ずかしい訳ありサイト（サブ：男性が足りてないんです）」</t>
  </si>
  <si>
    <t>np2422</t>
  </si>
  <si>
    <t>np2423</t>
  </si>
  <si>
    <t>np2424</t>
  </si>
  <si>
    <t>np2425</t>
  </si>
  <si>
    <t>np2426</t>
  </si>
  <si>
    <t>ニッカン北海道</t>
  </si>
  <si>
    <t>半2段つかみ10回以上</t>
  </si>
  <si>
    <t>1～10日</t>
  </si>
  <si>
    <t>np2427</t>
  </si>
  <si>
    <t>11～20日</t>
  </si>
  <si>
    <t>np2428</t>
  </si>
  <si>
    <t>21～31日</t>
  </si>
  <si>
    <t>np2429</t>
  </si>
  <si>
    <t>np2430</t>
  </si>
  <si>
    <t>スポーツ報知関東</t>
  </si>
  <si>
    <t>np2431</t>
  </si>
  <si>
    <t>半3段つかみ20段保証</t>
  </si>
  <si>
    <t>np2432</t>
  </si>
  <si>
    <t>半5段つかみ20段保証</t>
  </si>
  <si>
    <t>np2433</t>
  </si>
  <si>
    <t>np2434</t>
  </si>
  <si>
    <t>5月23日(土)</t>
  </si>
  <si>
    <t>np2435</t>
  </si>
  <si>
    <t>np2436</t>
  </si>
  <si>
    <t>EVの赤枠(右女3）</t>
  </si>
  <si>
    <t>献身交際。キュートな四十路女性</t>
  </si>
  <si>
    <t>5月30日(土)</t>
  </si>
  <si>
    <t>np2437</t>
  </si>
  <si>
    <t>np2438</t>
  </si>
  <si>
    <t>5月17日(日)</t>
  </si>
  <si>
    <t>np2439</t>
  </si>
  <si>
    <t>np2440</t>
  </si>
  <si>
    <t>1日1回、かんたん出会い隙間時間に少しだけでOK</t>
  </si>
  <si>
    <t>ニッカン関西</t>
  </si>
  <si>
    <t>np2441</t>
  </si>
  <si>
    <t>np2442</t>
  </si>
  <si>
    <t>デイリースポーツ関西</t>
  </si>
  <si>
    <t>5月04日(月)</t>
  </si>
  <si>
    <t>np2443</t>
  </si>
  <si>
    <t>np2444</t>
  </si>
  <si>
    <t>5月22日(金)</t>
  </si>
  <si>
    <t>np2445</t>
  </si>
  <si>
    <t>np2446</t>
  </si>
  <si>
    <t>九スポ</t>
  </si>
  <si>
    <t>np2447</t>
  </si>
  <si>
    <t>np2448</t>
  </si>
  <si>
    <t>男の夢をかなえます 超美熟女から逆指名</t>
  </si>
  <si>
    <t>np2449</t>
  </si>
  <si>
    <t>np2450</t>
  </si>
  <si>
    <t>わくドキ 逆指名 記事</t>
  </si>
  <si>
    <t>出会い懇願！私たち（この歳でも）真剣なんです</t>
  </si>
  <si>
    <t>半5段</t>
  </si>
  <si>
    <t>np2451</t>
  </si>
  <si>
    <t>np2452</t>
  </si>
  <si>
    <t>5月31日(日)</t>
  </si>
  <si>
    <t>np2453</t>
  </si>
  <si>
    <t>np2454</t>
  </si>
  <si>
    <t>この歳で、最高の初体験！</t>
  </si>
  <si>
    <t>5月24日(日)</t>
  </si>
  <si>
    <t>np2455</t>
  </si>
  <si>
    <t>np2456</t>
  </si>
  <si>
    <t>右女３</t>
  </si>
  <si>
    <t>np2457</t>
  </si>
  <si>
    <t>np2458</t>
  </si>
  <si>
    <t>np2459</t>
  </si>
  <si>
    <t>np2460</t>
  </si>
  <si>
    <t>旧デイリー風</t>
  </si>
  <si>
    <t>4C終面雑報</t>
  </si>
  <si>
    <t>np2461</t>
  </si>
  <si>
    <t>np2462</t>
  </si>
  <si>
    <t>5月13日(水)</t>
  </si>
  <si>
    <t>np2463</t>
  </si>
  <si>
    <t>np2464</t>
  </si>
  <si>
    <t>興奮版</t>
  </si>
  <si>
    <t>久々にすごく興奮した</t>
  </si>
  <si>
    <t>5月28日(木)</t>
  </si>
  <si>
    <t>np2465</t>
  </si>
  <si>
    <t>np2466</t>
  </si>
  <si>
    <t>記事（赤）</t>
  </si>
  <si>
    <t>4C記事枠</t>
  </si>
  <si>
    <t>np2467</t>
  </si>
  <si>
    <t>記事（青）</t>
  </si>
  <si>
    <t>np2468</t>
  </si>
  <si>
    <t>記事（黄）</t>
  </si>
  <si>
    <t>np2469</t>
  </si>
  <si>
    <t>記事（紫）</t>
  </si>
  <si>
    <t>np2470</t>
  </si>
  <si>
    <t>記事（緑）</t>
  </si>
  <si>
    <t>70歳までの出会いリクルート</t>
  </si>
  <si>
    <t>np2471</t>
  </si>
  <si>
    <t>共通</t>
  </si>
  <si>
    <t>np2472</t>
  </si>
  <si>
    <t>東スポ・大スポ・九スポ・中京</t>
  </si>
  <si>
    <t>記事枠</t>
  </si>
  <si>
    <t>np2473</t>
  </si>
  <si>
    <t>新聞 TOTAL</t>
  </si>
  <si>
    <t>●雑誌 広告</t>
  </si>
  <si>
    <t>zw201</t>
  </si>
  <si>
    <t>リイド社</t>
  </si>
  <si>
    <t>1604FLASH</t>
  </si>
  <si>
    <t>lp03_l</t>
  </si>
  <si>
    <t>コミック乱</t>
  </si>
  <si>
    <t>1C2P</t>
  </si>
  <si>
    <t>5月27日(水)</t>
  </si>
  <si>
    <t>zw202</t>
  </si>
  <si>
    <t>ac112</t>
  </si>
  <si>
    <t>アドライヴ</t>
  </si>
  <si>
    <t>コアマガジン</t>
  </si>
  <si>
    <t>2Pスポーツ新聞_v01_わくドキ(緒方泰子さん)</t>
  </si>
  <si>
    <t>lp03_f</t>
  </si>
  <si>
    <t>実話BUNKA超タブー</t>
  </si>
  <si>
    <t>5月01日(金)</t>
  </si>
  <si>
    <t>ac113</t>
  </si>
  <si>
    <t>ac114</t>
  </si>
  <si>
    <t>大洋図書</t>
  </si>
  <si>
    <t>2P_対談風_わくドキ</t>
  </si>
  <si>
    <t>臨増ナックルズDX</t>
  </si>
  <si>
    <t>ac115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</si>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</sst>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2.9271428571429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19</v>
      </c>
      <c r="M6" s="79">
        <v>0</v>
      </c>
      <c r="N6" s="79">
        <v>91</v>
      </c>
      <c r="O6" s="88">
        <v>5</v>
      </c>
      <c r="P6" s="89">
        <v>0</v>
      </c>
      <c r="Q6" s="90">
        <f>O6+P6</f>
        <v>5</v>
      </c>
      <c r="R6" s="80">
        <f>IFERROR(Q6/N6,"-")</f>
        <v>0.054945054945055</v>
      </c>
      <c r="S6" s="79">
        <v>0</v>
      </c>
      <c r="T6" s="79">
        <v>1</v>
      </c>
      <c r="U6" s="80">
        <f>IFERROR(T6/(Q6),"-")</f>
        <v>0.2</v>
      </c>
      <c r="V6" s="81">
        <f>IFERROR(K6/SUM(Q6:Q10),"-")</f>
        <v>21212.121212121</v>
      </c>
      <c r="W6" s="82">
        <v>1</v>
      </c>
      <c r="X6" s="80">
        <f>IF(Q6=0,"-",W6/Q6)</f>
        <v>0.2</v>
      </c>
      <c r="Y6" s="181">
        <v>1000</v>
      </c>
      <c r="Z6" s="182">
        <f>IFERROR(Y6/Q6,"-")</f>
        <v>200</v>
      </c>
      <c r="AA6" s="182">
        <f>IFERROR(Y6/W6,"-")</f>
        <v>1000</v>
      </c>
      <c r="AB6" s="176">
        <f>SUM(Y6:Y10)-SUM(K6:K10)</f>
        <v>1349000</v>
      </c>
      <c r="AC6" s="83">
        <f>SUM(Y6:Y10)/SUM(K6:K10)</f>
        <v>2.9271428571429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0.2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0.2</v>
      </c>
      <c r="BQ6" s="118">
        <v>1</v>
      </c>
      <c r="BR6" s="119">
        <f>IFERROR(BQ6/BO6,"-")</f>
        <v>1</v>
      </c>
      <c r="BS6" s="120">
        <v>1000</v>
      </c>
      <c r="BT6" s="121">
        <f>IFERROR(BS6/BO6,"-")</f>
        <v>1000</v>
      </c>
      <c r="BU6" s="122">
        <v>1</v>
      </c>
      <c r="BV6" s="122"/>
      <c r="BW6" s="122"/>
      <c r="BX6" s="123">
        <v>1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0.2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1</v>
      </c>
      <c r="CQ6" s="138">
        <v>1000</v>
      </c>
      <c r="CR6" s="138">
        <v>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13</v>
      </c>
      <c r="M7" s="79">
        <v>0</v>
      </c>
      <c r="N7" s="79">
        <v>60</v>
      </c>
      <c r="O7" s="88">
        <v>3</v>
      </c>
      <c r="P7" s="89">
        <v>0</v>
      </c>
      <c r="Q7" s="90">
        <f>O7+P7</f>
        <v>3</v>
      </c>
      <c r="R7" s="80">
        <f>IFERROR(Q7/N7,"-")</f>
        <v>0.05</v>
      </c>
      <c r="S7" s="79">
        <v>0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27000</v>
      </c>
      <c r="Z7" s="182">
        <f>IFERROR(Y7/Q7,"-")</f>
        <v>9000</v>
      </c>
      <c r="AA7" s="182">
        <f>IFERROR(Y7/W7,"-")</f>
        <v>27000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0.33333333333333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2</v>
      </c>
      <c r="BP7" s="117">
        <f>IF(Q7=0,"",IF(BO7=0,"",(BO7/Q7)))</f>
        <v>0.66666666666667</v>
      </c>
      <c r="BQ7" s="118">
        <v>1</v>
      </c>
      <c r="BR7" s="119">
        <f>IFERROR(BQ7/BO7,"-")</f>
        <v>0.5</v>
      </c>
      <c r="BS7" s="120">
        <v>27000</v>
      </c>
      <c r="BT7" s="121">
        <f>IFERROR(BS7/BO7,"-")</f>
        <v>13500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27000</v>
      </c>
      <c r="CR7" s="138">
        <v>27000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7</v>
      </c>
      <c r="M8" s="79">
        <v>0</v>
      </c>
      <c r="N8" s="79">
        <v>28</v>
      </c>
      <c r="O8" s="88">
        <v>3</v>
      </c>
      <c r="P8" s="89">
        <v>0</v>
      </c>
      <c r="Q8" s="90">
        <f>O8+P8</f>
        <v>3</v>
      </c>
      <c r="R8" s="80">
        <f>IFERROR(Q8/N8,"-")</f>
        <v>0.10714285714286</v>
      </c>
      <c r="S8" s="79">
        <v>0</v>
      </c>
      <c r="T8" s="79">
        <v>1</v>
      </c>
      <c r="U8" s="80">
        <f>IFERROR(T8/(Q8),"-")</f>
        <v>0.33333333333333</v>
      </c>
      <c r="V8" s="81"/>
      <c r="W8" s="82">
        <v>1</v>
      </c>
      <c r="X8" s="80">
        <f>IF(Q8=0,"-",W8/Q8)</f>
        <v>0.33333333333333</v>
      </c>
      <c r="Y8" s="181">
        <v>20000</v>
      </c>
      <c r="Z8" s="182">
        <f>IFERROR(Y8/Q8,"-")</f>
        <v>6666.6666666667</v>
      </c>
      <c r="AA8" s="182">
        <f>IFERROR(Y8/W8,"-")</f>
        <v>20000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0.33333333333333</v>
      </c>
      <c r="CI8" s="132">
        <v>1</v>
      </c>
      <c r="CJ8" s="133">
        <f>IFERROR(CI8/CG8,"-")</f>
        <v>1</v>
      </c>
      <c r="CK8" s="134">
        <v>20000</v>
      </c>
      <c r="CL8" s="135">
        <f>IFERROR(CK8/CG8,"-")</f>
        <v>20000</v>
      </c>
      <c r="CM8" s="136">
        <v>1</v>
      </c>
      <c r="CN8" s="136"/>
      <c r="CO8" s="136"/>
      <c r="CP8" s="137">
        <v>1</v>
      </c>
      <c r="CQ8" s="138">
        <v>20000</v>
      </c>
      <c r="CR8" s="138">
        <v>20000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5</v>
      </c>
      <c r="M9" s="79">
        <v>0</v>
      </c>
      <c r="N9" s="79">
        <v>22</v>
      </c>
      <c r="O9" s="88">
        <v>2</v>
      </c>
      <c r="P9" s="89">
        <v>0</v>
      </c>
      <c r="Q9" s="90">
        <f>O9+P9</f>
        <v>2</v>
      </c>
      <c r="R9" s="80">
        <f>IFERROR(Q9/N9,"-")</f>
        <v>0.090909090909091</v>
      </c>
      <c r="S9" s="79">
        <v>0</v>
      </c>
      <c r="T9" s="79">
        <v>1</v>
      </c>
      <c r="U9" s="80">
        <f>IFERROR(T9/(Q9),"-")</f>
        <v>0.5</v>
      </c>
      <c r="V9" s="81"/>
      <c r="W9" s="82">
        <v>1</v>
      </c>
      <c r="X9" s="80">
        <f>IF(Q9=0,"-",W9/Q9)</f>
        <v>0.5</v>
      </c>
      <c r="Y9" s="181">
        <v>10000</v>
      </c>
      <c r="Z9" s="182">
        <f>IFERROR(Y9/Q9,"-")</f>
        <v>5000</v>
      </c>
      <c r="AA9" s="182">
        <f>IFERROR(Y9/W9,"-")</f>
        <v>10000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>
        <v>1</v>
      </c>
      <c r="CA9" s="126">
        <f>IFERROR(BZ9/BX9,"-")</f>
        <v>1</v>
      </c>
      <c r="CB9" s="127">
        <v>10000</v>
      </c>
      <c r="CC9" s="128">
        <f>IFERROR(CB9/BX9,"-")</f>
        <v>10000</v>
      </c>
      <c r="CD9" s="129"/>
      <c r="CE9" s="129">
        <v>1</v>
      </c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10000</v>
      </c>
      <c r="CR9" s="138">
        <v>10000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132</v>
      </c>
      <c r="M10" s="79">
        <v>78</v>
      </c>
      <c r="N10" s="79">
        <v>30</v>
      </c>
      <c r="O10" s="88">
        <v>20</v>
      </c>
      <c r="P10" s="89">
        <v>0</v>
      </c>
      <c r="Q10" s="90">
        <f>O10+P10</f>
        <v>20</v>
      </c>
      <c r="R10" s="80">
        <f>IFERROR(Q10/N10,"-")</f>
        <v>0.66666666666667</v>
      </c>
      <c r="S10" s="79">
        <v>3</v>
      </c>
      <c r="T10" s="79">
        <v>6</v>
      </c>
      <c r="U10" s="80">
        <f>IFERROR(T10/(Q10),"-")</f>
        <v>0.3</v>
      </c>
      <c r="V10" s="81"/>
      <c r="W10" s="82">
        <v>6</v>
      </c>
      <c r="X10" s="80">
        <f>IF(Q10=0,"-",W10/Q10)</f>
        <v>0.3</v>
      </c>
      <c r="Y10" s="181">
        <v>1991000</v>
      </c>
      <c r="Z10" s="182">
        <f>IFERROR(Y10/Q10,"-")</f>
        <v>99550</v>
      </c>
      <c r="AA10" s="182">
        <f>IFERROR(Y10/W10,"-")</f>
        <v>331833.33333333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0.1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10</v>
      </c>
      <c r="BP10" s="117">
        <f>IF(Q10=0,"",IF(BO10=0,"",(BO10/Q10)))</f>
        <v>0.5</v>
      </c>
      <c r="BQ10" s="118">
        <v>3</v>
      </c>
      <c r="BR10" s="119">
        <f>IFERROR(BQ10/BO10,"-")</f>
        <v>0.3</v>
      </c>
      <c r="BS10" s="120">
        <v>36000</v>
      </c>
      <c r="BT10" s="121">
        <f>IFERROR(BS10/BO10,"-")</f>
        <v>3600</v>
      </c>
      <c r="BU10" s="122">
        <v>1</v>
      </c>
      <c r="BV10" s="122"/>
      <c r="BW10" s="122">
        <v>2</v>
      </c>
      <c r="BX10" s="123">
        <v>5</v>
      </c>
      <c r="BY10" s="124">
        <f>IF(Q10=0,"",IF(BX10=0,"",(BX10/Q10)))</f>
        <v>0.25</v>
      </c>
      <c r="BZ10" s="125">
        <v>3</v>
      </c>
      <c r="CA10" s="126">
        <f>IFERROR(BZ10/BX10,"-")</f>
        <v>0.6</v>
      </c>
      <c r="CB10" s="127">
        <v>1967000</v>
      </c>
      <c r="CC10" s="128">
        <f>IFERROR(CB10/BX10,"-")</f>
        <v>393400</v>
      </c>
      <c r="CD10" s="129"/>
      <c r="CE10" s="129"/>
      <c r="CF10" s="129">
        <v>3</v>
      </c>
      <c r="CG10" s="130">
        <v>3</v>
      </c>
      <c r="CH10" s="131">
        <f>IF(Q10=0,"",IF(CG10=0,"",(CG10/Q10)))</f>
        <v>0.15</v>
      </c>
      <c r="CI10" s="132">
        <v>1</v>
      </c>
      <c r="CJ10" s="133">
        <f>IFERROR(CI10/CG10,"-")</f>
        <v>0.33333333333333</v>
      </c>
      <c r="CK10" s="134">
        <v>3000</v>
      </c>
      <c r="CL10" s="135">
        <f>IFERROR(CK10/CG10,"-")</f>
        <v>1000</v>
      </c>
      <c r="CM10" s="136">
        <v>1</v>
      </c>
      <c r="CN10" s="136"/>
      <c r="CO10" s="136"/>
      <c r="CP10" s="137">
        <v>6</v>
      </c>
      <c r="CQ10" s="138">
        <v>1991000</v>
      </c>
      <c r="CR10" s="138">
        <v>1219000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1.1350877192982</v>
      </c>
      <c r="B11" s="184" t="s">
        <v>75</v>
      </c>
      <c r="C11" s="184" t="s">
        <v>58</v>
      </c>
      <c r="D11" s="184"/>
      <c r="E11" s="184" t="s">
        <v>59</v>
      </c>
      <c r="F11" s="184" t="s">
        <v>76</v>
      </c>
      <c r="G11" s="184" t="s">
        <v>61</v>
      </c>
      <c r="H11" s="87" t="s">
        <v>77</v>
      </c>
      <c r="I11" s="87" t="s">
        <v>63</v>
      </c>
      <c r="J11" s="185" t="s">
        <v>64</v>
      </c>
      <c r="K11" s="176">
        <v>570000</v>
      </c>
      <c r="L11" s="79">
        <v>14</v>
      </c>
      <c r="M11" s="79">
        <v>0</v>
      </c>
      <c r="N11" s="79">
        <v>50</v>
      </c>
      <c r="O11" s="88">
        <v>4</v>
      </c>
      <c r="P11" s="89">
        <v>0</v>
      </c>
      <c r="Q11" s="90">
        <f>O11+P11</f>
        <v>4</v>
      </c>
      <c r="R11" s="80">
        <f>IFERROR(Q11/N11,"-")</f>
        <v>0.08</v>
      </c>
      <c r="S11" s="79">
        <v>0</v>
      </c>
      <c r="T11" s="79">
        <v>4</v>
      </c>
      <c r="U11" s="80">
        <f>IFERROR(T11/(Q11),"-")</f>
        <v>1</v>
      </c>
      <c r="V11" s="81">
        <f>IFERROR(K11/SUM(Q11:Q16),"-")</f>
        <v>21111.111111111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77000</v>
      </c>
      <c r="AC11" s="83">
        <f>SUM(Y11:Y16)/SUM(K11:K16)</f>
        <v>1.1350877192982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4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78</v>
      </c>
      <c r="C12" s="184" t="s">
        <v>58</v>
      </c>
      <c r="D12" s="184"/>
      <c r="E12" s="184" t="s">
        <v>59</v>
      </c>
      <c r="F12" s="184" t="s">
        <v>76</v>
      </c>
      <c r="G12" s="184" t="s">
        <v>73</v>
      </c>
      <c r="H12" s="87"/>
      <c r="I12" s="87"/>
      <c r="J12" s="87"/>
      <c r="K12" s="176"/>
      <c r="L12" s="79">
        <v>43</v>
      </c>
      <c r="M12" s="79">
        <v>33</v>
      </c>
      <c r="N12" s="79">
        <v>20</v>
      </c>
      <c r="O12" s="88">
        <v>5</v>
      </c>
      <c r="P12" s="89">
        <v>1</v>
      </c>
      <c r="Q12" s="90">
        <f>O12+P12</f>
        <v>6</v>
      </c>
      <c r="R12" s="80">
        <f>IFERROR(Q12/N12,"-")</f>
        <v>0.3</v>
      </c>
      <c r="S12" s="79">
        <v>1</v>
      </c>
      <c r="T12" s="79">
        <v>1</v>
      </c>
      <c r="U12" s="80">
        <f>IFERROR(T12/(Q12),"-")</f>
        <v>0.16666666666667</v>
      </c>
      <c r="V12" s="81"/>
      <c r="W12" s="82">
        <v>4</v>
      </c>
      <c r="X12" s="80">
        <f>IF(Q12=0,"-",W12/Q12)</f>
        <v>0.66666666666667</v>
      </c>
      <c r="Y12" s="181">
        <v>76000</v>
      </c>
      <c r="Z12" s="182">
        <f>IFERROR(Y12/Q12,"-")</f>
        <v>12666.666666667</v>
      </c>
      <c r="AA12" s="182">
        <f>IFERROR(Y12/W12,"-")</f>
        <v>19000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3</v>
      </c>
      <c r="BP12" s="117">
        <f>IF(Q12=0,"",IF(BO12=0,"",(BO12/Q12)))</f>
        <v>0.5</v>
      </c>
      <c r="BQ12" s="118">
        <v>2</v>
      </c>
      <c r="BR12" s="119">
        <f>IFERROR(BQ12/BO12,"-")</f>
        <v>0.66666666666667</v>
      </c>
      <c r="BS12" s="120">
        <v>70000</v>
      </c>
      <c r="BT12" s="121">
        <f>IFERROR(BS12/BO12,"-")</f>
        <v>23333.333333333</v>
      </c>
      <c r="BU12" s="122"/>
      <c r="BV12" s="122"/>
      <c r="BW12" s="122">
        <v>2</v>
      </c>
      <c r="BX12" s="123">
        <v>2</v>
      </c>
      <c r="BY12" s="124">
        <f>IF(Q12=0,"",IF(BX12=0,"",(BX12/Q12)))</f>
        <v>0.33333333333333</v>
      </c>
      <c r="BZ12" s="125">
        <v>1</v>
      </c>
      <c r="CA12" s="126">
        <f>IFERROR(BZ12/BX12,"-")</f>
        <v>0.5</v>
      </c>
      <c r="CB12" s="127">
        <v>5000</v>
      </c>
      <c r="CC12" s="128">
        <f>IFERROR(CB12/BX12,"-")</f>
        <v>2500</v>
      </c>
      <c r="CD12" s="129">
        <v>1</v>
      </c>
      <c r="CE12" s="129"/>
      <c r="CF12" s="129"/>
      <c r="CG12" s="130">
        <v>1</v>
      </c>
      <c r="CH12" s="131">
        <f>IF(Q12=0,"",IF(CG12=0,"",(CG12/Q12)))</f>
        <v>0.16666666666667</v>
      </c>
      <c r="CI12" s="132">
        <v>1</v>
      </c>
      <c r="CJ12" s="133">
        <f>IFERROR(CI12/CG12,"-")</f>
        <v>1</v>
      </c>
      <c r="CK12" s="134">
        <v>1000</v>
      </c>
      <c r="CL12" s="135">
        <f>IFERROR(CK12/CG12,"-")</f>
        <v>1000</v>
      </c>
      <c r="CM12" s="136">
        <v>1</v>
      </c>
      <c r="CN12" s="136"/>
      <c r="CO12" s="136"/>
      <c r="CP12" s="137">
        <v>4</v>
      </c>
      <c r="CQ12" s="138">
        <v>76000</v>
      </c>
      <c r="CR12" s="138">
        <v>24000</v>
      </c>
      <c r="CS12" s="138">
        <v>46000</v>
      </c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59</v>
      </c>
      <c r="F13" s="184" t="s">
        <v>76</v>
      </c>
      <c r="G13" s="184" t="s">
        <v>61</v>
      </c>
      <c r="H13" s="87" t="s">
        <v>80</v>
      </c>
      <c r="I13" s="87" t="s">
        <v>81</v>
      </c>
      <c r="J13" s="186" t="s">
        <v>82</v>
      </c>
      <c r="K13" s="176"/>
      <c r="L13" s="79">
        <v>14</v>
      </c>
      <c r="M13" s="79">
        <v>0</v>
      </c>
      <c r="N13" s="79">
        <v>50</v>
      </c>
      <c r="O13" s="88">
        <v>5</v>
      </c>
      <c r="P13" s="89">
        <v>0</v>
      </c>
      <c r="Q13" s="90">
        <f>O13+P13</f>
        <v>5</v>
      </c>
      <c r="R13" s="80">
        <f>IFERROR(Q13/N13,"-")</f>
        <v>0.1</v>
      </c>
      <c r="S13" s="79">
        <v>0</v>
      </c>
      <c r="T13" s="79">
        <v>3</v>
      </c>
      <c r="U13" s="80">
        <f>IFERROR(T13/(Q13),"-")</f>
        <v>0.6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3</v>
      </c>
      <c r="BP13" s="117">
        <f>IF(Q13=0,"",IF(BO13=0,"",(BO13/Q13)))</f>
        <v>0.6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0.4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83</v>
      </c>
      <c r="C14" s="184" t="s">
        <v>58</v>
      </c>
      <c r="D14" s="184"/>
      <c r="E14" s="184" t="s">
        <v>59</v>
      </c>
      <c r="F14" s="184" t="s">
        <v>76</v>
      </c>
      <c r="G14" s="184" t="s">
        <v>73</v>
      </c>
      <c r="H14" s="87"/>
      <c r="I14" s="87"/>
      <c r="J14" s="87"/>
      <c r="K14" s="176"/>
      <c r="L14" s="79">
        <v>37</v>
      </c>
      <c r="M14" s="79">
        <v>25</v>
      </c>
      <c r="N14" s="79">
        <v>10</v>
      </c>
      <c r="O14" s="88">
        <v>4</v>
      </c>
      <c r="P14" s="89">
        <v>0</v>
      </c>
      <c r="Q14" s="90">
        <f>O14+P14</f>
        <v>4</v>
      </c>
      <c r="R14" s="80">
        <f>IFERROR(Q14/N14,"-")</f>
        <v>0.4</v>
      </c>
      <c r="S14" s="79">
        <v>2</v>
      </c>
      <c r="T14" s="79">
        <v>1</v>
      </c>
      <c r="U14" s="80">
        <f>IFERROR(T14/(Q14),"-")</f>
        <v>0.25</v>
      </c>
      <c r="V14" s="81"/>
      <c r="W14" s="82">
        <v>2</v>
      </c>
      <c r="X14" s="80">
        <f>IF(Q14=0,"-",W14/Q14)</f>
        <v>0.5</v>
      </c>
      <c r="Y14" s="181">
        <v>396000</v>
      </c>
      <c r="Z14" s="182">
        <f>IFERROR(Y14/Q14,"-")</f>
        <v>99000</v>
      </c>
      <c r="AA14" s="182">
        <f>IFERROR(Y14/W14,"-")</f>
        <v>198000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0.25</v>
      </c>
      <c r="BH14" s="109">
        <v>1</v>
      </c>
      <c r="BI14" s="111">
        <f>IFERROR(BH14/BF14,"-")</f>
        <v>1</v>
      </c>
      <c r="BJ14" s="112">
        <v>373000</v>
      </c>
      <c r="BK14" s="113">
        <f>IFERROR(BJ14/BF14,"-")</f>
        <v>373000</v>
      </c>
      <c r="BL14" s="114"/>
      <c r="BM14" s="114"/>
      <c r="BN14" s="114">
        <v>1</v>
      </c>
      <c r="BO14" s="116">
        <v>2</v>
      </c>
      <c r="BP14" s="117">
        <f>IF(Q14=0,"",IF(BO14=0,"",(BO14/Q14)))</f>
        <v>0.5</v>
      </c>
      <c r="BQ14" s="118">
        <v>1</v>
      </c>
      <c r="BR14" s="119">
        <f>IFERROR(BQ14/BO14,"-")</f>
        <v>0.5</v>
      </c>
      <c r="BS14" s="120">
        <v>23000</v>
      </c>
      <c r="BT14" s="121">
        <f>IFERROR(BS14/BO14,"-")</f>
        <v>11500</v>
      </c>
      <c r="BU14" s="122"/>
      <c r="BV14" s="122"/>
      <c r="BW14" s="122">
        <v>1</v>
      </c>
      <c r="BX14" s="123">
        <v>1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396000</v>
      </c>
      <c r="CR14" s="138">
        <v>373000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84</v>
      </c>
      <c r="C15" s="184" t="s">
        <v>58</v>
      </c>
      <c r="D15" s="184"/>
      <c r="E15" s="184" t="s">
        <v>85</v>
      </c>
      <c r="F15" s="184" t="s">
        <v>86</v>
      </c>
      <c r="G15" s="184" t="s">
        <v>61</v>
      </c>
      <c r="H15" s="87" t="s">
        <v>80</v>
      </c>
      <c r="I15" s="87" t="s">
        <v>81</v>
      </c>
      <c r="J15" s="186" t="s">
        <v>87</v>
      </c>
      <c r="K15" s="176"/>
      <c r="L15" s="79">
        <v>7</v>
      </c>
      <c r="M15" s="79">
        <v>0</v>
      </c>
      <c r="N15" s="79">
        <v>39</v>
      </c>
      <c r="O15" s="88">
        <v>5</v>
      </c>
      <c r="P15" s="89">
        <v>0</v>
      </c>
      <c r="Q15" s="90">
        <f>O15+P15</f>
        <v>5</v>
      </c>
      <c r="R15" s="80">
        <f>IFERROR(Q15/N15,"-")</f>
        <v>0.12820512820513</v>
      </c>
      <c r="S15" s="79">
        <v>1</v>
      </c>
      <c r="T15" s="79">
        <v>2</v>
      </c>
      <c r="U15" s="80">
        <f>IFERROR(T15/(Q15),"-")</f>
        <v>0.4</v>
      </c>
      <c r="V15" s="81"/>
      <c r="W15" s="82">
        <v>2</v>
      </c>
      <c r="X15" s="80">
        <f>IF(Q15=0,"-",W15/Q15)</f>
        <v>0.4</v>
      </c>
      <c r="Y15" s="181">
        <v>18000</v>
      </c>
      <c r="Z15" s="182">
        <f>IFERROR(Y15/Q15,"-")</f>
        <v>3600</v>
      </c>
      <c r="AA15" s="182">
        <f>IFERROR(Y15/W15,"-")</f>
        <v>9000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0.6</v>
      </c>
      <c r="BQ15" s="118">
        <v>1</v>
      </c>
      <c r="BR15" s="119">
        <f>IFERROR(BQ15/BO15,"-")</f>
        <v>0.33333333333333</v>
      </c>
      <c r="BS15" s="120">
        <v>5000</v>
      </c>
      <c r="BT15" s="121">
        <f>IFERROR(BS15/BO15,"-")</f>
        <v>1666.6666666667</v>
      </c>
      <c r="BU15" s="122">
        <v>1</v>
      </c>
      <c r="BV15" s="122"/>
      <c r="BW15" s="122"/>
      <c r="BX15" s="123">
        <v>1</v>
      </c>
      <c r="BY15" s="124">
        <f>IF(Q15=0,"",IF(BX15=0,"",(BX15/Q15)))</f>
        <v>0.2</v>
      </c>
      <c r="BZ15" s="125">
        <v>1</v>
      </c>
      <c r="CA15" s="126">
        <f>IFERROR(BZ15/BX15,"-")</f>
        <v>1</v>
      </c>
      <c r="CB15" s="127">
        <v>13000</v>
      </c>
      <c r="CC15" s="128">
        <f>IFERROR(CB15/BX15,"-")</f>
        <v>13000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18000</v>
      </c>
      <c r="CR15" s="138">
        <v>13000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85</v>
      </c>
      <c r="F16" s="184" t="s">
        <v>86</v>
      </c>
      <c r="G16" s="184" t="s">
        <v>73</v>
      </c>
      <c r="H16" s="87"/>
      <c r="I16" s="87"/>
      <c r="J16" s="87"/>
      <c r="K16" s="176"/>
      <c r="L16" s="79">
        <v>24</v>
      </c>
      <c r="M16" s="79">
        <v>16</v>
      </c>
      <c r="N16" s="79">
        <v>3</v>
      </c>
      <c r="O16" s="88">
        <v>3</v>
      </c>
      <c r="P16" s="89">
        <v>0</v>
      </c>
      <c r="Q16" s="90">
        <f>O16+P16</f>
        <v>3</v>
      </c>
      <c r="R16" s="80">
        <f>IFERROR(Q16/N16,"-")</f>
        <v>1</v>
      </c>
      <c r="S16" s="79">
        <v>0</v>
      </c>
      <c r="T16" s="79">
        <v>3</v>
      </c>
      <c r="U16" s="80">
        <f>IFERROR(T16/(Q16),"-")</f>
        <v>1</v>
      </c>
      <c r="V16" s="81"/>
      <c r="W16" s="82">
        <v>1</v>
      </c>
      <c r="X16" s="80">
        <f>IF(Q16=0,"-",W16/Q16)</f>
        <v>0.33333333333333</v>
      </c>
      <c r="Y16" s="181">
        <v>157000</v>
      </c>
      <c r="Z16" s="182">
        <f>IFERROR(Y16/Q16,"-")</f>
        <v>52333.333333333</v>
      </c>
      <c r="AA16" s="182">
        <f>IFERROR(Y16/W16,"-")</f>
        <v>157000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>
        <v>1</v>
      </c>
      <c r="CA16" s="126">
        <f>IFERROR(BZ16/BX16,"-")</f>
        <v>1</v>
      </c>
      <c r="CB16" s="127">
        <v>12000</v>
      </c>
      <c r="CC16" s="128">
        <f>IFERROR(CB16/BX16,"-")</f>
        <v>12000</v>
      </c>
      <c r="CD16" s="129"/>
      <c r="CE16" s="129"/>
      <c r="CF16" s="129">
        <v>1</v>
      </c>
      <c r="CG16" s="130">
        <v>1</v>
      </c>
      <c r="CH16" s="131">
        <f>IF(Q16=0,"",IF(CG16=0,"",(CG16/Q16)))</f>
        <v>0.33333333333333</v>
      </c>
      <c r="CI16" s="132">
        <v>1</v>
      </c>
      <c r="CJ16" s="133">
        <f>IFERROR(CI16/CG16,"-")</f>
        <v>1</v>
      </c>
      <c r="CK16" s="134">
        <v>200000</v>
      </c>
      <c r="CL16" s="135">
        <f>IFERROR(CK16/CG16,"-")</f>
        <v>200000</v>
      </c>
      <c r="CM16" s="136"/>
      <c r="CN16" s="136"/>
      <c r="CO16" s="136">
        <v>1</v>
      </c>
      <c r="CP16" s="137">
        <v>1</v>
      </c>
      <c r="CQ16" s="138">
        <v>157000</v>
      </c>
      <c r="CR16" s="138">
        <v>200000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4.06</v>
      </c>
      <c r="B17" s="184" t="s">
        <v>89</v>
      </c>
      <c r="C17" s="184" t="s">
        <v>58</v>
      </c>
      <c r="D17" s="184"/>
      <c r="E17" s="184" t="s">
        <v>90</v>
      </c>
      <c r="F17" s="184" t="s">
        <v>60</v>
      </c>
      <c r="G17" s="184" t="s">
        <v>61</v>
      </c>
      <c r="H17" s="87" t="s">
        <v>91</v>
      </c>
      <c r="I17" s="87" t="s">
        <v>63</v>
      </c>
      <c r="J17" s="185" t="s">
        <v>92</v>
      </c>
      <c r="K17" s="176">
        <v>150000</v>
      </c>
      <c r="L17" s="79">
        <v>23</v>
      </c>
      <c r="M17" s="79">
        <v>0</v>
      </c>
      <c r="N17" s="79">
        <v>85</v>
      </c>
      <c r="O17" s="88">
        <v>9</v>
      </c>
      <c r="P17" s="89">
        <v>0</v>
      </c>
      <c r="Q17" s="90">
        <f>O17+P17</f>
        <v>9</v>
      </c>
      <c r="R17" s="80">
        <f>IFERROR(Q17/N17,"-")</f>
        <v>0.10588235294118</v>
      </c>
      <c r="S17" s="79">
        <v>1</v>
      </c>
      <c r="T17" s="79">
        <v>3</v>
      </c>
      <c r="U17" s="80">
        <f>IFERROR(T17/(Q17),"-")</f>
        <v>0.33333333333333</v>
      </c>
      <c r="V17" s="81">
        <f>IFERROR(K17/SUM(Q17:Q18),"-")</f>
        <v>10714.285714286</v>
      </c>
      <c r="W17" s="82">
        <v>2</v>
      </c>
      <c r="X17" s="80">
        <f>IF(Q17=0,"-",W17/Q17)</f>
        <v>0.22222222222222</v>
      </c>
      <c r="Y17" s="181">
        <v>47000</v>
      </c>
      <c r="Z17" s="182">
        <f>IFERROR(Y17/Q17,"-")</f>
        <v>5222.2222222222</v>
      </c>
      <c r="AA17" s="182">
        <f>IFERROR(Y17/W17,"-")</f>
        <v>23500</v>
      </c>
      <c r="AB17" s="176">
        <f>SUM(Y17:Y18)-SUM(K17:K18)</f>
        <v>459000</v>
      </c>
      <c r="AC17" s="83">
        <f>SUM(Y17:Y18)/SUM(K17:K18)</f>
        <v>4.06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0.11111111111111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7</v>
      </c>
      <c r="BP17" s="117">
        <f>IF(Q17=0,"",IF(BO17=0,"",(BO17/Q17)))</f>
        <v>0.77777777777778</v>
      </c>
      <c r="BQ17" s="118">
        <v>1</v>
      </c>
      <c r="BR17" s="119">
        <f>IFERROR(BQ17/BO17,"-")</f>
        <v>0.14285714285714</v>
      </c>
      <c r="BS17" s="120">
        <v>39000</v>
      </c>
      <c r="BT17" s="121">
        <f>IFERROR(BS17/BO17,"-")</f>
        <v>5571.4285714286</v>
      </c>
      <c r="BU17" s="122"/>
      <c r="BV17" s="122"/>
      <c r="BW17" s="122">
        <v>1</v>
      </c>
      <c r="BX17" s="123">
        <v>1</v>
      </c>
      <c r="BY17" s="124">
        <f>IF(Q17=0,"",IF(BX17=0,"",(BX17/Q17)))</f>
        <v>0.11111111111111</v>
      </c>
      <c r="BZ17" s="125">
        <v>1</v>
      </c>
      <c r="CA17" s="126">
        <f>IFERROR(BZ17/BX17,"-")</f>
        <v>1</v>
      </c>
      <c r="CB17" s="127">
        <v>8000</v>
      </c>
      <c r="CC17" s="128">
        <f>IFERROR(CB17/BX17,"-")</f>
        <v>8000</v>
      </c>
      <c r="CD17" s="129"/>
      <c r="CE17" s="129">
        <v>1</v>
      </c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47000</v>
      </c>
      <c r="CR17" s="138">
        <v>39000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93</v>
      </c>
      <c r="C18" s="184" t="s">
        <v>58</v>
      </c>
      <c r="D18" s="184"/>
      <c r="E18" s="184" t="s">
        <v>90</v>
      </c>
      <c r="F18" s="184" t="s">
        <v>60</v>
      </c>
      <c r="G18" s="184" t="s">
        <v>73</v>
      </c>
      <c r="H18" s="87"/>
      <c r="I18" s="87"/>
      <c r="J18" s="87"/>
      <c r="K18" s="176"/>
      <c r="L18" s="79">
        <v>17</v>
      </c>
      <c r="M18" s="79">
        <v>14</v>
      </c>
      <c r="N18" s="79">
        <v>8</v>
      </c>
      <c r="O18" s="88">
        <v>5</v>
      </c>
      <c r="P18" s="89">
        <v>0</v>
      </c>
      <c r="Q18" s="90">
        <f>O18+P18</f>
        <v>5</v>
      </c>
      <c r="R18" s="80">
        <f>IFERROR(Q18/N18,"-")</f>
        <v>0.625</v>
      </c>
      <c r="S18" s="79">
        <v>2</v>
      </c>
      <c r="T18" s="79">
        <v>2</v>
      </c>
      <c r="U18" s="80">
        <f>IFERROR(T18/(Q18),"-")</f>
        <v>0.4</v>
      </c>
      <c r="V18" s="81"/>
      <c r="W18" s="82">
        <v>2</v>
      </c>
      <c r="X18" s="80">
        <f>IF(Q18=0,"-",W18/Q18)</f>
        <v>0.4</v>
      </c>
      <c r="Y18" s="181">
        <v>562000</v>
      </c>
      <c r="Z18" s="182">
        <f>IFERROR(Y18/Q18,"-")</f>
        <v>112400</v>
      </c>
      <c r="AA18" s="182">
        <f>IFERROR(Y18/W18,"-")</f>
        <v>281000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0.4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0.4</v>
      </c>
      <c r="BZ18" s="125">
        <v>2</v>
      </c>
      <c r="CA18" s="126">
        <f>IFERROR(BZ18/BX18,"-")</f>
        <v>1</v>
      </c>
      <c r="CB18" s="127">
        <v>516000</v>
      </c>
      <c r="CC18" s="128">
        <f>IFERROR(CB18/BX18,"-")</f>
        <v>258000</v>
      </c>
      <c r="CD18" s="129"/>
      <c r="CE18" s="129"/>
      <c r="CF18" s="129">
        <v>2</v>
      </c>
      <c r="CG18" s="130">
        <v>1</v>
      </c>
      <c r="CH18" s="131">
        <f>IF(Q18=0,"",IF(CG18=0,"",(CG18/Q18)))</f>
        <v>0.2</v>
      </c>
      <c r="CI18" s="132">
        <v>1</v>
      </c>
      <c r="CJ18" s="133">
        <f>IFERROR(CI18/CG18,"-")</f>
        <v>1</v>
      </c>
      <c r="CK18" s="134">
        <v>46000</v>
      </c>
      <c r="CL18" s="135">
        <f>IFERROR(CK18/CG18,"-")</f>
        <v>46000</v>
      </c>
      <c r="CM18" s="136"/>
      <c r="CN18" s="136"/>
      <c r="CO18" s="136">
        <v>1</v>
      </c>
      <c r="CP18" s="137">
        <v>2</v>
      </c>
      <c r="CQ18" s="138">
        <v>562000</v>
      </c>
      <c r="CR18" s="138">
        <v>366000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0.35555555555556</v>
      </c>
      <c r="B19" s="184" t="s">
        <v>94</v>
      </c>
      <c r="C19" s="184" t="s">
        <v>58</v>
      </c>
      <c r="D19" s="184"/>
      <c r="E19" s="184" t="s">
        <v>95</v>
      </c>
      <c r="F19" s="184" t="s">
        <v>96</v>
      </c>
      <c r="G19" s="184" t="s">
        <v>61</v>
      </c>
      <c r="H19" s="87" t="s">
        <v>91</v>
      </c>
      <c r="I19" s="87" t="s">
        <v>81</v>
      </c>
      <c r="J19" s="87" t="s">
        <v>97</v>
      </c>
      <c r="K19" s="176">
        <v>90000</v>
      </c>
      <c r="L19" s="79">
        <v>5</v>
      </c>
      <c r="M19" s="79">
        <v>0</v>
      </c>
      <c r="N19" s="79">
        <v>13</v>
      </c>
      <c r="O19" s="88">
        <v>1</v>
      </c>
      <c r="P19" s="89">
        <v>0</v>
      </c>
      <c r="Q19" s="90">
        <f>O19+P19</f>
        <v>1</v>
      </c>
      <c r="R19" s="80">
        <f>IFERROR(Q19/N19,"-")</f>
        <v>0.076923076923077</v>
      </c>
      <c r="S19" s="79">
        <v>0</v>
      </c>
      <c r="T19" s="79">
        <v>1</v>
      </c>
      <c r="U19" s="80">
        <f>IFERROR(T19/(Q19),"-")</f>
        <v>1</v>
      </c>
      <c r="V19" s="81">
        <f>IFERROR(K19/SUM(Q19:Q20),"-")</f>
        <v>12857.142857143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SUM(Y19:Y20)-SUM(K19:K20)</f>
        <v>-58000</v>
      </c>
      <c r="AC19" s="83">
        <f>SUM(Y19:Y20)/SUM(K19:K20)</f>
        <v>0.35555555555556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98</v>
      </c>
      <c r="C20" s="184" t="s">
        <v>58</v>
      </c>
      <c r="D20" s="184"/>
      <c r="E20" s="184" t="s">
        <v>95</v>
      </c>
      <c r="F20" s="184" t="s">
        <v>96</v>
      </c>
      <c r="G20" s="184" t="s">
        <v>73</v>
      </c>
      <c r="H20" s="87"/>
      <c r="I20" s="87"/>
      <c r="J20" s="87"/>
      <c r="K20" s="176"/>
      <c r="L20" s="79">
        <v>13</v>
      </c>
      <c r="M20" s="79">
        <v>12</v>
      </c>
      <c r="N20" s="79">
        <v>9</v>
      </c>
      <c r="O20" s="88">
        <v>6</v>
      </c>
      <c r="P20" s="89">
        <v>0</v>
      </c>
      <c r="Q20" s="90">
        <f>O20+P20</f>
        <v>6</v>
      </c>
      <c r="R20" s="80">
        <f>IFERROR(Q20/N20,"-")</f>
        <v>0.66666666666667</v>
      </c>
      <c r="S20" s="79">
        <v>0</v>
      </c>
      <c r="T20" s="79">
        <v>2</v>
      </c>
      <c r="U20" s="80">
        <f>IFERROR(T20/(Q20),"-")</f>
        <v>0.33333333333333</v>
      </c>
      <c r="V20" s="81"/>
      <c r="W20" s="82">
        <v>1</v>
      </c>
      <c r="X20" s="80">
        <f>IF(Q20=0,"-",W20/Q20)</f>
        <v>0.16666666666667</v>
      </c>
      <c r="Y20" s="181">
        <v>32000</v>
      </c>
      <c r="Z20" s="182">
        <f>IFERROR(Y20/Q20,"-")</f>
        <v>5333.3333333333</v>
      </c>
      <c r="AA20" s="182">
        <f>IFERROR(Y20/W20,"-")</f>
        <v>32000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0.16666666666667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0.16666666666667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4</v>
      </c>
      <c r="BY20" s="124">
        <f>IF(Q20=0,"",IF(BX20=0,"",(BX20/Q20)))</f>
        <v>0.66666666666667</v>
      </c>
      <c r="BZ20" s="125">
        <v>1</v>
      </c>
      <c r="CA20" s="126">
        <f>IFERROR(BZ20/BX20,"-")</f>
        <v>0.25</v>
      </c>
      <c r="CB20" s="127">
        <v>32000</v>
      </c>
      <c r="CC20" s="128">
        <f>IFERROR(CB20/BX20,"-")</f>
        <v>8000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32000</v>
      </c>
      <c r="CR20" s="138">
        <v>32000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0.47368421052632</v>
      </c>
      <c r="B21" s="184" t="s">
        <v>99</v>
      </c>
      <c r="C21" s="184" t="s">
        <v>58</v>
      </c>
      <c r="D21" s="184"/>
      <c r="E21" s="184" t="s">
        <v>100</v>
      </c>
      <c r="F21" s="184" t="s">
        <v>60</v>
      </c>
      <c r="G21" s="184" t="s">
        <v>61</v>
      </c>
      <c r="H21" s="87" t="s">
        <v>101</v>
      </c>
      <c r="I21" s="87" t="s">
        <v>63</v>
      </c>
      <c r="J21" s="185" t="s">
        <v>102</v>
      </c>
      <c r="K21" s="176">
        <v>190000</v>
      </c>
      <c r="L21" s="79">
        <v>37</v>
      </c>
      <c r="M21" s="79">
        <v>0</v>
      </c>
      <c r="N21" s="79">
        <v>113</v>
      </c>
      <c r="O21" s="88">
        <v>13</v>
      </c>
      <c r="P21" s="89">
        <v>0</v>
      </c>
      <c r="Q21" s="90">
        <f>O21+P21</f>
        <v>13</v>
      </c>
      <c r="R21" s="80">
        <f>IFERROR(Q21/N21,"-")</f>
        <v>0.11504424778761</v>
      </c>
      <c r="S21" s="79">
        <v>1</v>
      </c>
      <c r="T21" s="79">
        <v>7</v>
      </c>
      <c r="U21" s="80">
        <f>IFERROR(T21/(Q21),"-")</f>
        <v>0.53846153846154</v>
      </c>
      <c r="V21" s="81">
        <f>IFERROR(K21/SUM(Q21:Q22),"-")</f>
        <v>14615.384615385</v>
      </c>
      <c r="W21" s="82">
        <v>4</v>
      </c>
      <c r="X21" s="80">
        <f>IF(Q21=0,"-",W21/Q21)</f>
        <v>0.30769230769231</v>
      </c>
      <c r="Y21" s="181">
        <v>90000</v>
      </c>
      <c r="Z21" s="182">
        <f>IFERROR(Y21/Q21,"-")</f>
        <v>6923.0769230769</v>
      </c>
      <c r="AA21" s="182">
        <f>IFERROR(Y21/W21,"-")</f>
        <v>22500</v>
      </c>
      <c r="AB21" s="176">
        <f>SUM(Y21:Y22)-SUM(K21:K22)</f>
        <v>-100000</v>
      </c>
      <c r="AC21" s="83">
        <f>SUM(Y21:Y22)/SUM(K21:K22)</f>
        <v>0.47368421052632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5</v>
      </c>
      <c r="BG21" s="110">
        <f>IF(Q21=0,"",IF(BF21=0,"",(BF21/Q21)))</f>
        <v>0.38461538461538</v>
      </c>
      <c r="BH21" s="109">
        <v>2</v>
      </c>
      <c r="BI21" s="111">
        <f>IFERROR(BH21/BF21,"-")</f>
        <v>0.4</v>
      </c>
      <c r="BJ21" s="112">
        <v>6000</v>
      </c>
      <c r="BK21" s="113">
        <f>IFERROR(BJ21/BF21,"-")</f>
        <v>1200</v>
      </c>
      <c r="BL21" s="114">
        <v>2</v>
      </c>
      <c r="BM21" s="114"/>
      <c r="BN21" s="114"/>
      <c r="BO21" s="116">
        <v>4</v>
      </c>
      <c r="BP21" s="117">
        <f>IF(Q21=0,"",IF(BO21=0,"",(BO21/Q21)))</f>
        <v>0.30769230769231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3</v>
      </c>
      <c r="BY21" s="124">
        <f>IF(Q21=0,"",IF(BX21=0,"",(BX21/Q21)))</f>
        <v>0.23076923076923</v>
      </c>
      <c r="BZ21" s="125">
        <v>2</v>
      </c>
      <c r="CA21" s="126">
        <f>IFERROR(BZ21/BX21,"-")</f>
        <v>0.66666666666667</v>
      </c>
      <c r="CB21" s="127">
        <v>84000</v>
      </c>
      <c r="CC21" s="128">
        <f>IFERROR(CB21/BX21,"-")</f>
        <v>28000</v>
      </c>
      <c r="CD21" s="129">
        <v>1</v>
      </c>
      <c r="CE21" s="129"/>
      <c r="CF21" s="129">
        <v>1</v>
      </c>
      <c r="CG21" s="130">
        <v>1</v>
      </c>
      <c r="CH21" s="131">
        <f>IF(Q21=0,"",IF(CG21=0,"",(CG21/Q21)))</f>
        <v>0.076923076923077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4</v>
      </c>
      <c r="CQ21" s="138">
        <v>90000</v>
      </c>
      <c r="CR21" s="138">
        <v>83000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100</v>
      </c>
      <c r="F22" s="184" t="s">
        <v>60</v>
      </c>
      <c r="G22" s="184" t="s">
        <v>73</v>
      </c>
      <c r="H22" s="87"/>
      <c r="I22" s="87"/>
      <c r="J22" s="87"/>
      <c r="K22" s="176"/>
      <c r="L22" s="79">
        <v>20</v>
      </c>
      <c r="M22" s="79">
        <v>11</v>
      </c>
      <c r="N22" s="79">
        <v>5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1.3818181818182</v>
      </c>
      <c r="B23" s="184" t="s">
        <v>104</v>
      </c>
      <c r="C23" s="184" t="s">
        <v>58</v>
      </c>
      <c r="D23" s="184"/>
      <c r="E23" s="184" t="s">
        <v>59</v>
      </c>
      <c r="F23" s="184" t="s">
        <v>60</v>
      </c>
      <c r="G23" s="184" t="s">
        <v>61</v>
      </c>
      <c r="H23" s="87" t="s">
        <v>105</v>
      </c>
      <c r="I23" s="87" t="s">
        <v>81</v>
      </c>
      <c r="J23" s="87"/>
      <c r="K23" s="176">
        <v>220000</v>
      </c>
      <c r="L23" s="79">
        <v>2</v>
      </c>
      <c r="M23" s="79">
        <v>0</v>
      </c>
      <c r="N23" s="79">
        <v>15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>
        <f>IFERROR(K23/SUM(Q23:Q28),"-")</f>
        <v>20000</v>
      </c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>
        <f>SUM(Y23:Y28)-SUM(K23:K28)</f>
        <v>84000</v>
      </c>
      <c r="AC23" s="83">
        <f>SUM(Y23:Y28)/SUM(K23:K28)</f>
        <v>1.3818181818182</v>
      </c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106</v>
      </c>
      <c r="C24" s="184" t="s">
        <v>58</v>
      </c>
      <c r="D24" s="184"/>
      <c r="E24" s="184" t="s">
        <v>90</v>
      </c>
      <c r="F24" s="184" t="s">
        <v>86</v>
      </c>
      <c r="G24" s="184" t="s">
        <v>61</v>
      </c>
      <c r="H24" s="87" t="s">
        <v>105</v>
      </c>
      <c r="I24" s="87" t="s">
        <v>81</v>
      </c>
      <c r="J24" s="87"/>
      <c r="K24" s="176"/>
      <c r="L24" s="79">
        <v>3</v>
      </c>
      <c r="M24" s="79">
        <v>0</v>
      </c>
      <c r="N24" s="79">
        <v>16</v>
      </c>
      <c r="O24" s="88">
        <v>2</v>
      </c>
      <c r="P24" s="89">
        <v>0</v>
      </c>
      <c r="Q24" s="90">
        <f>O24+P24</f>
        <v>2</v>
      </c>
      <c r="R24" s="80">
        <f>IFERROR(Q24/N24,"-")</f>
        <v>0.125</v>
      </c>
      <c r="S24" s="79">
        <v>0</v>
      </c>
      <c r="T24" s="79">
        <v>2</v>
      </c>
      <c r="U24" s="80">
        <f>IFERROR(T24/(Q24),"-")</f>
        <v>1</v>
      </c>
      <c r="V24" s="81"/>
      <c r="W24" s="82">
        <v>1</v>
      </c>
      <c r="X24" s="80">
        <f>IF(Q24=0,"-",W24/Q24)</f>
        <v>0.5</v>
      </c>
      <c r="Y24" s="181">
        <v>5000</v>
      </c>
      <c r="Z24" s="182">
        <f>IFERROR(Y24/Q24,"-")</f>
        <v>2500</v>
      </c>
      <c r="AA24" s="182">
        <f>IFERROR(Y24/W24,"-")</f>
        <v>5000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0.5</v>
      </c>
      <c r="BZ24" s="125">
        <v>1</v>
      </c>
      <c r="CA24" s="126">
        <f>IFERROR(BZ24/BX24,"-")</f>
        <v>1</v>
      </c>
      <c r="CB24" s="127">
        <v>5000</v>
      </c>
      <c r="CC24" s="128">
        <f>IFERROR(CB24/BX24,"-")</f>
        <v>5000</v>
      </c>
      <c r="CD24" s="129">
        <v>1</v>
      </c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5000</v>
      </c>
      <c r="CR24" s="138">
        <v>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107</v>
      </c>
      <c r="C25" s="184" t="s">
        <v>58</v>
      </c>
      <c r="D25" s="184"/>
      <c r="E25" s="184" t="s">
        <v>95</v>
      </c>
      <c r="F25" s="184" t="s">
        <v>96</v>
      </c>
      <c r="G25" s="184" t="s">
        <v>61</v>
      </c>
      <c r="H25" s="87" t="s">
        <v>105</v>
      </c>
      <c r="I25" s="87" t="s">
        <v>81</v>
      </c>
      <c r="J25" s="87"/>
      <c r="K25" s="176"/>
      <c r="L25" s="79">
        <v>2</v>
      </c>
      <c r="M25" s="79">
        <v>0</v>
      </c>
      <c r="N25" s="79">
        <v>9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108</v>
      </c>
      <c r="C26" s="184" t="s">
        <v>58</v>
      </c>
      <c r="D26" s="184"/>
      <c r="E26" s="184" t="s">
        <v>109</v>
      </c>
      <c r="F26" s="184" t="s">
        <v>110</v>
      </c>
      <c r="G26" s="184" t="s">
        <v>61</v>
      </c>
      <c r="H26" s="87" t="s">
        <v>105</v>
      </c>
      <c r="I26" s="87" t="s">
        <v>81</v>
      </c>
      <c r="J26" s="87"/>
      <c r="K26" s="176"/>
      <c r="L26" s="79">
        <v>3</v>
      </c>
      <c r="M26" s="79">
        <v>0</v>
      </c>
      <c r="N26" s="79">
        <v>25</v>
      </c>
      <c r="O26" s="88">
        <v>1</v>
      </c>
      <c r="P26" s="89">
        <v>0</v>
      </c>
      <c r="Q26" s="90">
        <f>O26+P26</f>
        <v>1</v>
      </c>
      <c r="R26" s="80">
        <f>IFERROR(Q26/N26,"-")</f>
        <v>0.04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111</v>
      </c>
      <c r="C27" s="184" t="s">
        <v>58</v>
      </c>
      <c r="D27" s="184"/>
      <c r="E27" s="184" t="s">
        <v>112</v>
      </c>
      <c r="F27" s="184" t="s">
        <v>113</v>
      </c>
      <c r="G27" s="184" t="s">
        <v>61</v>
      </c>
      <c r="H27" s="87" t="s">
        <v>105</v>
      </c>
      <c r="I27" s="87" t="s">
        <v>81</v>
      </c>
      <c r="J27" s="87"/>
      <c r="K27" s="176"/>
      <c r="L27" s="79">
        <v>4</v>
      </c>
      <c r="M27" s="79">
        <v>0</v>
      </c>
      <c r="N27" s="79">
        <v>12</v>
      </c>
      <c r="O27" s="88">
        <v>1</v>
      </c>
      <c r="P27" s="89">
        <v>0</v>
      </c>
      <c r="Q27" s="90">
        <f>O27+P27</f>
        <v>1</v>
      </c>
      <c r="R27" s="80">
        <f>IFERROR(Q27/N27,"-")</f>
        <v>0.083333333333333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1</v>
      </c>
      <c r="Y27" s="181">
        <v>163000</v>
      </c>
      <c r="Z27" s="182">
        <f>IFERROR(Y27/Q27,"-")</f>
        <v>163000</v>
      </c>
      <c r="AA27" s="182">
        <f>IFERROR(Y27/W27,"-")</f>
        <v>163000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1</v>
      </c>
      <c r="BZ27" s="125">
        <v>1</v>
      </c>
      <c r="CA27" s="126">
        <f>IFERROR(BZ27/BX27,"-")</f>
        <v>1</v>
      </c>
      <c r="CB27" s="127">
        <v>163000</v>
      </c>
      <c r="CC27" s="128">
        <f>IFERROR(CB27/BX27,"-")</f>
        <v>163000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163000</v>
      </c>
      <c r="CR27" s="138">
        <v>163000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/>
      <c r="B28" s="184" t="s">
        <v>114</v>
      </c>
      <c r="C28" s="184" t="s">
        <v>58</v>
      </c>
      <c r="D28" s="184"/>
      <c r="E28" s="184" t="s">
        <v>72</v>
      </c>
      <c r="F28" s="184" t="s">
        <v>72</v>
      </c>
      <c r="G28" s="184" t="s">
        <v>73</v>
      </c>
      <c r="H28" s="87" t="s">
        <v>74</v>
      </c>
      <c r="I28" s="87"/>
      <c r="J28" s="87"/>
      <c r="K28" s="176"/>
      <c r="L28" s="79">
        <v>55</v>
      </c>
      <c r="M28" s="79">
        <v>24</v>
      </c>
      <c r="N28" s="79">
        <v>5</v>
      </c>
      <c r="O28" s="88">
        <v>7</v>
      </c>
      <c r="P28" s="89">
        <v>0</v>
      </c>
      <c r="Q28" s="90">
        <f>O28+P28</f>
        <v>7</v>
      </c>
      <c r="R28" s="80">
        <f>IFERROR(Q28/N28,"-")</f>
        <v>1.4</v>
      </c>
      <c r="S28" s="79">
        <v>0</v>
      </c>
      <c r="T28" s="79">
        <v>4</v>
      </c>
      <c r="U28" s="80">
        <f>IFERROR(T28/(Q28),"-")</f>
        <v>0.57142857142857</v>
      </c>
      <c r="V28" s="81"/>
      <c r="W28" s="82">
        <v>3</v>
      </c>
      <c r="X28" s="80">
        <f>IF(Q28=0,"-",W28/Q28)</f>
        <v>0.42857142857143</v>
      </c>
      <c r="Y28" s="181">
        <v>136000</v>
      </c>
      <c r="Z28" s="182">
        <f>IFERROR(Y28/Q28,"-")</f>
        <v>19428.571428571</v>
      </c>
      <c r="AA28" s="182">
        <f>IFERROR(Y28/W28,"-")</f>
        <v>45333.333333333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0.14285714285714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0.57142857142857</v>
      </c>
      <c r="BQ28" s="118">
        <v>1</v>
      </c>
      <c r="BR28" s="119">
        <f>IFERROR(BQ28/BO28,"-")</f>
        <v>0.25</v>
      </c>
      <c r="BS28" s="120">
        <v>10000</v>
      </c>
      <c r="BT28" s="121">
        <f>IFERROR(BS28/BO28,"-")</f>
        <v>2500</v>
      </c>
      <c r="BU28" s="122">
        <v>1</v>
      </c>
      <c r="BV28" s="122"/>
      <c r="BW28" s="122"/>
      <c r="BX28" s="123">
        <v>1</v>
      </c>
      <c r="BY28" s="124">
        <f>IF(Q28=0,"",IF(BX28=0,"",(BX28/Q28)))</f>
        <v>0.14285714285714</v>
      </c>
      <c r="BZ28" s="125">
        <v>1</v>
      </c>
      <c r="CA28" s="126">
        <f>IFERROR(BZ28/BX28,"-")</f>
        <v>1</v>
      </c>
      <c r="CB28" s="127">
        <v>51000</v>
      </c>
      <c r="CC28" s="128">
        <f>IFERROR(CB28/BX28,"-")</f>
        <v>51000</v>
      </c>
      <c r="CD28" s="129"/>
      <c r="CE28" s="129"/>
      <c r="CF28" s="129">
        <v>1</v>
      </c>
      <c r="CG28" s="130">
        <v>1</v>
      </c>
      <c r="CH28" s="131">
        <f>IF(Q28=0,"",IF(CG28=0,"",(CG28/Q28)))</f>
        <v>0.14285714285714</v>
      </c>
      <c r="CI28" s="132">
        <v>1</v>
      </c>
      <c r="CJ28" s="133">
        <f>IFERROR(CI28/CG28,"-")</f>
        <v>1</v>
      </c>
      <c r="CK28" s="134">
        <v>75000</v>
      </c>
      <c r="CL28" s="135">
        <f>IFERROR(CK28/CG28,"-")</f>
        <v>75000</v>
      </c>
      <c r="CM28" s="136"/>
      <c r="CN28" s="136"/>
      <c r="CO28" s="136">
        <v>1</v>
      </c>
      <c r="CP28" s="137">
        <v>3</v>
      </c>
      <c r="CQ28" s="138">
        <v>136000</v>
      </c>
      <c r="CR28" s="138">
        <v>75000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0.925</v>
      </c>
      <c r="B29" s="184" t="s">
        <v>115</v>
      </c>
      <c r="C29" s="184" t="s">
        <v>58</v>
      </c>
      <c r="D29" s="184"/>
      <c r="E29" s="184" t="s">
        <v>116</v>
      </c>
      <c r="F29" s="184" t="s">
        <v>117</v>
      </c>
      <c r="G29" s="184" t="s">
        <v>61</v>
      </c>
      <c r="H29" s="87" t="s">
        <v>62</v>
      </c>
      <c r="I29" s="87" t="s">
        <v>118</v>
      </c>
      <c r="J29" s="87" t="s">
        <v>119</v>
      </c>
      <c r="K29" s="176">
        <v>400000</v>
      </c>
      <c r="L29" s="79">
        <v>19</v>
      </c>
      <c r="M29" s="79">
        <v>0</v>
      </c>
      <c r="N29" s="79">
        <v>70</v>
      </c>
      <c r="O29" s="88">
        <v>8</v>
      </c>
      <c r="P29" s="89">
        <v>0</v>
      </c>
      <c r="Q29" s="90">
        <f>O29+P29</f>
        <v>8</v>
      </c>
      <c r="R29" s="80">
        <f>IFERROR(Q29/N29,"-")</f>
        <v>0.11428571428571</v>
      </c>
      <c r="S29" s="79">
        <v>1</v>
      </c>
      <c r="T29" s="79">
        <v>4</v>
      </c>
      <c r="U29" s="80">
        <f>IFERROR(T29/(Q29),"-")</f>
        <v>0.5</v>
      </c>
      <c r="V29" s="81">
        <f>IFERROR(K29/SUM(Q29:Q33),"-")</f>
        <v>11428.571428571</v>
      </c>
      <c r="W29" s="82">
        <v>1</v>
      </c>
      <c r="X29" s="80">
        <f>IF(Q29=0,"-",W29/Q29)</f>
        <v>0.125</v>
      </c>
      <c r="Y29" s="181">
        <v>17000</v>
      </c>
      <c r="Z29" s="182">
        <f>IFERROR(Y29/Q29,"-")</f>
        <v>2125</v>
      </c>
      <c r="AA29" s="182">
        <f>IFERROR(Y29/W29,"-")</f>
        <v>17000</v>
      </c>
      <c r="AB29" s="176">
        <f>SUM(Y29:Y33)-SUM(K29:K33)</f>
        <v>-30000</v>
      </c>
      <c r="AC29" s="83">
        <f>SUM(Y29:Y33)/SUM(K29:K33)</f>
        <v>0.925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0.125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5</v>
      </c>
      <c r="BP29" s="117">
        <f>IF(Q29=0,"",IF(BO29=0,"",(BO29/Q29)))</f>
        <v>0.625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0.25</v>
      </c>
      <c r="BZ29" s="125">
        <v>1</v>
      </c>
      <c r="CA29" s="126">
        <f>IFERROR(BZ29/BX29,"-")</f>
        <v>0.5</v>
      </c>
      <c r="CB29" s="127">
        <v>17000</v>
      </c>
      <c r="CC29" s="128">
        <f>IFERROR(CB29/BX29,"-")</f>
        <v>8500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17000</v>
      </c>
      <c r="CR29" s="138">
        <v>17000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120</v>
      </c>
      <c r="C30" s="184" t="s">
        <v>58</v>
      </c>
      <c r="D30" s="184"/>
      <c r="E30" s="184" t="s">
        <v>121</v>
      </c>
      <c r="F30" s="184" t="s">
        <v>122</v>
      </c>
      <c r="G30" s="184" t="s">
        <v>61</v>
      </c>
      <c r="H30" s="87"/>
      <c r="I30" s="87" t="s">
        <v>118</v>
      </c>
      <c r="J30" s="87"/>
      <c r="K30" s="176"/>
      <c r="L30" s="79">
        <v>14</v>
      </c>
      <c r="M30" s="79">
        <v>0</v>
      </c>
      <c r="N30" s="79">
        <v>91</v>
      </c>
      <c r="O30" s="88">
        <v>2</v>
      </c>
      <c r="P30" s="89">
        <v>0</v>
      </c>
      <c r="Q30" s="90">
        <f>O30+P30</f>
        <v>2</v>
      </c>
      <c r="R30" s="80">
        <f>IFERROR(Q30/N30,"-")</f>
        <v>0.021978021978022</v>
      </c>
      <c r="S30" s="79">
        <v>0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0.5</v>
      </c>
      <c r="Y30" s="181">
        <v>28000</v>
      </c>
      <c r="Z30" s="182">
        <f>IFERROR(Y30/Q30,"-")</f>
        <v>14000</v>
      </c>
      <c r="AA30" s="182">
        <f>IFERROR(Y30/W30,"-")</f>
        <v>28000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0.5</v>
      </c>
      <c r="BH30" s="109">
        <v>1</v>
      </c>
      <c r="BI30" s="111">
        <f>IFERROR(BH30/BF30,"-")</f>
        <v>1</v>
      </c>
      <c r="BJ30" s="112">
        <v>28000</v>
      </c>
      <c r="BK30" s="113">
        <f>IFERROR(BJ30/BF30,"-")</f>
        <v>28000</v>
      </c>
      <c r="BL30" s="114"/>
      <c r="BM30" s="114"/>
      <c r="BN30" s="114">
        <v>1</v>
      </c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1</v>
      </c>
      <c r="CH30" s="131">
        <f>IF(Q30=0,"",IF(CG30=0,"",(CG30/Q30)))</f>
        <v>0.5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1</v>
      </c>
      <c r="CQ30" s="138">
        <v>28000</v>
      </c>
      <c r="CR30" s="138">
        <v>28000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123</v>
      </c>
      <c r="C31" s="184" t="s">
        <v>58</v>
      </c>
      <c r="D31" s="184"/>
      <c r="E31" s="184" t="s">
        <v>124</v>
      </c>
      <c r="F31" s="184" t="s">
        <v>125</v>
      </c>
      <c r="G31" s="184" t="s">
        <v>61</v>
      </c>
      <c r="H31" s="87"/>
      <c r="I31" s="87" t="s">
        <v>118</v>
      </c>
      <c r="J31" s="87"/>
      <c r="K31" s="176"/>
      <c r="L31" s="79">
        <v>15</v>
      </c>
      <c r="M31" s="79">
        <v>0</v>
      </c>
      <c r="N31" s="79">
        <v>92</v>
      </c>
      <c r="O31" s="88">
        <v>5</v>
      </c>
      <c r="P31" s="89">
        <v>0</v>
      </c>
      <c r="Q31" s="90">
        <f>O31+P31</f>
        <v>5</v>
      </c>
      <c r="R31" s="80">
        <f>IFERROR(Q31/N31,"-")</f>
        <v>0.054347826086957</v>
      </c>
      <c r="S31" s="79">
        <v>1</v>
      </c>
      <c r="T31" s="79">
        <v>2</v>
      </c>
      <c r="U31" s="80">
        <f>IFERROR(T31/(Q31),"-")</f>
        <v>0.4</v>
      </c>
      <c r="V31" s="81"/>
      <c r="W31" s="82">
        <v>2</v>
      </c>
      <c r="X31" s="80">
        <f>IF(Q31=0,"-",W31/Q31)</f>
        <v>0.4</v>
      </c>
      <c r="Y31" s="181">
        <v>31000</v>
      </c>
      <c r="Z31" s="182">
        <f>IFERROR(Y31/Q31,"-")</f>
        <v>6200</v>
      </c>
      <c r="AA31" s="182">
        <f>IFERROR(Y31/W31,"-")</f>
        <v>15500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0.4</v>
      </c>
      <c r="BQ31" s="118">
        <v>1</v>
      </c>
      <c r="BR31" s="119">
        <f>IFERROR(BQ31/BO31,"-")</f>
        <v>0.5</v>
      </c>
      <c r="BS31" s="120">
        <v>70000</v>
      </c>
      <c r="BT31" s="121">
        <f>IFERROR(BS31/BO31,"-")</f>
        <v>35000</v>
      </c>
      <c r="BU31" s="122"/>
      <c r="BV31" s="122"/>
      <c r="BW31" s="122">
        <v>1</v>
      </c>
      <c r="BX31" s="123">
        <v>2</v>
      </c>
      <c r="BY31" s="124">
        <f>IF(Q31=0,"",IF(BX31=0,"",(BX31/Q31)))</f>
        <v>0.4</v>
      </c>
      <c r="BZ31" s="125">
        <v>2</v>
      </c>
      <c r="CA31" s="126">
        <f>IFERROR(BZ31/BX31,"-")</f>
        <v>1</v>
      </c>
      <c r="CB31" s="127">
        <v>31000</v>
      </c>
      <c r="CC31" s="128">
        <f>IFERROR(CB31/BX31,"-")</f>
        <v>15500</v>
      </c>
      <c r="CD31" s="129">
        <v>1</v>
      </c>
      <c r="CE31" s="129"/>
      <c r="CF31" s="129">
        <v>1</v>
      </c>
      <c r="CG31" s="130">
        <v>1</v>
      </c>
      <c r="CH31" s="131">
        <f>IF(Q31=0,"",IF(CG31=0,"",(CG31/Q31)))</f>
        <v>0.2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2</v>
      </c>
      <c r="CQ31" s="138">
        <v>31000</v>
      </c>
      <c r="CR31" s="138">
        <v>70000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126</v>
      </c>
      <c r="C32" s="184" t="s">
        <v>58</v>
      </c>
      <c r="D32" s="184"/>
      <c r="E32" s="184" t="s">
        <v>127</v>
      </c>
      <c r="F32" s="184" t="s">
        <v>128</v>
      </c>
      <c r="G32" s="184" t="s">
        <v>61</v>
      </c>
      <c r="H32" s="87"/>
      <c r="I32" s="87" t="s">
        <v>118</v>
      </c>
      <c r="J32" s="87"/>
      <c r="K32" s="176"/>
      <c r="L32" s="79">
        <v>10</v>
      </c>
      <c r="M32" s="79">
        <v>0</v>
      </c>
      <c r="N32" s="79">
        <v>77</v>
      </c>
      <c r="O32" s="88">
        <v>1</v>
      </c>
      <c r="P32" s="89">
        <v>0</v>
      </c>
      <c r="Q32" s="90">
        <f>O32+P32</f>
        <v>1</v>
      </c>
      <c r="R32" s="80">
        <f>IFERROR(Q32/N32,"-")</f>
        <v>0.012987012987013</v>
      </c>
      <c r="S32" s="79">
        <v>0</v>
      </c>
      <c r="T32" s="79">
        <v>1</v>
      </c>
      <c r="U32" s="80">
        <f>IFERROR(T32/(Q32),"-")</f>
        <v>1</v>
      </c>
      <c r="V32" s="81"/>
      <c r="W32" s="82">
        <v>1</v>
      </c>
      <c r="X32" s="80">
        <f>IF(Q32=0,"-",W32/Q32)</f>
        <v>1</v>
      </c>
      <c r="Y32" s="181">
        <v>5000</v>
      </c>
      <c r="Z32" s="182">
        <f>IFERROR(Y32/Q32,"-")</f>
        <v>5000</v>
      </c>
      <c r="AA32" s="182">
        <f>IFERROR(Y32/W32,"-")</f>
        <v>5000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1</v>
      </c>
      <c r="BQ32" s="118">
        <v>1</v>
      </c>
      <c r="BR32" s="119">
        <f>IFERROR(BQ32/BO32,"-")</f>
        <v>1</v>
      </c>
      <c r="BS32" s="120">
        <v>5000</v>
      </c>
      <c r="BT32" s="121">
        <f>IFERROR(BS32/BO32,"-")</f>
        <v>5000</v>
      </c>
      <c r="BU32" s="122">
        <v>1</v>
      </c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5000</v>
      </c>
      <c r="CR32" s="138">
        <v>5000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/>
      <c r="I33" s="87"/>
      <c r="J33" s="87"/>
      <c r="K33" s="176"/>
      <c r="L33" s="79">
        <v>154</v>
      </c>
      <c r="M33" s="79">
        <v>85</v>
      </c>
      <c r="N33" s="79">
        <v>39</v>
      </c>
      <c r="O33" s="88">
        <v>19</v>
      </c>
      <c r="P33" s="89">
        <v>0</v>
      </c>
      <c r="Q33" s="90">
        <f>O33+P33</f>
        <v>19</v>
      </c>
      <c r="R33" s="80">
        <f>IFERROR(Q33/N33,"-")</f>
        <v>0.48717948717949</v>
      </c>
      <c r="S33" s="79">
        <v>3</v>
      </c>
      <c r="T33" s="79">
        <v>4</v>
      </c>
      <c r="U33" s="80">
        <f>IFERROR(T33/(Q33),"-")</f>
        <v>0.21052631578947</v>
      </c>
      <c r="V33" s="81"/>
      <c r="W33" s="82">
        <v>7</v>
      </c>
      <c r="X33" s="80">
        <f>IF(Q33=0,"-",W33/Q33)</f>
        <v>0.36842105263158</v>
      </c>
      <c r="Y33" s="181">
        <v>289000</v>
      </c>
      <c r="Z33" s="182">
        <f>IFERROR(Y33/Q33,"-")</f>
        <v>15210.526315789</v>
      </c>
      <c r="AA33" s="182">
        <f>IFERROR(Y33/W33,"-")</f>
        <v>41285.714285714</v>
      </c>
      <c r="AB33" s="176"/>
      <c r="AC33" s="83"/>
      <c r="AD33" s="77"/>
      <c r="AE33" s="91">
        <v>1</v>
      </c>
      <c r="AF33" s="92">
        <f>IF(Q33=0,"",IF(AE33=0,"",(AE33/Q33)))</f>
        <v>0.052631578947368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4</v>
      </c>
      <c r="BG33" s="110">
        <f>IF(Q33=0,"",IF(BF33=0,"",(BF33/Q33)))</f>
        <v>0.21052631578947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8</v>
      </c>
      <c r="BP33" s="117">
        <f>IF(Q33=0,"",IF(BO33=0,"",(BO33/Q33)))</f>
        <v>0.42105263157895</v>
      </c>
      <c r="BQ33" s="118">
        <v>4</v>
      </c>
      <c r="BR33" s="119">
        <f>IFERROR(BQ33/BO33,"-")</f>
        <v>0.5</v>
      </c>
      <c r="BS33" s="120">
        <v>60000</v>
      </c>
      <c r="BT33" s="121">
        <f>IFERROR(BS33/BO33,"-")</f>
        <v>7500</v>
      </c>
      <c r="BU33" s="122">
        <v>2</v>
      </c>
      <c r="BV33" s="122">
        <v>1</v>
      </c>
      <c r="BW33" s="122">
        <v>1</v>
      </c>
      <c r="BX33" s="123">
        <v>6</v>
      </c>
      <c r="BY33" s="124">
        <f>IF(Q33=0,"",IF(BX33=0,"",(BX33/Q33)))</f>
        <v>0.31578947368421</v>
      </c>
      <c r="BZ33" s="125">
        <v>5</v>
      </c>
      <c r="CA33" s="126">
        <f>IFERROR(BZ33/BX33,"-")</f>
        <v>0.83333333333333</v>
      </c>
      <c r="CB33" s="127">
        <v>410000</v>
      </c>
      <c r="CC33" s="128">
        <f>IFERROR(CB33/BX33,"-")</f>
        <v>68333.333333333</v>
      </c>
      <c r="CD33" s="129"/>
      <c r="CE33" s="129"/>
      <c r="CF33" s="129">
        <v>5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7</v>
      </c>
      <c r="CQ33" s="138">
        <v>289000</v>
      </c>
      <c r="CR33" s="138">
        <v>170000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1.6375</v>
      </c>
      <c r="B34" s="184" t="s">
        <v>130</v>
      </c>
      <c r="C34" s="184" t="s">
        <v>58</v>
      </c>
      <c r="D34" s="184"/>
      <c r="E34" s="184" t="s">
        <v>131</v>
      </c>
      <c r="F34" s="184" t="s">
        <v>132</v>
      </c>
      <c r="G34" s="184" t="s">
        <v>61</v>
      </c>
      <c r="H34" s="87" t="s">
        <v>66</v>
      </c>
      <c r="I34" s="87" t="s">
        <v>118</v>
      </c>
      <c r="J34" s="87" t="s">
        <v>119</v>
      </c>
      <c r="K34" s="176">
        <v>400000</v>
      </c>
      <c r="L34" s="79">
        <v>32</v>
      </c>
      <c r="M34" s="79">
        <v>0</v>
      </c>
      <c r="N34" s="79">
        <v>129</v>
      </c>
      <c r="O34" s="88">
        <v>8</v>
      </c>
      <c r="P34" s="89">
        <v>0</v>
      </c>
      <c r="Q34" s="90">
        <f>O34+P34</f>
        <v>8</v>
      </c>
      <c r="R34" s="80">
        <f>IFERROR(Q34/N34,"-")</f>
        <v>0.062015503875969</v>
      </c>
      <c r="S34" s="79">
        <v>0</v>
      </c>
      <c r="T34" s="79">
        <v>4</v>
      </c>
      <c r="U34" s="80">
        <f>IFERROR(T34/(Q34),"-")</f>
        <v>0.5</v>
      </c>
      <c r="V34" s="81">
        <f>IFERROR(K34/SUM(Q34:Q38),"-")</f>
        <v>12121.212121212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SUM(Y34:Y38)-SUM(K34:K38)</f>
        <v>255000</v>
      </c>
      <c r="AC34" s="83">
        <f>SUM(Y34:Y38)/SUM(K34:K38)</f>
        <v>1.6375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2</v>
      </c>
      <c r="AX34" s="104">
        <f>IF(Q34=0,"",IF(AW34=0,"",(AW34/Q34)))</f>
        <v>0.25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>
        <v>1</v>
      </c>
      <c r="BG34" s="110">
        <f>IF(Q34=0,"",IF(BF34=0,"",(BF34/Q34)))</f>
        <v>0.125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0.25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3</v>
      </c>
      <c r="BY34" s="124">
        <f>IF(Q34=0,"",IF(BX34=0,"",(BX34/Q34)))</f>
        <v>0.375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121</v>
      </c>
      <c r="F35" s="184" t="s">
        <v>122</v>
      </c>
      <c r="G35" s="184" t="s">
        <v>61</v>
      </c>
      <c r="H35" s="87"/>
      <c r="I35" s="87" t="s">
        <v>118</v>
      </c>
      <c r="J35" s="87"/>
      <c r="K35" s="176"/>
      <c r="L35" s="79">
        <v>8</v>
      </c>
      <c r="M35" s="79">
        <v>0</v>
      </c>
      <c r="N35" s="79">
        <v>70</v>
      </c>
      <c r="O35" s="88">
        <v>2</v>
      </c>
      <c r="P35" s="89">
        <v>0</v>
      </c>
      <c r="Q35" s="90">
        <f>O35+P35</f>
        <v>2</v>
      </c>
      <c r="R35" s="80">
        <f>IFERROR(Q35/N35,"-")</f>
        <v>0.028571428571429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0.5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134</v>
      </c>
      <c r="C36" s="184" t="s">
        <v>58</v>
      </c>
      <c r="D36" s="184"/>
      <c r="E36" s="184" t="s">
        <v>116</v>
      </c>
      <c r="F36" s="184" t="s">
        <v>117</v>
      </c>
      <c r="G36" s="184" t="s">
        <v>61</v>
      </c>
      <c r="H36" s="87"/>
      <c r="I36" s="87" t="s">
        <v>118</v>
      </c>
      <c r="J36" s="87"/>
      <c r="K36" s="176"/>
      <c r="L36" s="79">
        <v>18</v>
      </c>
      <c r="M36" s="79">
        <v>0</v>
      </c>
      <c r="N36" s="79">
        <v>101</v>
      </c>
      <c r="O36" s="88">
        <v>3</v>
      </c>
      <c r="P36" s="89">
        <v>0</v>
      </c>
      <c r="Q36" s="90">
        <f>O36+P36</f>
        <v>3</v>
      </c>
      <c r="R36" s="80">
        <f>IFERROR(Q36/N36,"-")</f>
        <v>0.02970297029703</v>
      </c>
      <c r="S36" s="79">
        <v>0</v>
      </c>
      <c r="T36" s="79">
        <v>2</v>
      </c>
      <c r="U36" s="80">
        <f>IFERROR(T36/(Q36),"-")</f>
        <v>0.66666666666667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3</v>
      </c>
      <c r="BG36" s="110">
        <f>IF(Q36=0,"",IF(BF36=0,"",(BF36/Q36)))</f>
        <v>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127</v>
      </c>
      <c r="F37" s="184" t="s">
        <v>128</v>
      </c>
      <c r="G37" s="184" t="s">
        <v>61</v>
      </c>
      <c r="H37" s="87"/>
      <c r="I37" s="87" t="s">
        <v>118</v>
      </c>
      <c r="J37" s="87"/>
      <c r="K37" s="176"/>
      <c r="L37" s="79">
        <v>12</v>
      </c>
      <c r="M37" s="79">
        <v>0</v>
      </c>
      <c r="N37" s="79">
        <v>36</v>
      </c>
      <c r="O37" s="88">
        <v>0</v>
      </c>
      <c r="P37" s="89">
        <v>0</v>
      </c>
      <c r="Q37" s="90">
        <f>O37+P37</f>
        <v>0</v>
      </c>
      <c r="R37" s="80">
        <f>IFERROR(Q37/N37,"-")</f>
        <v>0</v>
      </c>
      <c r="S37" s="79">
        <v>0</v>
      </c>
      <c r="T37" s="79">
        <v>0</v>
      </c>
      <c r="U37" s="80" t="str">
        <f>IFERROR(T37/(Q37),"-")</f>
        <v>-</v>
      </c>
      <c r="V37" s="81"/>
      <c r="W37" s="82">
        <v>0</v>
      </c>
      <c r="X37" s="80" t="str">
        <f>IF(Q37=0,"-",W37/Q37)</f>
        <v>-</v>
      </c>
      <c r="Y37" s="181">
        <v>0</v>
      </c>
      <c r="Z37" s="182" t="str">
        <f>IFERROR(Y37/Q37,"-")</f>
        <v>-</v>
      </c>
      <c r="AA37" s="182" t="str">
        <f>IFERROR(Y37/W37,"-")</f>
        <v>-</v>
      </c>
      <c r="AB37" s="176"/>
      <c r="AC37" s="83"/>
      <c r="AD37" s="77"/>
      <c r="AE37" s="91"/>
      <c r="AF37" s="92" t="str">
        <f>IF(Q37=0,"",IF(AE37=0,"",(AE37/Q37)))</f>
        <v/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 t="str">
        <f>IF(Q37=0,"",IF(AN37=0,"",(AN37/Q37)))</f>
        <v/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 t="str">
        <f>IF(Q37=0,"",IF(AW37=0,"",(AW37/Q37)))</f>
        <v/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 t="str">
        <f>IF(Q37=0,"",IF(BF37=0,"",(BF37/Q37)))</f>
        <v/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 t="str">
        <f>IF(Q37=0,"",IF(BO37=0,"",(BO37/Q37)))</f>
        <v/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 t="str">
        <f>IF(Q37=0,"",IF(BX37=0,"",(BX37/Q37)))</f>
        <v/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 t="str">
        <f>IF(Q37=0,"",IF(CG37=0,"",(CG37/Q37)))</f>
        <v/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136</v>
      </c>
      <c r="C38" s="184" t="s">
        <v>58</v>
      </c>
      <c r="D38" s="184"/>
      <c r="E38" s="184" t="s">
        <v>72</v>
      </c>
      <c r="F38" s="184" t="s">
        <v>72</v>
      </c>
      <c r="G38" s="184" t="s">
        <v>73</v>
      </c>
      <c r="H38" s="87"/>
      <c r="I38" s="87"/>
      <c r="J38" s="87"/>
      <c r="K38" s="176"/>
      <c r="L38" s="79">
        <v>377</v>
      </c>
      <c r="M38" s="79">
        <v>104</v>
      </c>
      <c r="N38" s="79">
        <v>46</v>
      </c>
      <c r="O38" s="88">
        <v>20</v>
      </c>
      <c r="P38" s="89">
        <v>0</v>
      </c>
      <c r="Q38" s="90">
        <f>O38+P38</f>
        <v>20</v>
      </c>
      <c r="R38" s="80">
        <f>IFERROR(Q38/N38,"-")</f>
        <v>0.43478260869565</v>
      </c>
      <c r="S38" s="79">
        <v>2</v>
      </c>
      <c r="T38" s="79">
        <v>6</v>
      </c>
      <c r="U38" s="80">
        <f>IFERROR(T38/(Q38),"-")</f>
        <v>0.3</v>
      </c>
      <c r="V38" s="81"/>
      <c r="W38" s="82">
        <v>9</v>
      </c>
      <c r="X38" s="80">
        <f>IF(Q38=0,"-",W38/Q38)</f>
        <v>0.45</v>
      </c>
      <c r="Y38" s="181">
        <v>655000</v>
      </c>
      <c r="Z38" s="182">
        <f>IFERROR(Y38/Q38,"-")</f>
        <v>32750</v>
      </c>
      <c r="AA38" s="182">
        <f>IFERROR(Y38/W38,"-")</f>
        <v>72777.777777778</v>
      </c>
      <c r="AB38" s="176"/>
      <c r="AC38" s="83"/>
      <c r="AD38" s="77"/>
      <c r="AE38" s="91">
        <v>1</v>
      </c>
      <c r="AF38" s="92">
        <f>IF(Q38=0,"",IF(AE38=0,"",(AE38/Q38)))</f>
        <v>0.05</v>
      </c>
      <c r="AG38" s="91"/>
      <c r="AH38" s="93">
        <f>IFERROR(AG38/AE38,"-")</f>
        <v>0</v>
      </c>
      <c r="AI38" s="94"/>
      <c r="AJ38" s="95">
        <f>IFERROR(AI38/AE38,"-")</f>
        <v>0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6</v>
      </c>
      <c r="BP38" s="117">
        <f>IF(Q38=0,"",IF(BO38=0,"",(BO38/Q38)))</f>
        <v>0.3</v>
      </c>
      <c r="BQ38" s="118">
        <v>1</v>
      </c>
      <c r="BR38" s="119">
        <f>IFERROR(BQ38/BO38,"-")</f>
        <v>0.16666666666667</v>
      </c>
      <c r="BS38" s="120">
        <v>8000</v>
      </c>
      <c r="BT38" s="121">
        <f>IFERROR(BS38/BO38,"-")</f>
        <v>1333.3333333333</v>
      </c>
      <c r="BU38" s="122"/>
      <c r="BV38" s="122"/>
      <c r="BW38" s="122">
        <v>1</v>
      </c>
      <c r="BX38" s="123">
        <v>8</v>
      </c>
      <c r="BY38" s="124">
        <f>IF(Q38=0,"",IF(BX38=0,"",(BX38/Q38)))</f>
        <v>0.4</v>
      </c>
      <c r="BZ38" s="125">
        <v>6</v>
      </c>
      <c r="CA38" s="126">
        <f>IFERROR(BZ38/BX38,"-")</f>
        <v>0.75</v>
      </c>
      <c r="CB38" s="127">
        <v>429000</v>
      </c>
      <c r="CC38" s="128">
        <f>IFERROR(CB38/BX38,"-")</f>
        <v>53625</v>
      </c>
      <c r="CD38" s="129">
        <v>1</v>
      </c>
      <c r="CE38" s="129"/>
      <c r="CF38" s="129">
        <v>5</v>
      </c>
      <c r="CG38" s="130">
        <v>3</v>
      </c>
      <c r="CH38" s="131">
        <f>IF(Q38=0,"",IF(CG38=0,"",(CG38/Q38)))</f>
        <v>0.15</v>
      </c>
      <c r="CI38" s="132">
        <v>3</v>
      </c>
      <c r="CJ38" s="133">
        <f>IFERROR(CI38/CG38,"-")</f>
        <v>1</v>
      </c>
      <c r="CK38" s="134">
        <v>515000</v>
      </c>
      <c r="CL38" s="135">
        <f>IFERROR(CK38/CG38,"-")</f>
        <v>171666.66666667</v>
      </c>
      <c r="CM38" s="136"/>
      <c r="CN38" s="136">
        <v>1</v>
      </c>
      <c r="CO38" s="136">
        <v>2</v>
      </c>
      <c r="CP38" s="137">
        <v>9</v>
      </c>
      <c r="CQ38" s="138">
        <v>655000</v>
      </c>
      <c r="CR38" s="138">
        <v>307000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>
        <f>AC39</f>
        <v>0.368</v>
      </c>
      <c r="B39" s="184" t="s">
        <v>137</v>
      </c>
      <c r="C39" s="184" t="s">
        <v>58</v>
      </c>
      <c r="D39" s="184"/>
      <c r="E39" s="184" t="s">
        <v>131</v>
      </c>
      <c r="F39" s="184" t="s">
        <v>132</v>
      </c>
      <c r="G39" s="184" t="s">
        <v>61</v>
      </c>
      <c r="H39" s="87" t="s">
        <v>138</v>
      </c>
      <c r="I39" s="87" t="s">
        <v>139</v>
      </c>
      <c r="J39" s="87" t="s">
        <v>140</v>
      </c>
      <c r="K39" s="176">
        <v>125000</v>
      </c>
      <c r="L39" s="79">
        <v>7</v>
      </c>
      <c r="M39" s="79">
        <v>0</v>
      </c>
      <c r="N39" s="79">
        <v>38</v>
      </c>
      <c r="O39" s="88">
        <v>3</v>
      </c>
      <c r="P39" s="89">
        <v>0</v>
      </c>
      <c r="Q39" s="90">
        <f>O39+P39</f>
        <v>3</v>
      </c>
      <c r="R39" s="80">
        <f>IFERROR(Q39/N39,"-")</f>
        <v>0.078947368421053</v>
      </c>
      <c r="S39" s="79">
        <v>1</v>
      </c>
      <c r="T39" s="79">
        <v>1</v>
      </c>
      <c r="U39" s="80">
        <f>IFERROR(T39/(Q39),"-")</f>
        <v>0.33333333333333</v>
      </c>
      <c r="V39" s="81">
        <f>IFERROR(K39/SUM(Q39:Q42),"-")</f>
        <v>6578.9473684211</v>
      </c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>
        <f>SUM(Y39:Y42)-SUM(K39:K42)</f>
        <v>-79000</v>
      </c>
      <c r="AC39" s="83">
        <f>SUM(Y39:Y42)/SUM(K39:K42)</f>
        <v>0.368</v>
      </c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0.66666666666667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1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141</v>
      </c>
      <c r="C40" s="184" t="s">
        <v>58</v>
      </c>
      <c r="D40" s="184"/>
      <c r="E40" s="184" t="s">
        <v>121</v>
      </c>
      <c r="F40" s="184" t="s">
        <v>122</v>
      </c>
      <c r="G40" s="184" t="s">
        <v>61</v>
      </c>
      <c r="H40" s="87"/>
      <c r="I40" s="87" t="s">
        <v>139</v>
      </c>
      <c r="J40" s="87" t="s">
        <v>142</v>
      </c>
      <c r="K40" s="176"/>
      <c r="L40" s="79">
        <v>10</v>
      </c>
      <c r="M40" s="79">
        <v>0</v>
      </c>
      <c r="N40" s="79">
        <v>34</v>
      </c>
      <c r="O40" s="88">
        <v>4</v>
      </c>
      <c r="P40" s="89">
        <v>0</v>
      </c>
      <c r="Q40" s="90">
        <f>O40+P40</f>
        <v>4</v>
      </c>
      <c r="R40" s="80">
        <f>IFERROR(Q40/N40,"-")</f>
        <v>0.11764705882353</v>
      </c>
      <c r="S40" s="79">
        <v>0</v>
      </c>
      <c r="T40" s="79">
        <v>1</v>
      </c>
      <c r="U40" s="80">
        <f>IFERROR(T40/(Q40),"-")</f>
        <v>0.25</v>
      </c>
      <c r="V40" s="81"/>
      <c r="W40" s="82">
        <v>1</v>
      </c>
      <c r="X40" s="80">
        <f>IF(Q40=0,"-",W40/Q40)</f>
        <v>0.25</v>
      </c>
      <c r="Y40" s="181">
        <v>15000</v>
      </c>
      <c r="Z40" s="182">
        <f>IFERROR(Y40/Q40,"-")</f>
        <v>3750</v>
      </c>
      <c r="AA40" s="182">
        <f>IFERROR(Y40/W40,"-")</f>
        <v>15000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3</v>
      </c>
      <c r="BP40" s="117">
        <f>IF(Q40=0,"",IF(BO40=0,"",(BO40/Q40)))</f>
        <v>0.75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0.25</v>
      </c>
      <c r="BZ40" s="125">
        <v>1</v>
      </c>
      <c r="CA40" s="126">
        <f>IFERROR(BZ40/BX40,"-")</f>
        <v>1</v>
      </c>
      <c r="CB40" s="127">
        <v>15000</v>
      </c>
      <c r="CC40" s="128">
        <f>IFERROR(CB40/BX40,"-")</f>
        <v>15000</v>
      </c>
      <c r="CD40" s="129"/>
      <c r="CE40" s="129">
        <v>1</v>
      </c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15000</v>
      </c>
      <c r="CR40" s="138">
        <v>15000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143</v>
      </c>
      <c r="C41" s="184" t="s">
        <v>58</v>
      </c>
      <c r="D41" s="184"/>
      <c r="E41" s="184" t="s">
        <v>124</v>
      </c>
      <c r="F41" s="184" t="s">
        <v>125</v>
      </c>
      <c r="G41" s="184" t="s">
        <v>61</v>
      </c>
      <c r="H41" s="87"/>
      <c r="I41" s="87" t="s">
        <v>139</v>
      </c>
      <c r="J41" s="87" t="s">
        <v>144</v>
      </c>
      <c r="K41" s="176"/>
      <c r="L41" s="79">
        <v>16</v>
      </c>
      <c r="M41" s="79">
        <v>0</v>
      </c>
      <c r="N41" s="79">
        <v>56</v>
      </c>
      <c r="O41" s="88">
        <v>7</v>
      </c>
      <c r="P41" s="89">
        <v>0</v>
      </c>
      <c r="Q41" s="90">
        <f>O41+P41</f>
        <v>7</v>
      </c>
      <c r="R41" s="80">
        <f>IFERROR(Q41/N41,"-")</f>
        <v>0.125</v>
      </c>
      <c r="S41" s="79">
        <v>0</v>
      </c>
      <c r="T41" s="79">
        <v>4</v>
      </c>
      <c r="U41" s="80">
        <f>IFERROR(T41/(Q41),"-")</f>
        <v>0.57142857142857</v>
      </c>
      <c r="V41" s="81"/>
      <c r="W41" s="82">
        <v>1</v>
      </c>
      <c r="X41" s="80">
        <f>IF(Q41=0,"-",W41/Q41)</f>
        <v>0.14285714285714</v>
      </c>
      <c r="Y41" s="181">
        <v>6000</v>
      </c>
      <c r="Z41" s="182">
        <f>IFERROR(Y41/Q41,"-")</f>
        <v>857.14285714286</v>
      </c>
      <c r="AA41" s="182">
        <f>IFERROR(Y41/W41,"-")</f>
        <v>6000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0.14285714285714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4</v>
      </c>
      <c r="BG41" s="110">
        <f>IF(Q41=0,"",IF(BF41=0,"",(BF41/Q41)))</f>
        <v>0.57142857142857</v>
      </c>
      <c r="BH41" s="109">
        <v>2</v>
      </c>
      <c r="BI41" s="111">
        <f>IFERROR(BH41/BF41,"-")</f>
        <v>0.5</v>
      </c>
      <c r="BJ41" s="112">
        <v>8000</v>
      </c>
      <c r="BK41" s="113">
        <f>IFERROR(BJ41/BF41,"-")</f>
        <v>2000</v>
      </c>
      <c r="BL41" s="114">
        <v>1</v>
      </c>
      <c r="BM41" s="114">
        <v>1</v>
      </c>
      <c r="BN41" s="114"/>
      <c r="BO41" s="116"/>
      <c r="BP41" s="117">
        <f>IF(Q41=0,"",IF(BO41=0,"",(BO41/Q41)))</f>
        <v>0</v>
      </c>
      <c r="BQ41" s="118"/>
      <c r="BR41" s="119" t="str">
        <f>IFERROR(BQ41/BO41,"-")</f>
        <v>-</v>
      </c>
      <c r="BS41" s="120"/>
      <c r="BT41" s="121" t="str">
        <f>IFERROR(BS41/BO41,"-")</f>
        <v>-</v>
      </c>
      <c r="BU41" s="122"/>
      <c r="BV41" s="122"/>
      <c r="BW41" s="122"/>
      <c r="BX41" s="123">
        <v>2</v>
      </c>
      <c r="BY41" s="124">
        <f>IF(Q41=0,"",IF(BX41=0,"",(BX41/Q41)))</f>
        <v>0.28571428571429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6000</v>
      </c>
      <c r="CR41" s="138">
        <v>6000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145</v>
      </c>
      <c r="C42" s="184" t="s">
        <v>58</v>
      </c>
      <c r="D42" s="184"/>
      <c r="E42" s="184" t="s">
        <v>72</v>
      </c>
      <c r="F42" s="184" t="s">
        <v>72</v>
      </c>
      <c r="G42" s="184" t="s">
        <v>73</v>
      </c>
      <c r="H42" s="87"/>
      <c r="I42" s="87"/>
      <c r="J42" s="87"/>
      <c r="K42" s="176"/>
      <c r="L42" s="79">
        <v>36</v>
      </c>
      <c r="M42" s="79">
        <v>27</v>
      </c>
      <c r="N42" s="79">
        <v>8</v>
      </c>
      <c r="O42" s="88">
        <v>5</v>
      </c>
      <c r="P42" s="89">
        <v>0</v>
      </c>
      <c r="Q42" s="90">
        <f>O42+P42</f>
        <v>5</v>
      </c>
      <c r="R42" s="80">
        <f>IFERROR(Q42/N42,"-")</f>
        <v>0.625</v>
      </c>
      <c r="S42" s="79">
        <v>1</v>
      </c>
      <c r="T42" s="79">
        <v>1</v>
      </c>
      <c r="U42" s="80">
        <f>IFERROR(T42/(Q42),"-")</f>
        <v>0.2</v>
      </c>
      <c r="V42" s="81"/>
      <c r="W42" s="82">
        <v>1</v>
      </c>
      <c r="X42" s="80">
        <f>IF(Q42=0,"-",W42/Q42)</f>
        <v>0.2</v>
      </c>
      <c r="Y42" s="181">
        <v>25000</v>
      </c>
      <c r="Z42" s="182">
        <f>IFERROR(Y42/Q42,"-")</f>
        <v>5000</v>
      </c>
      <c r="AA42" s="182">
        <f>IFERROR(Y42/W42,"-")</f>
        <v>25000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4</v>
      </c>
      <c r="BP42" s="117">
        <f>IF(Q42=0,"",IF(BO42=0,"",(BO42/Q42)))</f>
        <v>0.8</v>
      </c>
      <c r="BQ42" s="118">
        <v>1</v>
      </c>
      <c r="BR42" s="119">
        <f>IFERROR(BQ42/BO42,"-")</f>
        <v>0.25</v>
      </c>
      <c r="BS42" s="120">
        <v>25000</v>
      </c>
      <c r="BT42" s="121">
        <f>IFERROR(BS42/BO42,"-")</f>
        <v>6250</v>
      </c>
      <c r="BU42" s="122"/>
      <c r="BV42" s="122"/>
      <c r="BW42" s="122">
        <v>1</v>
      </c>
      <c r="BX42" s="123">
        <v>1</v>
      </c>
      <c r="BY42" s="124">
        <f>IF(Q42=0,"",IF(BX42=0,"",(BX42/Q42)))</f>
        <v>0.2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25000</v>
      </c>
      <c r="CR42" s="138">
        <v>25000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>
        <f>AC43</f>
        <v>2.4086461538462</v>
      </c>
      <c r="B43" s="184" t="s">
        <v>146</v>
      </c>
      <c r="C43" s="184" t="s">
        <v>58</v>
      </c>
      <c r="D43" s="184"/>
      <c r="E43" s="184" t="s">
        <v>131</v>
      </c>
      <c r="F43" s="184" t="s">
        <v>132</v>
      </c>
      <c r="G43" s="184" t="s">
        <v>61</v>
      </c>
      <c r="H43" s="87" t="s">
        <v>147</v>
      </c>
      <c r="I43" s="87" t="s">
        <v>118</v>
      </c>
      <c r="J43" s="87" t="s">
        <v>119</v>
      </c>
      <c r="K43" s="176">
        <v>650000</v>
      </c>
      <c r="L43" s="79">
        <v>11</v>
      </c>
      <c r="M43" s="79">
        <v>0</v>
      </c>
      <c r="N43" s="79">
        <v>192</v>
      </c>
      <c r="O43" s="88">
        <v>3</v>
      </c>
      <c r="P43" s="89">
        <v>0</v>
      </c>
      <c r="Q43" s="90">
        <f>O43+P43</f>
        <v>3</v>
      </c>
      <c r="R43" s="80">
        <f>IFERROR(Q43/N43,"-")</f>
        <v>0.015625</v>
      </c>
      <c r="S43" s="79">
        <v>1</v>
      </c>
      <c r="T43" s="79">
        <v>0</v>
      </c>
      <c r="U43" s="80">
        <f>IFERROR(T43/(Q43),"-")</f>
        <v>0</v>
      </c>
      <c r="V43" s="81">
        <f>IFERROR(K43/SUM(Q43:Q46),"-")</f>
        <v>9285.7142857143</v>
      </c>
      <c r="W43" s="82">
        <v>1</v>
      </c>
      <c r="X43" s="80">
        <f>IF(Q43=0,"-",W43/Q43)</f>
        <v>0.33333333333333</v>
      </c>
      <c r="Y43" s="181">
        <v>247000</v>
      </c>
      <c r="Z43" s="182">
        <f>IFERROR(Y43/Q43,"-")</f>
        <v>82333.333333333</v>
      </c>
      <c r="AA43" s="182">
        <f>IFERROR(Y43/W43,"-")</f>
        <v>247000</v>
      </c>
      <c r="AB43" s="176">
        <f>SUM(Y43:Y46)-SUM(K43:K46)</f>
        <v>915620</v>
      </c>
      <c r="AC43" s="83">
        <f>SUM(Y43:Y46)/SUM(K43:K46)</f>
        <v>2.4086461538462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0.66666666666667</v>
      </c>
      <c r="BH43" s="109">
        <v>1</v>
      </c>
      <c r="BI43" s="111">
        <f>IFERROR(BH43/BF43,"-")</f>
        <v>0.5</v>
      </c>
      <c r="BJ43" s="112">
        <v>250000</v>
      </c>
      <c r="BK43" s="113">
        <f>IFERROR(BJ43/BF43,"-")</f>
        <v>125000</v>
      </c>
      <c r="BL43" s="114"/>
      <c r="BM43" s="114"/>
      <c r="BN43" s="114">
        <v>1</v>
      </c>
      <c r="BO43" s="116"/>
      <c r="BP43" s="117">
        <f>IF(Q43=0,"",IF(BO43=0,"",(BO43/Q43)))</f>
        <v>0</v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>
        <v>1</v>
      </c>
      <c r="BY43" s="124">
        <f>IF(Q43=0,"",IF(BX43=0,"",(BX43/Q43)))</f>
        <v>0.33333333333333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247000</v>
      </c>
      <c r="CR43" s="138">
        <v>250000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/>
      <c r="B44" s="184" t="s">
        <v>148</v>
      </c>
      <c r="C44" s="184" t="s">
        <v>58</v>
      </c>
      <c r="D44" s="184"/>
      <c r="E44" s="184" t="s">
        <v>121</v>
      </c>
      <c r="F44" s="184" t="s">
        <v>122</v>
      </c>
      <c r="G44" s="184" t="s">
        <v>61</v>
      </c>
      <c r="H44" s="87" t="s">
        <v>147</v>
      </c>
      <c r="I44" s="87" t="s">
        <v>149</v>
      </c>
      <c r="J44" s="87"/>
      <c r="K44" s="176"/>
      <c r="L44" s="79">
        <v>35</v>
      </c>
      <c r="M44" s="79">
        <v>0</v>
      </c>
      <c r="N44" s="79">
        <v>125</v>
      </c>
      <c r="O44" s="88">
        <v>9</v>
      </c>
      <c r="P44" s="89">
        <v>0</v>
      </c>
      <c r="Q44" s="90">
        <f>O44+P44</f>
        <v>9</v>
      </c>
      <c r="R44" s="80">
        <f>IFERROR(Q44/N44,"-")</f>
        <v>0.072</v>
      </c>
      <c r="S44" s="79">
        <v>4</v>
      </c>
      <c r="T44" s="79">
        <v>3</v>
      </c>
      <c r="U44" s="80">
        <f>IFERROR(T44/(Q44),"-")</f>
        <v>0.33333333333333</v>
      </c>
      <c r="V44" s="81"/>
      <c r="W44" s="82">
        <v>5</v>
      </c>
      <c r="X44" s="80">
        <f>IF(Q44=0,"-",W44/Q44)</f>
        <v>0.55555555555556</v>
      </c>
      <c r="Y44" s="181">
        <v>424000</v>
      </c>
      <c r="Z44" s="182">
        <f>IFERROR(Y44/Q44,"-")</f>
        <v>47111.111111111</v>
      </c>
      <c r="AA44" s="182">
        <f>IFERROR(Y44/W44,"-")</f>
        <v>84800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>
        <v>1</v>
      </c>
      <c r="AO44" s="98">
        <f>IF(Q44=0,"",IF(AN44=0,"",(AN44/Q44)))</f>
        <v>0.11111111111111</v>
      </c>
      <c r="AP44" s="97"/>
      <c r="AQ44" s="99">
        <f>IFERROR(AP44/AN44,"-")</f>
        <v>0</v>
      </c>
      <c r="AR44" s="100"/>
      <c r="AS44" s="101">
        <f>IFERROR(AR44/AN44,"-")</f>
        <v>0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0.22222222222222</v>
      </c>
      <c r="BH44" s="109">
        <v>2</v>
      </c>
      <c r="BI44" s="111">
        <f>IFERROR(BH44/BF44,"-")</f>
        <v>1</v>
      </c>
      <c r="BJ44" s="112">
        <v>9000</v>
      </c>
      <c r="BK44" s="113">
        <f>IFERROR(BJ44/BF44,"-")</f>
        <v>4500</v>
      </c>
      <c r="BL44" s="114">
        <v>1</v>
      </c>
      <c r="BM44" s="114">
        <v>1</v>
      </c>
      <c r="BN44" s="114"/>
      <c r="BO44" s="116">
        <v>3</v>
      </c>
      <c r="BP44" s="117">
        <f>IF(Q44=0,"",IF(BO44=0,"",(BO44/Q44)))</f>
        <v>0.33333333333333</v>
      </c>
      <c r="BQ44" s="118">
        <v>1</v>
      </c>
      <c r="BR44" s="119">
        <f>IFERROR(BQ44/BO44,"-")</f>
        <v>0.33333333333333</v>
      </c>
      <c r="BS44" s="120">
        <v>200000</v>
      </c>
      <c r="BT44" s="121">
        <f>IFERROR(BS44/BO44,"-")</f>
        <v>66666.666666667</v>
      </c>
      <c r="BU44" s="122"/>
      <c r="BV44" s="122"/>
      <c r="BW44" s="122">
        <v>1</v>
      </c>
      <c r="BX44" s="123">
        <v>3</v>
      </c>
      <c r="BY44" s="124">
        <f>IF(Q44=0,"",IF(BX44=0,"",(BX44/Q44)))</f>
        <v>0.33333333333333</v>
      </c>
      <c r="BZ44" s="125">
        <v>3</v>
      </c>
      <c r="CA44" s="126">
        <f>IFERROR(BZ44/BX44,"-")</f>
        <v>1</v>
      </c>
      <c r="CB44" s="127">
        <v>223000</v>
      </c>
      <c r="CC44" s="128">
        <f>IFERROR(CB44/BX44,"-")</f>
        <v>74333.333333333</v>
      </c>
      <c r="CD44" s="129"/>
      <c r="CE44" s="129">
        <v>1</v>
      </c>
      <c r="CF44" s="129">
        <v>2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5</v>
      </c>
      <c r="CQ44" s="138">
        <v>424000</v>
      </c>
      <c r="CR44" s="138">
        <v>200000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150</v>
      </c>
      <c r="C45" s="184" t="s">
        <v>58</v>
      </c>
      <c r="D45" s="184"/>
      <c r="E45" s="184" t="s">
        <v>124</v>
      </c>
      <c r="F45" s="184" t="s">
        <v>125</v>
      </c>
      <c r="G45" s="184" t="s">
        <v>61</v>
      </c>
      <c r="H45" s="87" t="s">
        <v>147</v>
      </c>
      <c r="I45" s="87" t="s">
        <v>151</v>
      </c>
      <c r="J45" s="87"/>
      <c r="K45" s="176"/>
      <c r="L45" s="79">
        <v>62</v>
      </c>
      <c r="M45" s="79">
        <v>0</v>
      </c>
      <c r="N45" s="79">
        <v>227</v>
      </c>
      <c r="O45" s="88">
        <v>24</v>
      </c>
      <c r="P45" s="89">
        <v>0</v>
      </c>
      <c r="Q45" s="90">
        <f>O45+P45</f>
        <v>24</v>
      </c>
      <c r="R45" s="80">
        <f>IFERROR(Q45/N45,"-")</f>
        <v>0.1057268722467</v>
      </c>
      <c r="S45" s="79">
        <v>1</v>
      </c>
      <c r="T45" s="79">
        <v>10</v>
      </c>
      <c r="U45" s="80">
        <f>IFERROR(T45/(Q45),"-")</f>
        <v>0.41666666666667</v>
      </c>
      <c r="V45" s="81"/>
      <c r="W45" s="82">
        <v>6</v>
      </c>
      <c r="X45" s="80">
        <f>IF(Q45=0,"-",W45/Q45)</f>
        <v>0.25</v>
      </c>
      <c r="Y45" s="181">
        <v>99000</v>
      </c>
      <c r="Z45" s="182">
        <f>IFERROR(Y45/Q45,"-")</f>
        <v>4125</v>
      </c>
      <c r="AA45" s="182">
        <f>IFERROR(Y45/W45,"-")</f>
        <v>16500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2</v>
      </c>
      <c r="AO45" s="98">
        <f>IF(Q45=0,"",IF(AN45=0,"",(AN45/Q45)))</f>
        <v>0.083333333333333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>
        <v>2</v>
      </c>
      <c r="AX45" s="104">
        <f>IF(Q45=0,"",IF(AW45=0,"",(AW45/Q45)))</f>
        <v>0.083333333333333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1</v>
      </c>
      <c r="BG45" s="110">
        <f>IF(Q45=0,"",IF(BF45=0,"",(BF45/Q45)))</f>
        <v>0.041666666666667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13</v>
      </c>
      <c r="BP45" s="117">
        <f>IF(Q45=0,"",IF(BO45=0,"",(BO45/Q45)))</f>
        <v>0.54166666666667</v>
      </c>
      <c r="BQ45" s="118">
        <v>3</v>
      </c>
      <c r="BR45" s="119">
        <f>IFERROR(BQ45/BO45,"-")</f>
        <v>0.23076923076923</v>
      </c>
      <c r="BS45" s="120">
        <v>51000</v>
      </c>
      <c r="BT45" s="121">
        <f>IFERROR(BS45/BO45,"-")</f>
        <v>3923.0769230769</v>
      </c>
      <c r="BU45" s="122">
        <v>1</v>
      </c>
      <c r="BV45" s="122"/>
      <c r="BW45" s="122">
        <v>2</v>
      </c>
      <c r="BX45" s="123">
        <v>6</v>
      </c>
      <c r="BY45" s="124">
        <f>IF(Q45=0,"",IF(BX45=0,"",(BX45/Q45)))</f>
        <v>0.25</v>
      </c>
      <c r="BZ45" s="125">
        <v>3</v>
      </c>
      <c r="CA45" s="126">
        <f>IFERROR(BZ45/BX45,"-")</f>
        <v>0.5</v>
      </c>
      <c r="CB45" s="127">
        <v>48000</v>
      </c>
      <c r="CC45" s="128">
        <f>IFERROR(CB45/BX45,"-")</f>
        <v>8000</v>
      </c>
      <c r="CD45" s="129">
        <v>1</v>
      </c>
      <c r="CE45" s="129">
        <v>1</v>
      </c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6</v>
      </c>
      <c r="CQ45" s="138">
        <v>99000</v>
      </c>
      <c r="CR45" s="138">
        <v>37000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152</v>
      </c>
      <c r="C46" s="184" t="s">
        <v>58</v>
      </c>
      <c r="D46" s="184"/>
      <c r="E46" s="184" t="s">
        <v>72</v>
      </c>
      <c r="F46" s="184" t="s">
        <v>72</v>
      </c>
      <c r="G46" s="184" t="s">
        <v>73</v>
      </c>
      <c r="H46" s="87"/>
      <c r="I46" s="87"/>
      <c r="J46" s="87"/>
      <c r="K46" s="176"/>
      <c r="L46" s="79">
        <v>244</v>
      </c>
      <c r="M46" s="79">
        <v>116</v>
      </c>
      <c r="N46" s="79">
        <v>85</v>
      </c>
      <c r="O46" s="88">
        <v>34</v>
      </c>
      <c r="P46" s="89">
        <v>0</v>
      </c>
      <c r="Q46" s="90">
        <f>O46+P46</f>
        <v>34</v>
      </c>
      <c r="R46" s="80">
        <f>IFERROR(Q46/N46,"-")</f>
        <v>0.4</v>
      </c>
      <c r="S46" s="79">
        <v>6</v>
      </c>
      <c r="T46" s="79">
        <v>8</v>
      </c>
      <c r="U46" s="80">
        <f>IFERROR(T46/(Q46),"-")</f>
        <v>0.23529411764706</v>
      </c>
      <c r="V46" s="81"/>
      <c r="W46" s="82">
        <v>12</v>
      </c>
      <c r="X46" s="80">
        <f>IF(Q46=0,"-",W46/Q46)</f>
        <v>0.35294117647059</v>
      </c>
      <c r="Y46" s="181">
        <v>795620</v>
      </c>
      <c r="Z46" s="182">
        <f>IFERROR(Y46/Q46,"-")</f>
        <v>23400.588235294</v>
      </c>
      <c r="AA46" s="182">
        <f>IFERROR(Y46/W46,"-")</f>
        <v>66301.666666667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0.029411764705882</v>
      </c>
      <c r="AY46" s="103">
        <v>1</v>
      </c>
      <c r="AZ46" s="105">
        <f>IFERROR(AY46/AW46,"-")</f>
        <v>1</v>
      </c>
      <c r="BA46" s="106">
        <v>170000</v>
      </c>
      <c r="BB46" s="107">
        <f>IFERROR(BA46/AW46,"-")</f>
        <v>170000</v>
      </c>
      <c r="BC46" s="108"/>
      <c r="BD46" s="108"/>
      <c r="BE46" s="108">
        <v>1</v>
      </c>
      <c r="BF46" s="109">
        <v>5</v>
      </c>
      <c r="BG46" s="110">
        <f>IF(Q46=0,"",IF(BF46=0,"",(BF46/Q46)))</f>
        <v>0.14705882352941</v>
      </c>
      <c r="BH46" s="109">
        <v>1</v>
      </c>
      <c r="BI46" s="111">
        <f>IFERROR(BH46/BF46,"-")</f>
        <v>0.2</v>
      </c>
      <c r="BJ46" s="112">
        <v>15000</v>
      </c>
      <c r="BK46" s="113">
        <f>IFERROR(BJ46/BF46,"-")</f>
        <v>3000</v>
      </c>
      <c r="BL46" s="114"/>
      <c r="BM46" s="114">
        <v>1</v>
      </c>
      <c r="BN46" s="114"/>
      <c r="BO46" s="116">
        <v>9</v>
      </c>
      <c r="BP46" s="117">
        <f>IF(Q46=0,"",IF(BO46=0,"",(BO46/Q46)))</f>
        <v>0.26470588235294</v>
      </c>
      <c r="BQ46" s="118">
        <v>4</v>
      </c>
      <c r="BR46" s="119">
        <f>IFERROR(BQ46/BO46,"-")</f>
        <v>0.44444444444444</v>
      </c>
      <c r="BS46" s="120">
        <v>38000</v>
      </c>
      <c r="BT46" s="121">
        <f>IFERROR(BS46/BO46,"-")</f>
        <v>4222.2222222222</v>
      </c>
      <c r="BU46" s="122">
        <v>1</v>
      </c>
      <c r="BV46" s="122">
        <v>2</v>
      </c>
      <c r="BW46" s="122">
        <v>1</v>
      </c>
      <c r="BX46" s="123">
        <v>14</v>
      </c>
      <c r="BY46" s="124">
        <f>IF(Q46=0,"",IF(BX46=0,"",(BX46/Q46)))</f>
        <v>0.41176470588235</v>
      </c>
      <c r="BZ46" s="125">
        <v>6</v>
      </c>
      <c r="CA46" s="126">
        <f>IFERROR(BZ46/BX46,"-")</f>
        <v>0.42857142857143</v>
      </c>
      <c r="CB46" s="127">
        <v>739620</v>
      </c>
      <c r="CC46" s="128">
        <f>IFERROR(CB46/BX46,"-")</f>
        <v>52830</v>
      </c>
      <c r="CD46" s="129"/>
      <c r="CE46" s="129"/>
      <c r="CF46" s="129">
        <v>6</v>
      </c>
      <c r="CG46" s="130">
        <v>5</v>
      </c>
      <c r="CH46" s="131">
        <f>IF(Q46=0,"",IF(CG46=0,"",(CG46/Q46)))</f>
        <v>0.14705882352941</v>
      </c>
      <c r="CI46" s="132">
        <v>1</v>
      </c>
      <c r="CJ46" s="133">
        <f>IFERROR(CI46/CG46,"-")</f>
        <v>0.2</v>
      </c>
      <c r="CK46" s="134">
        <v>3000</v>
      </c>
      <c r="CL46" s="135">
        <f>IFERROR(CK46/CG46,"-")</f>
        <v>600</v>
      </c>
      <c r="CM46" s="136">
        <v>1</v>
      </c>
      <c r="CN46" s="136"/>
      <c r="CO46" s="136"/>
      <c r="CP46" s="137">
        <v>12</v>
      </c>
      <c r="CQ46" s="138">
        <v>795620</v>
      </c>
      <c r="CR46" s="138">
        <v>393620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0.70833333333333</v>
      </c>
      <c r="B47" s="184" t="s">
        <v>153</v>
      </c>
      <c r="C47" s="184" t="s">
        <v>58</v>
      </c>
      <c r="D47" s="184"/>
      <c r="E47" s="184" t="s">
        <v>85</v>
      </c>
      <c r="F47" s="184" t="s">
        <v>86</v>
      </c>
      <c r="G47" s="184" t="s">
        <v>61</v>
      </c>
      <c r="H47" s="87" t="s">
        <v>62</v>
      </c>
      <c r="I47" s="87" t="s">
        <v>81</v>
      </c>
      <c r="J47" s="185" t="s">
        <v>154</v>
      </c>
      <c r="K47" s="176">
        <v>120000</v>
      </c>
      <c r="L47" s="79">
        <v>11</v>
      </c>
      <c r="M47" s="79">
        <v>0</v>
      </c>
      <c r="N47" s="79">
        <v>59</v>
      </c>
      <c r="O47" s="88">
        <v>2</v>
      </c>
      <c r="P47" s="89">
        <v>0</v>
      </c>
      <c r="Q47" s="90">
        <f>O47+P47</f>
        <v>2</v>
      </c>
      <c r="R47" s="80">
        <f>IFERROR(Q47/N47,"-")</f>
        <v>0.033898305084746</v>
      </c>
      <c r="S47" s="79">
        <v>0</v>
      </c>
      <c r="T47" s="79">
        <v>2</v>
      </c>
      <c r="U47" s="80">
        <f>IFERROR(T47/(Q47),"-")</f>
        <v>1</v>
      </c>
      <c r="V47" s="81">
        <f>IFERROR(K47/SUM(Q47:Q48),"-")</f>
        <v>12000</v>
      </c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>
        <f>SUM(Y47:Y48)-SUM(K47:K48)</f>
        <v>-35000</v>
      </c>
      <c r="AC47" s="83">
        <f>SUM(Y47:Y48)/SUM(K47:K48)</f>
        <v>0.70833333333333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1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155</v>
      </c>
      <c r="C48" s="184" t="s">
        <v>58</v>
      </c>
      <c r="D48" s="184"/>
      <c r="E48" s="184" t="s">
        <v>85</v>
      </c>
      <c r="F48" s="184" t="s">
        <v>86</v>
      </c>
      <c r="G48" s="184" t="s">
        <v>73</v>
      </c>
      <c r="H48" s="87"/>
      <c r="I48" s="87"/>
      <c r="J48" s="87"/>
      <c r="K48" s="176"/>
      <c r="L48" s="79">
        <v>24</v>
      </c>
      <c r="M48" s="79">
        <v>21</v>
      </c>
      <c r="N48" s="79">
        <v>14</v>
      </c>
      <c r="O48" s="88">
        <v>8</v>
      </c>
      <c r="P48" s="89">
        <v>0</v>
      </c>
      <c r="Q48" s="90">
        <f>O48+P48</f>
        <v>8</v>
      </c>
      <c r="R48" s="80">
        <f>IFERROR(Q48/N48,"-")</f>
        <v>0.57142857142857</v>
      </c>
      <c r="S48" s="79">
        <v>3</v>
      </c>
      <c r="T48" s="79">
        <v>3</v>
      </c>
      <c r="U48" s="80">
        <f>IFERROR(T48/(Q48),"-")</f>
        <v>0.375</v>
      </c>
      <c r="V48" s="81"/>
      <c r="W48" s="82">
        <v>2</v>
      </c>
      <c r="X48" s="80">
        <f>IF(Q48=0,"-",W48/Q48)</f>
        <v>0.25</v>
      </c>
      <c r="Y48" s="181">
        <v>85000</v>
      </c>
      <c r="Z48" s="182">
        <f>IFERROR(Y48/Q48,"-")</f>
        <v>10625</v>
      </c>
      <c r="AA48" s="182">
        <f>IFERROR(Y48/W48,"-")</f>
        <v>42500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2</v>
      </c>
      <c r="BG48" s="110">
        <f>IF(Q48=0,"",IF(BF48=0,"",(BF48/Q48)))</f>
        <v>0.25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3</v>
      </c>
      <c r="BP48" s="117">
        <f>IF(Q48=0,"",IF(BO48=0,"",(BO48/Q48)))</f>
        <v>0.375</v>
      </c>
      <c r="BQ48" s="118">
        <v>1</v>
      </c>
      <c r="BR48" s="119">
        <f>IFERROR(BQ48/BO48,"-")</f>
        <v>0.33333333333333</v>
      </c>
      <c r="BS48" s="120">
        <v>75000</v>
      </c>
      <c r="BT48" s="121">
        <f>IFERROR(BS48/BO48,"-")</f>
        <v>25000</v>
      </c>
      <c r="BU48" s="122"/>
      <c r="BV48" s="122"/>
      <c r="BW48" s="122">
        <v>1</v>
      </c>
      <c r="BX48" s="123">
        <v>1</v>
      </c>
      <c r="BY48" s="124">
        <f>IF(Q48=0,"",IF(BX48=0,"",(BX48/Q48)))</f>
        <v>0.125</v>
      </c>
      <c r="BZ48" s="125">
        <v>1</v>
      </c>
      <c r="CA48" s="126">
        <f>IFERROR(BZ48/BX48,"-")</f>
        <v>1</v>
      </c>
      <c r="CB48" s="127">
        <v>10000</v>
      </c>
      <c r="CC48" s="128">
        <f>IFERROR(CB48/BX48,"-")</f>
        <v>10000</v>
      </c>
      <c r="CD48" s="129"/>
      <c r="CE48" s="129">
        <v>1</v>
      </c>
      <c r="CF48" s="129"/>
      <c r="CG48" s="130">
        <v>2</v>
      </c>
      <c r="CH48" s="131">
        <f>IF(Q48=0,"",IF(CG48=0,"",(CG48/Q48)))</f>
        <v>0.25</v>
      </c>
      <c r="CI48" s="132"/>
      <c r="CJ48" s="133">
        <f>IFERROR(CI48/CG48,"-")</f>
        <v>0</v>
      </c>
      <c r="CK48" s="134"/>
      <c r="CL48" s="135">
        <f>IFERROR(CK48/CG48,"-")</f>
        <v>0</v>
      </c>
      <c r="CM48" s="136"/>
      <c r="CN48" s="136"/>
      <c r="CO48" s="136"/>
      <c r="CP48" s="137">
        <v>2</v>
      </c>
      <c r="CQ48" s="138">
        <v>85000</v>
      </c>
      <c r="CR48" s="138">
        <v>75000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>
        <f>AC49</f>
        <v>0.083333333333333</v>
      </c>
      <c r="B49" s="184" t="s">
        <v>156</v>
      </c>
      <c r="C49" s="184" t="s">
        <v>58</v>
      </c>
      <c r="D49" s="184"/>
      <c r="E49" s="184" t="s">
        <v>157</v>
      </c>
      <c r="F49" s="184" t="s">
        <v>158</v>
      </c>
      <c r="G49" s="184" t="s">
        <v>61</v>
      </c>
      <c r="H49" s="87" t="s">
        <v>66</v>
      </c>
      <c r="I49" s="87" t="s">
        <v>81</v>
      </c>
      <c r="J49" s="185" t="s">
        <v>159</v>
      </c>
      <c r="K49" s="176">
        <v>150000</v>
      </c>
      <c r="L49" s="79">
        <v>18</v>
      </c>
      <c r="M49" s="79">
        <v>0</v>
      </c>
      <c r="N49" s="79">
        <v>67</v>
      </c>
      <c r="O49" s="88">
        <v>4</v>
      </c>
      <c r="P49" s="89">
        <v>0</v>
      </c>
      <c r="Q49" s="90">
        <f>O49+P49</f>
        <v>4</v>
      </c>
      <c r="R49" s="80">
        <f>IFERROR(Q49/N49,"-")</f>
        <v>0.059701492537313</v>
      </c>
      <c r="S49" s="79">
        <v>0</v>
      </c>
      <c r="T49" s="79">
        <v>3</v>
      </c>
      <c r="U49" s="80">
        <f>IFERROR(T49/(Q49),"-")</f>
        <v>0.75</v>
      </c>
      <c r="V49" s="81">
        <f>IFERROR(K49/SUM(Q49:Q50),"-")</f>
        <v>25000</v>
      </c>
      <c r="W49" s="82">
        <v>2</v>
      </c>
      <c r="X49" s="80">
        <f>IF(Q49=0,"-",W49/Q49)</f>
        <v>0.5</v>
      </c>
      <c r="Y49" s="181">
        <v>12500</v>
      </c>
      <c r="Z49" s="182">
        <f>IFERROR(Y49/Q49,"-")</f>
        <v>3125</v>
      </c>
      <c r="AA49" s="182">
        <f>IFERROR(Y49/W49,"-")</f>
        <v>6250</v>
      </c>
      <c r="AB49" s="176">
        <f>SUM(Y49:Y50)-SUM(K49:K50)</f>
        <v>-137500</v>
      </c>
      <c r="AC49" s="83">
        <f>SUM(Y49:Y50)/SUM(K49:K50)</f>
        <v>0.083333333333333</v>
      </c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2</v>
      </c>
      <c r="BP49" s="117">
        <f>IF(Q49=0,"",IF(BO49=0,"",(BO49/Q49)))</f>
        <v>0.5</v>
      </c>
      <c r="BQ49" s="118">
        <v>2</v>
      </c>
      <c r="BR49" s="119">
        <f>IFERROR(BQ49/BO49,"-")</f>
        <v>1</v>
      </c>
      <c r="BS49" s="120">
        <v>12500</v>
      </c>
      <c r="BT49" s="121">
        <f>IFERROR(BS49/BO49,"-")</f>
        <v>6250</v>
      </c>
      <c r="BU49" s="122">
        <v>2</v>
      </c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2</v>
      </c>
      <c r="CQ49" s="138">
        <v>12500</v>
      </c>
      <c r="CR49" s="138">
        <v>7500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160</v>
      </c>
      <c r="C50" s="184" t="s">
        <v>58</v>
      </c>
      <c r="D50" s="184"/>
      <c r="E50" s="184" t="s">
        <v>157</v>
      </c>
      <c r="F50" s="184" t="s">
        <v>158</v>
      </c>
      <c r="G50" s="184" t="s">
        <v>73</v>
      </c>
      <c r="H50" s="87"/>
      <c r="I50" s="87"/>
      <c r="J50" s="87"/>
      <c r="K50" s="176"/>
      <c r="L50" s="79">
        <v>62</v>
      </c>
      <c r="M50" s="79">
        <v>28</v>
      </c>
      <c r="N50" s="79">
        <v>3</v>
      </c>
      <c r="O50" s="88">
        <v>2</v>
      </c>
      <c r="P50" s="89">
        <v>0</v>
      </c>
      <c r="Q50" s="90">
        <f>O50+P50</f>
        <v>2</v>
      </c>
      <c r="R50" s="80">
        <f>IFERROR(Q50/N50,"-")</f>
        <v>0.66666666666667</v>
      </c>
      <c r="S50" s="79">
        <v>0</v>
      </c>
      <c r="T50" s="79">
        <v>1</v>
      </c>
      <c r="U50" s="80">
        <f>IFERROR(T50/(Q50),"-")</f>
        <v>0.5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2</v>
      </c>
      <c r="AX50" s="104">
        <f>IF(Q50=0,"",IF(AW50=0,"",(AW50/Q50)))</f>
        <v>1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>
        <f>AC51</f>
        <v>1.8615384615385</v>
      </c>
      <c r="B51" s="184" t="s">
        <v>161</v>
      </c>
      <c r="C51" s="184" t="s">
        <v>58</v>
      </c>
      <c r="D51" s="184"/>
      <c r="E51" s="184" t="s">
        <v>157</v>
      </c>
      <c r="F51" s="184" t="s">
        <v>158</v>
      </c>
      <c r="G51" s="184" t="s">
        <v>61</v>
      </c>
      <c r="H51" s="87" t="s">
        <v>80</v>
      </c>
      <c r="I51" s="87" t="s">
        <v>81</v>
      </c>
      <c r="J51" s="186" t="s">
        <v>162</v>
      </c>
      <c r="K51" s="176">
        <v>130000</v>
      </c>
      <c r="L51" s="79">
        <v>14</v>
      </c>
      <c r="M51" s="79">
        <v>0</v>
      </c>
      <c r="N51" s="79">
        <v>49</v>
      </c>
      <c r="O51" s="88">
        <v>5</v>
      </c>
      <c r="P51" s="89">
        <v>0</v>
      </c>
      <c r="Q51" s="90">
        <f>O51+P51</f>
        <v>5</v>
      </c>
      <c r="R51" s="80">
        <f>IFERROR(Q51/N51,"-")</f>
        <v>0.10204081632653</v>
      </c>
      <c r="S51" s="79">
        <v>0</v>
      </c>
      <c r="T51" s="79">
        <v>2</v>
      </c>
      <c r="U51" s="80">
        <f>IFERROR(T51/(Q51),"-")</f>
        <v>0.4</v>
      </c>
      <c r="V51" s="81">
        <f>IFERROR(K51/SUM(Q51:Q52),"-")</f>
        <v>18571.428571429</v>
      </c>
      <c r="W51" s="82">
        <v>1</v>
      </c>
      <c r="X51" s="80">
        <f>IF(Q51=0,"-",W51/Q51)</f>
        <v>0.2</v>
      </c>
      <c r="Y51" s="181">
        <v>38000</v>
      </c>
      <c r="Z51" s="182">
        <f>IFERROR(Y51/Q51,"-")</f>
        <v>7600</v>
      </c>
      <c r="AA51" s="182">
        <f>IFERROR(Y51/W51,"-")</f>
        <v>38000</v>
      </c>
      <c r="AB51" s="176">
        <f>SUM(Y51:Y52)-SUM(K51:K52)</f>
        <v>112000</v>
      </c>
      <c r="AC51" s="83">
        <f>SUM(Y51:Y52)/SUM(K51:K52)</f>
        <v>1.8615384615385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1</v>
      </c>
      <c r="BG51" s="110">
        <f>IF(Q51=0,"",IF(BF51=0,"",(BF51/Q51)))</f>
        <v>0.2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3</v>
      </c>
      <c r="BY51" s="124">
        <f>IF(Q51=0,"",IF(BX51=0,"",(BX51/Q51)))</f>
        <v>0.6</v>
      </c>
      <c r="BZ51" s="125">
        <v>1</v>
      </c>
      <c r="CA51" s="126">
        <f>IFERROR(BZ51/BX51,"-")</f>
        <v>0.33333333333333</v>
      </c>
      <c r="CB51" s="127">
        <v>38000</v>
      </c>
      <c r="CC51" s="128">
        <f>IFERROR(CB51/BX51,"-")</f>
        <v>12666.666666667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38000</v>
      </c>
      <c r="CR51" s="138">
        <v>38000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163</v>
      </c>
      <c r="C52" s="184" t="s">
        <v>58</v>
      </c>
      <c r="D52" s="184"/>
      <c r="E52" s="184" t="s">
        <v>157</v>
      </c>
      <c r="F52" s="184" t="s">
        <v>158</v>
      </c>
      <c r="G52" s="184" t="s">
        <v>73</v>
      </c>
      <c r="H52" s="87"/>
      <c r="I52" s="87"/>
      <c r="J52" s="87"/>
      <c r="K52" s="176"/>
      <c r="L52" s="79">
        <v>13</v>
      </c>
      <c r="M52" s="79">
        <v>12</v>
      </c>
      <c r="N52" s="79">
        <v>27</v>
      </c>
      <c r="O52" s="88">
        <v>2</v>
      </c>
      <c r="P52" s="89">
        <v>0</v>
      </c>
      <c r="Q52" s="90">
        <f>O52+P52</f>
        <v>2</v>
      </c>
      <c r="R52" s="80">
        <f>IFERROR(Q52/N52,"-")</f>
        <v>0.074074074074074</v>
      </c>
      <c r="S52" s="79">
        <v>0</v>
      </c>
      <c r="T52" s="79">
        <v>1</v>
      </c>
      <c r="U52" s="80">
        <f>IFERROR(T52/(Q52),"-")</f>
        <v>0.5</v>
      </c>
      <c r="V52" s="81"/>
      <c r="W52" s="82">
        <v>2</v>
      </c>
      <c r="X52" s="80">
        <f>IF(Q52=0,"-",W52/Q52)</f>
        <v>1</v>
      </c>
      <c r="Y52" s="181">
        <v>204000</v>
      </c>
      <c r="Z52" s="182">
        <f>IFERROR(Y52/Q52,"-")</f>
        <v>102000</v>
      </c>
      <c r="AA52" s="182">
        <f>IFERROR(Y52/W52,"-")</f>
        <v>102000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2</v>
      </c>
      <c r="BY52" s="124">
        <f>IF(Q52=0,"",IF(BX52=0,"",(BX52/Q52)))</f>
        <v>1</v>
      </c>
      <c r="BZ52" s="125">
        <v>2</v>
      </c>
      <c r="CA52" s="126">
        <f>IFERROR(BZ52/BX52,"-")</f>
        <v>1</v>
      </c>
      <c r="CB52" s="127">
        <v>204000</v>
      </c>
      <c r="CC52" s="128">
        <f>IFERROR(CB52/BX52,"-")</f>
        <v>102000</v>
      </c>
      <c r="CD52" s="129"/>
      <c r="CE52" s="129">
        <v>1</v>
      </c>
      <c r="CF52" s="129">
        <v>1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2</v>
      </c>
      <c r="CQ52" s="138">
        <v>204000</v>
      </c>
      <c r="CR52" s="138">
        <v>200000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>
        <f>AC53</f>
        <v>0.12307692307692</v>
      </c>
      <c r="B53" s="184" t="s">
        <v>164</v>
      </c>
      <c r="C53" s="184" t="s">
        <v>58</v>
      </c>
      <c r="D53" s="184"/>
      <c r="E53" s="184" t="s">
        <v>90</v>
      </c>
      <c r="F53" s="184" t="s">
        <v>165</v>
      </c>
      <c r="G53" s="184" t="s">
        <v>61</v>
      </c>
      <c r="H53" s="87" t="s">
        <v>166</v>
      </c>
      <c r="I53" s="87" t="s">
        <v>81</v>
      </c>
      <c r="J53" s="185" t="s">
        <v>64</v>
      </c>
      <c r="K53" s="176">
        <v>130000</v>
      </c>
      <c r="L53" s="79">
        <v>27</v>
      </c>
      <c r="M53" s="79">
        <v>0</v>
      </c>
      <c r="N53" s="79">
        <v>88</v>
      </c>
      <c r="O53" s="88">
        <v>4</v>
      </c>
      <c r="P53" s="89">
        <v>0</v>
      </c>
      <c r="Q53" s="90">
        <f>O53+P53</f>
        <v>4</v>
      </c>
      <c r="R53" s="80">
        <f>IFERROR(Q53/N53,"-")</f>
        <v>0.045454545454545</v>
      </c>
      <c r="S53" s="79">
        <v>0</v>
      </c>
      <c r="T53" s="79">
        <v>2</v>
      </c>
      <c r="U53" s="80">
        <f>IFERROR(T53/(Q53),"-")</f>
        <v>0.5</v>
      </c>
      <c r="V53" s="81">
        <f>IFERROR(K53/SUM(Q53:Q54),"-")</f>
        <v>14444.444444444</v>
      </c>
      <c r="W53" s="82">
        <v>2</v>
      </c>
      <c r="X53" s="80">
        <f>IF(Q53=0,"-",W53/Q53)</f>
        <v>0.5</v>
      </c>
      <c r="Y53" s="181">
        <v>8000</v>
      </c>
      <c r="Z53" s="182">
        <f>IFERROR(Y53/Q53,"-")</f>
        <v>2000</v>
      </c>
      <c r="AA53" s="182">
        <f>IFERROR(Y53/W53,"-")</f>
        <v>4000</v>
      </c>
      <c r="AB53" s="176">
        <f>SUM(Y53:Y54)-SUM(K53:K54)</f>
        <v>-114000</v>
      </c>
      <c r="AC53" s="83">
        <f>SUM(Y53:Y54)/SUM(K53:K54)</f>
        <v>0.12307692307692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2</v>
      </c>
      <c r="BG53" s="110">
        <f>IF(Q53=0,"",IF(BF53=0,"",(BF53/Q53)))</f>
        <v>0.5</v>
      </c>
      <c r="BH53" s="109">
        <v>2</v>
      </c>
      <c r="BI53" s="111">
        <f>IFERROR(BH53/BF53,"-")</f>
        <v>1</v>
      </c>
      <c r="BJ53" s="112">
        <v>8000</v>
      </c>
      <c r="BK53" s="113">
        <f>IFERROR(BJ53/BF53,"-")</f>
        <v>4000</v>
      </c>
      <c r="BL53" s="114">
        <v>2</v>
      </c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2</v>
      </c>
      <c r="BY53" s="124">
        <f>IF(Q53=0,"",IF(BX53=0,"",(BX53/Q53)))</f>
        <v>0.5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2</v>
      </c>
      <c r="CQ53" s="138">
        <v>8000</v>
      </c>
      <c r="CR53" s="138">
        <v>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167</v>
      </c>
      <c r="C54" s="184" t="s">
        <v>58</v>
      </c>
      <c r="D54" s="184"/>
      <c r="E54" s="184" t="s">
        <v>90</v>
      </c>
      <c r="F54" s="184" t="s">
        <v>165</v>
      </c>
      <c r="G54" s="184" t="s">
        <v>73</v>
      </c>
      <c r="H54" s="87"/>
      <c r="I54" s="87"/>
      <c r="J54" s="87"/>
      <c r="K54" s="176"/>
      <c r="L54" s="79">
        <v>40</v>
      </c>
      <c r="M54" s="79">
        <v>19</v>
      </c>
      <c r="N54" s="79">
        <v>12</v>
      </c>
      <c r="O54" s="88">
        <v>5</v>
      </c>
      <c r="P54" s="89">
        <v>0</v>
      </c>
      <c r="Q54" s="90">
        <f>O54+P54</f>
        <v>5</v>
      </c>
      <c r="R54" s="80">
        <f>IFERROR(Q54/N54,"-")</f>
        <v>0.41666666666667</v>
      </c>
      <c r="S54" s="79">
        <v>0</v>
      </c>
      <c r="T54" s="79">
        <v>2</v>
      </c>
      <c r="U54" s="80">
        <f>IFERROR(T54/(Q54),"-")</f>
        <v>0.4</v>
      </c>
      <c r="V54" s="81"/>
      <c r="W54" s="82">
        <v>1</v>
      </c>
      <c r="X54" s="80">
        <f>IF(Q54=0,"-",W54/Q54)</f>
        <v>0.2</v>
      </c>
      <c r="Y54" s="181">
        <v>8000</v>
      </c>
      <c r="Z54" s="182">
        <f>IFERROR(Y54/Q54,"-")</f>
        <v>1600</v>
      </c>
      <c r="AA54" s="182">
        <f>IFERROR(Y54/W54,"-")</f>
        <v>8000</v>
      </c>
      <c r="AB54" s="176"/>
      <c r="AC54" s="83"/>
      <c r="AD54" s="77"/>
      <c r="AE54" s="91">
        <v>1</v>
      </c>
      <c r="AF54" s="92">
        <f>IF(Q54=0,"",IF(AE54=0,"",(AE54/Q54)))</f>
        <v>0.2</v>
      </c>
      <c r="AG54" s="91"/>
      <c r="AH54" s="93">
        <f>IFERROR(AG54/AE54,"-")</f>
        <v>0</v>
      </c>
      <c r="AI54" s="94"/>
      <c r="AJ54" s="95">
        <f>IFERROR(AI54/AE54,"-")</f>
        <v>0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1</v>
      </c>
      <c r="AX54" s="104">
        <f>IF(Q54=0,"",IF(AW54=0,"",(AW54/Q54)))</f>
        <v>0.2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1</v>
      </c>
      <c r="BG54" s="110">
        <f>IF(Q54=0,"",IF(BF54=0,"",(BF54/Q54)))</f>
        <v>0.2</v>
      </c>
      <c r="BH54" s="109">
        <v>1</v>
      </c>
      <c r="BI54" s="111">
        <f>IFERROR(BH54/BF54,"-")</f>
        <v>1</v>
      </c>
      <c r="BJ54" s="112">
        <v>8000</v>
      </c>
      <c r="BK54" s="113">
        <f>IFERROR(BJ54/BF54,"-")</f>
        <v>8000</v>
      </c>
      <c r="BL54" s="114"/>
      <c r="BM54" s="114">
        <v>1</v>
      </c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2</v>
      </c>
      <c r="BY54" s="124">
        <f>IF(Q54=0,"",IF(BX54=0,"",(BX54/Q54)))</f>
        <v>0.4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8000</v>
      </c>
      <c r="CR54" s="138">
        <v>8000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>
        <f>AC55</f>
        <v>0.33333333333333</v>
      </c>
      <c r="B55" s="184" t="s">
        <v>168</v>
      </c>
      <c r="C55" s="184" t="s">
        <v>58</v>
      </c>
      <c r="D55" s="184"/>
      <c r="E55" s="184" t="s">
        <v>100</v>
      </c>
      <c r="F55" s="184" t="s">
        <v>165</v>
      </c>
      <c r="G55" s="184" t="s">
        <v>61</v>
      </c>
      <c r="H55" s="87" t="s">
        <v>169</v>
      </c>
      <c r="I55" s="87" t="s">
        <v>63</v>
      </c>
      <c r="J55" s="87" t="s">
        <v>170</v>
      </c>
      <c r="K55" s="176">
        <v>120000</v>
      </c>
      <c r="L55" s="79">
        <v>20</v>
      </c>
      <c r="M55" s="79">
        <v>0</v>
      </c>
      <c r="N55" s="79">
        <v>71</v>
      </c>
      <c r="O55" s="88">
        <v>7</v>
      </c>
      <c r="P55" s="89">
        <v>0</v>
      </c>
      <c r="Q55" s="90">
        <f>O55+P55</f>
        <v>7</v>
      </c>
      <c r="R55" s="80">
        <f>IFERROR(Q55/N55,"-")</f>
        <v>0.098591549295775</v>
      </c>
      <c r="S55" s="79">
        <v>1</v>
      </c>
      <c r="T55" s="79">
        <v>3</v>
      </c>
      <c r="U55" s="80">
        <f>IFERROR(T55/(Q55),"-")</f>
        <v>0.42857142857143</v>
      </c>
      <c r="V55" s="81">
        <f>IFERROR(K55/SUM(Q55:Q56),"-")</f>
        <v>13333.333333333</v>
      </c>
      <c r="W55" s="82">
        <v>2</v>
      </c>
      <c r="X55" s="80">
        <f>IF(Q55=0,"-",W55/Q55)</f>
        <v>0.28571428571429</v>
      </c>
      <c r="Y55" s="181">
        <v>40000</v>
      </c>
      <c r="Z55" s="182">
        <f>IFERROR(Y55/Q55,"-")</f>
        <v>5714.2857142857</v>
      </c>
      <c r="AA55" s="182">
        <f>IFERROR(Y55/W55,"-")</f>
        <v>20000</v>
      </c>
      <c r="AB55" s="176">
        <f>SUM(Y55:Y56)-SUM(K55:K56)</f>
        <v>-80000</v>
      </c>
      <c r="AC55" s="83">
        <f>SUM(Y55:Y56)/SUM(K55:K56)</f>
        <v>0.33333333333333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4</v>
      </c>
      <c r="BG55" s="110">
        <f>IF(Q55=0,"",IF(BF55=0,"",(BF55/Q55)))</f>
        <v>0.57142857142857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0.28571428571429</v>
      </c>
      <c r="BQ55" s="118">
        <v>2</v>
      </c>
      <c r="BR55" s="119">
        <f>IFERROR(BQ55/BO55,"-")</f>
        <v>1</v>
      </c>
      <c r="BS55" s="120">
        <v>40000</v>
      </c>
      <c r="BT55" s="121">
        <f>IFERROR(BS55/BO55,"-")</f>
        <v>20000</v>
      </c>
      <c r="BU55" s="122"/>
      <c r="BV55" s="122">
        <v>1</v>
      </c>
      <c r="BW55" s="122">
        <v>1</v>
      </c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>
        <v>1</v>
      </c>
      <c r="CH55" s="131">
        <f>IF(Q55=0,"",IF(CG55=0,"",(CG55/Q55)))</f>
        <v>0.14285714285714</v>
      </c>
      <c r="CI55" s="132"/>
      <c r="CJ55" s="133">
        <f>IFERROR(CI55/CG55,"-")</f>
        <v>0</v>
      </c>
      <c r="CK55" s="134"/>
      <c r="CL55" s="135">
        <f>IFERROR(CK55/CG55,"-")</f>
        <v>0</v>
      </c>
      <c r="CM55" s="136"/>
      <c r="CN55" s="136"/>
      <c r="CO55" s="136"/>
      <c r="CP55" s="137">
        <v>2</v>
      </c>
      <c r="CQ55" s="138">
        <v>40000</v>
      </c>
      <c r="CR55" s="138">
        <v>20000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171</v>
      </c>
      <c r="C56" s="184" t="s">
        <v>58</v>
      </c>
      <c r="D56" s="184"/>
      <c r="E56" s="184" t="s">
        <v>100</v>
      </c>
      <c r="F56" s="184" t="s">
        <v>165</v>
      </c>
      <c r="G56" s="184" t="s">
        <v>73</v>
      </c>
      <c r="H56" s="87"/>
      <c r="I56" s="87"/>
      <c r="J56" s="87"/>
      <c r="K56" s="176"/>
      <c r="L56" s="79">
        <v>25</v>
      </c>
      <c r="M56" s="79">
        <v>17</v>
      </c>
      <c r="N56" s="79">
        <v>3</v>
      </c>
      <c r="O56" s="88">
        <v>2</v>
      </c>
      <c r="P56" s="89">
        <v>0</v>
      </c>
      <c r="Q56" s="90">
        <f>O56+P56</f>
        <v>2</v>
      </c>
      <c r="R56" s="80">
        <f>IFERROR(Q56/N56,"-")</f>
        <v>0.66666666666667</v>
      </c>
      <c r="S56" s="79">
        <v>0</v>
      </c>
      <c r="T56" s="79">
        <v>1</v>
      </c>
      <c r="U56" s="80">
        <f>IFERROR(T56/(Q56),"-")</f>
        <v>0.5</v>
      </c>
      <c r="V56" s="81"/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2</v>
      </c>
      <c r="BP56" s="117">
        <f>IF(Q56=0,"",IF(BO56=0,"",(BO56/Q56)))</f>
        <v>1</v>
      </c>
      <c r="BQ56" s="118">
        <v>1</v>
      </c>
      <c r="BR56" s="119">
        <f>IFERROR(BQ56/BO56,"-")</f>
        <v>0.5</v>
      </c>
      <c r="BS56" s="120">
        <v>5000</v>
      </c>
      <c r="BT56" s="121">
        <f>IFERROR(BS56/BO56,"-")</f>
        <v>2500</v>
      </c>
      <c r="BU56" s="122">
        <v>1</v>
      </c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>
        <v>5000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0.033333333333333</v>
      </c>
      <c r="B57" s="184" t="s">
        <v>172</v>
      </c>
      <c r="C57" s="184" t="s">
        <v>58</v>
      </c>
      <c r="D57" s="184"/>
      <c r="E57" s="184" t="s">
        <v>95</v>
      </c>
      <c r="F57" s="184" t="s">
        <v>96</v>
      </c>
      <c r="G57" s="184" t="s">
        <v>61</v>
      </c>
      <c r="H57" s="87" t="s">
        <v>169</v>
      </c>
      <c r="I57" s="87" t="s">
        <v>63</v>
      </c>
      <c r="J57" s="87" t="s">
        <v>173</v>
      </c>
      <c r="K57" s="176">
        <v>120000</v>
      </c>
      <c r="L57" s="79">
        <v>16</v>
      </c>
      <c r="M57" s="79">
        <v>0</v>
      </c>
      <c r="N57" s="79">
        <v>54</v>
      </c>
      <c r="O57" s="88">
        <v>3</v>
      </c>
      <c r="P57" s="89">
        <v>0</v>
      </c>
      <c r="Q57" s="90">
        <f>O57+P57</f>
        <v>3</v>
      </c>
      <c r="R57" s="80">
        <f>IFERROR(Q57/N57,"-")</f>
        <v>0.055555555555556</v>
      </c>
      <c r="S57" s="79">
        <v>1</v>
      </c>
      <c r="T57" s="79">
        <v>0</v>
      </c>
      <c r="U57" s="80">
        <f>IFERROR(T57/(Q57),"-")</f>
        <v>0</v>
      </c>
      <c r="V57" s="81">
        <f>IFERROR(K57/SUM(Q57:Q58),"-")</f>
        <v>13333.333333333</v>
      </c>
      <c r="W57" s="82">
        <v>1</v>
      </c>
      <c r="X57" s="80">
        <f>IF(Q57=0,"-",W57/Q57)</f>
        <v>0.33333333333333</v>
      </c>
      <c r="Y57" s="181">
        <v>1000</v>
      </c>
      <c r="Z57" s="182">
        <f>IFERROR(Y57/Q57,"-")</f>
        <v>333.33333333333</v>
      </c>
      <c r="AA57" s="182">
        <f>IFERROR(Y57/W57,"-")</f>
        <v>1000</v>
      </c>
      <c r="AB57" s="176">
        <f>SUM(Y57:Y58)-SUM(K57:K58)</f>
        <v>-116000</v>
      </c>
      <c r="AC57" s="83">
        <f>SUM(Y57:Y58)/SUM(K57:K58)</f>
        <v>0.033333333333333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>
        <v>1</v>
      </c>
      <c r="AO57" s="98">
        <f>IF(Q57=0,"",IF(AN57=0,"",(AN57/Q57)))</f>
        <v>0.33333333333333</v>
      </c>
      <c r="AP57" s="97"/>
      <c r="AQ57" s="99">
        <f>IFERROR(AP57/AN57,"-")</f>
        <v>0</v>
      </c>
      <c r="AR57" s="100"/>
      <c r="AS57" s="101">
        <f>IFERROR(AR57/AN57,"-")</f>
        <v>0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>
        <v>2</v>
      </c>
      <c r="BY57" s="124">
        <f>IF(Q57=0,"",IF(BX57=0,"",(BX57/Q57)))</f>
        <v>0.66666666666667</v>
      </c>
      <c r="BZ57" s="125">
        <v>1</v>
      </c>
      <c r="CA57" s="126">
        <f>IFERROR(BZ57/BX57,"-")</f>
        <v>0.5</v>
      </c>
      <c r="CB57" s="127">
        <v>1000</v>
      </c>
      <c r="CC57" s="128">
        <f>IFERROR(CB57/BX57,"-")</f>
        <v>500</v>
      </c>
      <c r="CD57" s="129">
        <v>1</v>
      </c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1000</v>
      </c>
      <c r="CR57" s="138">
        <v>1000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174</v>
      </c>
      <c r="C58" s="184" t="s">
        <v>58</v>
      </c>
      <c r="D58" s="184"/>
      <c r="E58" s="184" t="s">
        <v>95</v>
      </c>
      <c r="F58" s="184" t="s">
        <v>96</v>
      </c>
      <c r="G58" s="184" t="s">
        <v>73</v>
      </c>
      <c r="H58" s="87"/>
      <c r="I58" s="87"/>
      <c r="J58" s="87"/>
      <c r="K58" s="176"/>
      <c r="L58" s="79">
        <v>32</v>
      </c>
      <c r="M58" s="79">
        <v>26</v>
      </c>
      <c r="N58" s="79">
        <v>16</v>
      </c>
      <c r="O58" s="88">
        <v>6</v>
      </c>
      <c r="P58" s="89">
        <v>0</v>
      </c>
      <c r="Q58" s="90">
        <f>O58+P58</f>
        <v>6</v>
      </c>
      <c r="R58" s="80">
        <f>IFERROR(Q58/N58,"-")</f>
        <v>0.375</v>
      </c>
      <c r="S58" s="79">
        <v>0</v>
      </c>
      <c r="T58" s="79">
        <v>5</v>
      </c>
      <c r="U58" s="80">
        <f>IFERROR(T58/(Q58),"-")</f>
        <v>0.83333333333333</v>
      </c>
      <c r="V58" s="81"/>
      <c r="W58" s="82">
        <v>1</v>
      </c>
      <c r="X58" s="80">
        <f>IF(Q58=0,"-",W58/Q58)</f>
        <v>0.16666666666667</v>
      </c>
      <c r="Y58" s="181">
        <v>3000</v>
      </c>
      <c r="Z58" s="182">
        <f>IFERROR(Y58/Q58,"-")</f>
        <v>500</v>
      </c>
      <c r="AA58" s="182">
        <f>IFERROR(Y58/W58,"-")</f>
        <v>3000</v>
      </c>
      <c r="AB58" s="176"/>
      <c r="AC58" s="83"/>
      <c r="AD58" s="77"/>
      <c r="AE58" s="91">
        <v>1</v>
      </c>
      <c r="AF58" s="92">
        <f>IF(Q58=0,"",IF(AE58=0,"",(AE58/Q58)))</f>
        <v>0.16666666666667</v>
      </c>
      <c r="AG58" s="91"/>
      <c r="AH58" s="93">
        <f>IFERROR(AG58/AE58,"-")</f>
        <v>0</v>
      </c>
      <c r="AI58" s="94"/>
      <c r="AJ58" s="95">
        <f>IFERROR(AI58/AE58,"-")</f>
        <v>0</v>
      </c>
      <c r="AK58" s="96"/>
      <c r="AL58" s="96"/>
      <c r="AM58" s="96"/>
      <c r="AN58" s="97">
        <v>1</v>
      </c>
      <c r="AO58" s="98">
        <f>IF(Q58=0,"",IF(AN58=0,"",(AN58/Q58)))</f>
        <v>0.16666666666667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2</v>
      </c>
      <c r="BP58" s="117">
        <f>IF(Q58=0,"",IF(BO58=0,"",(BO58/Q58)))</f>
        <v>0.33333333333333</v>
      </c>
      <c r="BQ58" s="118">
        <v>1</v>
      </c>
      <c r="BR58" s="119">
        <f>IFERROR(BQ58/BO58,"-")</f>
        <v>0.5</v>
      </c>
      <c r="BS58" s="120">
        <v>3000</v>
      </c>
      <c r="BT58" s="121">
        <f>IFERROR(BS58/BO58,"-")</f>
        <v>1500</v>
      </c>
      <c r="BU58" s="122">
        <v>1</v>
      </c>
      <c r="BV58" s="122"/>
      <c r="BW58" s="122"/>
      <c r="BX58" s="123">
        <v>2</v>
      </c>
      <c r="BY58" s="124">
        <f>IF(Q58=0,"",IF(BX58=0,"",(BX58/Q58)))</f>
        <v>0.33333333333333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3000</v>
      </c>
      <c r="CR58" s="138">
        <v>3000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7.3125</v>
      </c>
      <c r="B59" s="184" t="s">
        <v>175</v>
      </c>
      <c r="C59" s="184" t="s">
        <v>58</v>
      </c>
      <c r="D59" s="184"/>
      <c r="E59" s="184" t="s">
        <v>90</v>
      </c>
      <c r="F59" s="184" t="s">
        <v>165</v>
      </c>
      <c r="G59" s="184" t="s">
        <v>61</v>
      </c>
      <c r="H59" s="87" t="s">
        <v>176</v>
      </c>
      <c r="I59" s="87" t="s">
        <v>81</v>
      </c>
      <c r="J59" s="185" t="s">
        <v>92</v>
      </c>
      <c r="K59" s="176">
        <v>80000</v>
      </c>
      <c r="L59" s="79">
        <v>9</v>
      </c>
      <c r="M59" s="79">
        <v>0</v>
      </c>
      <c r="N59" s="79">
        <v>39</v>
      </c>
      <c r="O59" s="88">
        <v>4</v>
      </c>
      <c r="P59" s="89">
        <v>0</v>
      </c>
      <c r="Q59" s="90">
        <f>O59+P59</f>
        <v>4</v>
      </c>
      <c r="R59" s="80">
        <f>IFERROR(Q59/N59,"-")</f>
        <v>0.1025641025641</v>
      </c>
      <c r="S59" s="79">
        <v>1</v>
      </c>
      <c r="T59" s="79">
        <v>2</v>
      </c>
      <c r="U59" s="80">
        <f>IFERROR(T59/(Q59),"-")</f>
        <v>0.5</v>
      </c>
      <c r="V59" s="81">
        <f>IFERROR(K59/SUM(Q59:Q60),"-")</f>
        <v>11428.571428571</v>
      </c>
      <c r="W59" s="82">
        <v>3</v>
      </c>
      <c r="X59" s="80">
        <f>IF(Q59=0,"-",W59/Q59)</f>
        <v>0.75</v>
      </c>
      <c r="Y59" s="181">
        <v>507000</v>
      </c>
      <c r="Z59" s="182">
        <f>IFERROR(Y59/Q59,"-")</f>
        <v>126750</v>
      </c>
      <c r="AA59" s="182">
        <f>IFERROR(Y59/W59,"-")</f>
        <v>169000</v>
      </c>
      <c r="AB59" s="176">
        <f>SUM(Y59:Y60)-SUM(K59:K60)</f>
        <v>505000</v>
      </c>
      <c r="AC59" s="83">
        <f>SUM(Y59:Y60)/SUM(K59:K60)</f>
        <v>7.3125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2</v>
      </c>
      <c r="BG59" s="110">
        <f>IF(Q59=0,"",IF(BF59=0,"",(BF59/Q59)))</f>
        <v>0.5</v>
      </c>
      <c r="BH59" s="109">
        <v>2</v>
      </c>
      <c r="BI59" s="111">
        <f>IFERROR(BH59/BF59,"-")</f>
        <v>1</v>
      </c>
      <c r="BJ59" s="112">
        <v>504000</v>
      </c>
      <c r="BK59" s="113">
        <f>IFERROR(BJ59/BF59,"-")</f>
        <v>252000</v>
      </c>
      <c r="BL59" s="114"/>
      <c r="BM59" s="114"/>
      <c r="BN59" s="114">
        <v>2</v>
      </c>
      <c r="BO59" s="116">
        <v>1</v>
      </c>
      <c r="BP59" s="117">
        <f>IF(Q59=0,"",IF(BO59=0,"",(BO59/Q59)))</f>
        <v>0.25</v>
      </c>
      <c r="BQ59" s="118">
        <v>1</v>
      </c>
      <c r="BR59" s="119">
        <f>IFERROR(BQ59/BO59,"-")</f>
        <v>1</v>
      </c>
      <c r="BS59" s="120">
        <v>3000</v>
      </c>
      <c r="BT59" s="121">
        <f>IFERROR(BS59/BO59,"-")</f>
        <v>3000</v>
      </c>
      <c r="BU59" s="122">
        <v>1</v>
      </c>
      <c r="BV59" s="122"/>
      <c r="BW59" s="122"/>
      <c r="BX59" s="123">
        <v>1</v>
      </c>
      <c r="BY59" s="124">
        <f>IF(Q59=0,"",IF(BX59=0,"",(BX59/Q59)))</f>
        <v>0.25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3</v>
      </c>
      <c r="CQ59" s="138">
        <v>507000</v>
      </c>
      <c r="CR59" s="138">
        <v>475000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/>
      <c r="B60" s="184" t="s">
        <v>177</v>
      </c>
      <c r="C60" s="184" t="s">
        <v>58</v>
      </c>
      <c r="D60" s="184"/>
      <c r="E60" s="184" t="s">
        <v>90</v>
      </c>
      <c r="F60" s="184" t="s">
        <v>165</v>
      </c>
      <c r="G60" s="184" t="s">
        <v>73</v>
      </c>
      <c r="H60" s="87"/>
      <c r="I60" s="87"/>
      <c r="J60" s="87"/>
      <c r="K60" s="176"/>
      <c r="L60" s="79">
        <v>16</v>
      </c>
      <c r="M60" s="79">
        <v>10</v>
      </c>
      <c r="N60" s="79">
        <v>4</v>
      </c>
      <c r="O60" s="88">
        <v>3</v>
      </c>
      <c r="P60" s="89">
        <v>0</v>
      </c>
      <c r="Q60" s="90">
        <f>O60+P60</f>
        <v>3</v>
      </c>
      <c r="R60" s="80">
        <f>IFERROR(Q60/N60,"-")</f>
        <v>0.75</v>
      </c>
      <c r="S60" s="79">
        <v>0</v>
      </c>
      <c r="T60" s="79">
        <v>1</v>
      </c>
      <c r="U60" s="80">
        <f>IFERROR(T60/(Q60),"-")</f>
        <v>0.33333333333333</v>
      </c>
      <c r="V60" s="81"/>
      <c r="W60" s="82">
        <v>1</v>
      </c>
      <c r="X60" s="80">
        <f>IF(Q60=0,"-",W60/Q60)</f>
        <v>0.33333333333333</v>
      </c>
      <c r="Y60" s="181">
        <v>78000</v>
      </c>
      <c r="Z60" s="182">
        <f>IFERROR(Y60/Q60,"-")</f>
        <v>26000</v>
      </c>
      <c r="AA60" s="182">
        <f>IFERROR(Y60/W60,"-")</f>
        <v>78000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3</v>
      </c>
      <c r="BG60" s="110">
        <f>IF(Q60=0,"",IF(BF60=0,"",(BF60/Q60)))</f>
        <v>1</v>
      </c>
      <c r="BH60" s="109">
        <v>1</v>
      </c>
      <c r="BI60" s="111">
        <f>IFERROR(BH60/BF60,"-")</f>
        <v>0.33333333333333</v>
      </c>
      <c r="BJ60" s="112">
        <v>78000</v>
      </c>
      <c r="BK60" s="113">
        <f>IFERROR(BJ60/BF60,"-")</f>
        <v>26000</v>
      </c>
      <c r="BL60" s="114"/>
      <c r="BM60" s="114"/>
      <c r="BN60" s="114">
        <v>1</v>
      </c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78000</v>
      </c>
      <c r="CR60" s="138">
        <v>78000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0.3375</v>
      </c>
      <c r="B61" s="184" t="s">
        <v>178</v>
      </c>
      <c r="C61" s="184" t="s">
        <v>58</v>
      </c>
      <c r="D61" s="184"/>
      <c r="E61" s="184" t="s">
        <v>95</v>
      </c>
      <c r="F61" s="184" t="s">
        <v>179</v>
      </c>
      <c r="G61" s="184" t="s">
        <v>61</v>
      </c>
      <c r="H61" s="87" t="s">
        <v>176</v>
      </c>
      <c r="I61" s="87" t="s">
        <v>81</v>
      </c>
      <c r="J61" s="185" t="s">
        <v>159</v>
      </c>
      <c r="K61" s="176">
        <v>80000</v>
      </c>
      <c r="L61" s="79">
        <v>4</v>
      </c>
      <c r="M61" s="79">
        <v>0</v>
      </c>
      <c r="N61" s="79">
        <v>13</v>
      </c>
      <c r="O61" s="88">
        <v>1</v>
      </c>
      <c r="P61" s="89">
        <v>0</v>
      </c>
      <c r="Q61" s="90">
        <f>O61+P61</f>
        <v>1</v>
      </c>
      <c r="R61" s="80">
        <f>IFERROR(Q61/N61,"-")</f>
        <v>0.076923076923077</v>
      </c>
      <c r="S61" s="79">
        <v>0</v>
      </c>
      <c r="T61" s="79">
        <v>1</v>
      </c>
      <c r="U61" s="80">
        <f>IFERROR(T61/(Q61),"-")</f>
        <v>1</v>
      </c>
      <c r="V61" s="81">
        <f>IFERROR(K61/SUM(Q61:Q62),"-")</f>
        <v>20000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-53000</v>
      </c>
      <c r="AC61" s="83">
        <f>SUM(Y61:Y62)/SUM(K61:K62)</f>
        <v>0.3375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1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180</v>
      </c>
      <c r="C62" s="184" t="s">
        <v>58</v>
      </c>
      <c r="D62" s="184"/>
      <c r="E62" s="184" t="s">
        <v>95</v>
      </c>
      <c r="F62" s="184" t="s">
        <v>179</v>
      </c>
      <c r="G62" s="184" t="s">
        <v>73</v>
      </c>
      <c r="H62" s="87"/>
      <c r="I62" s="87"/>
      <c r="J62" s="87"/>
      <c r="K62" s="176"/>
      <c r="L62" s="79">
        <v>15</v>
      </c>
      <c r="M62" s="79">
        <v>12</v>
      </c>
      <c r="N62" s="79">
        <v>7</v>
      </c>
      <c r="O62" s="88">
        <v>3</v>
      </c>
      <c r="P62" s="89">
        <v>0</v>
      </c>
      <c r="Q62" s="90">
        <f>O62+P62</f>
        <v>3</v>
      </c>
      <c r="R62" s="80">
        <f>IFERROR(Q62/N62,"-")</f>
        <v>0.42857142857143</v>
      </c>
      <c r="S62" s="79">
        <v>1</v>
      </c>
      <c r="T62" s="79">
        <v>0</v>
      </c>
      <c r="U62" s="80">
        <f>IFERROR(T62/(Q62),"-")</f>
        <v>0</v>
      </c>
      <c r="V62" s="81"/>
      <c r="W62" s="82">
        <v>1</v>
      </c>
      <c r="X62" s="80">
        <f>IF(Q62=0,"-",W62/Q62)</f>
        <v>0.33333333333333</v>
      </c>
      <c r="Y62" s="181">
        <v>27000</v>
      </c>
      <c r="Z62" s="182">
        <f>IFERROR(Y62/Q62,"-")</f>
        <v>9000</v>
      </c>
      <c r="AA62" s="182">
        <f>IFERROR(Y62/W62,"-")</f>
        <v>27000</v>
      </c>
      <c r="AB62" s="176"/>
      <c r="AC62" s="83"/>
      <c r="AD62" s="77"/>
      <c r="AE62" s="91">
        <v>1</v>
      </c>
      <c r="AF62" s="92">
        <f>IF(Q62=0,"",IF(AE62=0,"",(AE62/Q62)))</f>
        <v>0.33333333333333</v>
      </c>
      <c r="AG62" s="91"/>
      <c r="AH62" s="93">
        <f>IFERROR(AG62/AE62,"-")</f>
        <v>0</v>
      </c>
      <c r="AI62" s="94"/>
      <c r="AJ62" s="95">
        <f>IFERROR(AI62/AE62,"-")</f>
        <v>0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0.33333333333333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1</v>
      </c>
      <c r="BY62" s="124">
        <f>IF(Q62=0,"",IF(BX62=0,"",(BX62/Q62)))</f>
        <v>0.33333333333333</v>
      </c>
      <c r="BZ62" s="125">
        <v>1</v>
      </c>
      <c r="CA62" s="126">
        <f>IFERROR(BZ62/BX62,"-")</f>
        <v>1</v>
      </c>
      <c r="CB62" s="127">
        <v>27000</v>
      </c>
      <c r="CC62" s="128">
        <f>IFERROR(CB62/BX62,"-")</f>
        <v>27000</v>
      </c>
      <c r="CD62" s="129"/>
      <c r="CE62" s="129"/>
      <c r="CF62" s="129">
        <v>1</v>
      </c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27000</v>
      </c>
      <c r="CR62" s="138">
        <v>27000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</v>
      </c>
      <c r="B63" s="184" t="s">
        <v>181</v>
      </c>
      <c r="C63" s="184" t="s">
        <v>58</v>
      </c>
      <c r="D63" s="184"/>
      <c r="E63" s="184" t="s">
        <v>182</v>
      </c>
      <c r="F63" s="184" t="s">
        <v>183</v>
      </c>
      <c r="G63" s="184" t="s">
        <v>61</v>
      </c>
      <c r="H63" s="87" t="s">
        <v>62</v>
      </c>
      <c r="I63" s="87" t="s">
        <v>184</v>
      </c>
      <c r="J63" s="186" t="s">
        <v>162</v>
      </c>
      <c r="K63" s="176">
        <v>85000</v>
      </c>
      <c r="L63" s="79">
        <v>11</v>
      </c>
      <c r="M63" s="79">
        <v>0</v>
      </c>
      <c r="N63" s="79">
        <v>31</v>
      </c>
      <c r="O63" s="88">
        <v>3</v>
      </c>
      <c r="P63" s="89">
        <v>0</v>
      </c>
      <c r="Q63" s="90">
        <f>O63+P63</f>
        <v>3</v>
      </c>
      <c r="R63" s="80">
        <f>IFERROR(Q63/N63,"-")</f>
        <v>0.096774193548387</v>
      </c>
      <c r="S63" s="79">
        <v>0</v>
      </c>
      <c r="T63" s="79">
        <v>1</v>
      </c>
      <c r="U63" s="80">
        <f>IFERROR(T63/(Q63),"-")</f>
        <v>0.33333333333333</v>
      </c>
      <c r="V63" s="81">
        <f>IFERROR(K63/SUM(Q63:Q64),"-")</f>
        <v>17000</v>
      </c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>
        <f>SUM(Y63:Y64)-SUM(K63:K64)</f>
        <v>-85000</v>
      </c>
      <c r="AC63" s="83">
        <f>SUM(Y63:Y64)/SUM(K63:K64)</f>
        <v>0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2</v>
      </c>
      <c r="BP63" s="117">
        <f>IF(Q63=0,"",IF(BO63=0,"",(BO63/Q63)))</f>
        <v>0.66666666666667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>
        <v>1</v>
      </c>
      <c r="BY63" s="124">
        <f>IF(Q63=0,"",IF(BX63=0,"",(BX63/Q63)))</f>
        <v>0.33333333333333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185</v>
      </c>
      <c r="C64" s="184" t="s">
        <v>58</v>
      </c>
      <c r="D64" s="184"/>
      <c r="E64" s="184" t="s">
        <v>182</v>
      </c>
      <c r="F64" s="184" t="s">
        <v>183</v>
      </c>
      <c r="G64" s="184" t="s">
        <v>73</v>
      </c>
      <c r="H64" s="87"/>
      <c r="I64" s="87"/>
      <c r="J64" s="87"/>
      <c r="K64" s="176"/>
      <c r="L64" s="79">
        <v>44</v>
      </c>
      <c r="M64" s="79">
        <v>21</v>
      </c>
      <c r="N64" s="79">
        <v>4</v>
      </c>
      <c r="O64" s="88">
        <v>2</v>
      </c>
      <c r="P64" s="89">
        <v>0</v>
      </c>
      <c r="Q64" s="90">
        <f>O64+P64</f>
        <v>2</v>
      </c>
      <c r="R64" s="80">
        <f>IFERROR(Q64/N64,"-")</f>
        <v>0.5</v>
      </c>
      <c r="S64" s="79">
        <v>0</v>
      </c>
      <c r="T64" s="79">
        <v>0</v>
      </c>
      <c r="U64" s="80">
        <f>IFERROR(T64/(Q64),"-")</f>
        <v>0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>
        <v>2</v>
      </c>
      <c r="BY64" s="124">
        <f>IF(Q64=0,"",IF(BX64=0,"",(BX64/Q64)))</f>
        <v>1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0.63529411764706</v>
      </c>
      <c r="B65" s="184" t="s">
        <v>186</v>
      </c>
      <c r="C65" s="184" t="s">
        <v>58</v>
      </c>
      <c r="D65" s="184"/>
      <c r="E65" s="184" t="s">
        <v>100</v>
      </c>
      <c r="F65" s="184" t="s">
        <v>183</v>
      </c>
      <c r="G65" s="184" t="s">
        <v>61</v>
      </c>
      <c r="H65" s="87" t="s">
        <v>66</v>
      </c>
      <c r="I65" s="87" t="s">
        <v>184</v>
      </c>
      <c r="J65" s="186" t="s">
        <v>187</v>
      </c>
      <c r="K65" s="176">
        <v>85000</v>
      </c>
      <c r="L65" s="79">
        <v>19</v>
      </c>
      <c r="M65" s="79">
        <v>0</v>
      </c>
      <c r="N65" s="79">
        <v>27</v>
      </c>
      <c r="O65" s="88">
        <v>6</v>
      </c>
      <c r="P65" s="89">
        <v>0</v>
      </c>
      <c r="Q65" s="90">
        <f>O65+P65</f>
        <v>6</v>
      </c>
      <c r="R65" s="80">
        <f>IFERROR(Q65/N65,"-")</f>
        <v>0.22222222222222</v>
      </c>
      <c r="S65" s="79">
        <v>2</v>
      </c>
      <c r="T65" s="79">
        <v>3</v>
      </c>
      <c r="U65" s="80">
        <f>IFERROR(T65/(Q65),"-")</f>
        <v>0.5</v>
      </c>
      <c r="V65" s="81">
        <f>IFERROR(K65/SUM(Q65:Q66),"-")</f>
        <v>8500</v>
      </c>
      <c r="W65" s="82">
        <v>2</v>
      </c>
      <c r="X65" s="80">
        <f>IF(Q65=0,"-",W65/Q65)</f>
        <v>0.33333333333333</v>
      </c>
      <c r="Y65" s="181">
        <v>40000</v>
      </c>
      <c r="Z65" s="182">
        <f>IFERROR(Y65/Q65,"-")</f>
        <v>6666.6666666667</v>
      </c>
      <c r="AA65" s="182">
        <f>IFERROR(Y65/W65,"-")</f>
        <v>20000</v>
      </c>
      <c r="AB65" s="176">
        <f>SUM(Y65:Y66)-SUM(K65:K66)</f>
        <v>-31000</v>
      </c>
      <c r="AC65" s="83">
        <f>SUM(Y65:Y66)/SUM(K65:K66)</f>
        <v>0.63529411764706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>
        <v>1</v>
      </c>
      <c r="AO65" s="98">
        <f>IF(Q65=0,"",IF(AN65=0,"",(AN65/Q65)))</f>
        <v>0.16666666666667</v>
      </c>
      <c r="AP65" s="97"/>
      <c r="AQ65" s="99">
        <f>IFERROR(AP65/AN65,"-")</f>
        <v>0</v>
      </c>
      <c r="AR65" s="100"/>
      <c r="AS65" s="101">
        <f>IFERROR(AR65/AN65,"-")</f>
        <v>0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3</v>
      </c>
      <c r="BP65" s="117">
        <f>IF(Q65=0,"",IF(BO65=0,"",(BO65/Q65)))</f>
        <v>0.5</v>
      </c>
      <c r="BQ65" s="118">
        <v>1</v>
      </c>
      <c r="BR65" s="119">
        <f>IFERROR(BQ65/BO65,"-")</f>
        <v>0.33333333333333</v>
      </c>
      <c r="BS65" s="120">
        <v>15000</v>
      </c>
      <c r="BT65" s="121">
        <f>IFERROR(BS65/BO65,"-")</f>
        <v>5000</v>
      </c>
      <c r="BU65" s="122"/>
      <c r="BV65" s="122">
        <v>1</v>
      </c>
      <c r="BW65" s="122"/>
      <c r="BX65" s="123">
        <v>2</v>
      </c>
      <c r="BY65" s="124">
        <f>IF(Q65=0,"",IF(BX65=0,"",(BX65/Q65)))</f>
        <v>0.33333333333333</v>
      </c>
      <c r="BZ65" s="125">
        <v>1</v>
      </c>
      <c r="CA65" s="126">
        <f>IFERROR(BZ65/BX65,"-")</f>
        <v>0.5</v>
      </c>
      <c r="CB65" s="127">
        <v>25000</v>
      </c>
      <c r="CC65" s="128">
        <f>IFERROR(CB65/BX65,"-")</f>
        <v>12500</v>
      </c>
      <c r="CD65" s="129"/>
      <c r="CE65" s="129"/>
      <c r="CF65" s="129">
        <v>1</v>
      </c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2</v>
      </c>
      <c r="CQ65" s="138">
        <v>40000</v>
      </c>
      <c r="CR65" s="138">
        <v>25000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188</v>
      </c>
      <c r="C66" s="184" t="s">
        <v>58</v>
      </c>
      <c r="D66" s="184"/>
      <c r="E66" s="184" t="s">
        <v>100</v>
      </c>
      <c r="F66" s="184" t="s">
        <v>183</v>
      </c>
      <c r="G66" s="184" t="s">
        <v>73</v>
      </c>
      <c r="H66" s="87"/>
      <c r="I66" s="87"/>
      <c r="J66" s="87"/>
      <c r="K66" s="176"/>
      <c r="L66" s="79">
        <v>41</v>
      </c>
      <c r="M66" s="79">
        <v>21</v>
      </c>
      <c r="N66" s="79">
        <v>4</v>
      </c>
      <c r="O66" s="88">
        <v>4</v>
      </c>
      <c r="P66" s="89">
        <v>0</v>
      </c>
      <c r="Q66" s="90">
        <f>O66+P66</f>
        <v>4</v>
      </c>
      <c r="R66" s="80">
        <f>IFERROR(Q66/N66,"-")</f>
        <v>1</v>
      </c>
      <c r="S66" s="79">
        <v>1</v>
      </c>
      <c r="T66" s="79">
        <v>1</v>
      </c>
      <c r="U66" s="80">
        <f>IFERROR(T66/(Q66),"-")</f>
        <v>0.25</v>
      </c>
      <c r="V66" s="81"/>
      <c r="W66" s="82">
        <v>2</v>
      </c>
      <c r="X66" s="80">
        <f>IF(Q66=0,"-",W66/Q66)</f>
        <v>0.5</v>
      </c>
      <c r="Y66" s="181">
        <v>14000</v>
      </c>
      <c r="Z66" s="182">
        <f>IFERROR(Y66/Q66,"-")</f>
        <v>3500</v>
      </c>
      <c r="AA66" s="182">
        <f>IFERROR(Y66/W66,"-")</f>
        <v>7000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0.25</v>
      </c>
      <c r="BH66" s="109">
        <v>1</v>
      </c>
      <c r="BI66" s="111">
        <f>IFERROR(BH66/BF66,"-")</f>
        <v>1</v>
      </c>
      <c r="BJ66" s="112">
        <v>4000</v>
      </c>
      <c r="BK66" s="113">
        <f>IFERROR(BJ66/BF66,"-")</f>
        <v>4000</v>
      </c>
      <c r="BL66" s="114"/>
      <c r="BM66" s="114">
        <v>1</v>
      </c>
      <c r="BN66" s="114"/>
      <c r="BO66" s="116">
        <v>2</v>
      </c>
      <c r="BP66" s="117">
        <f>IF(Q66=0,"",IF(BO66=0,"",(BO66/Q66)))</f>
        <v>0.5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1</v>
      </c>
      <c r="BY66" s="124">
        <f>IF(Q66=0,"",IF(BX66=0,"",(BX66/Q66)))</f>
        <v>0.25</v>
      </c>
      <c r="BZ66" s="125">
        <v>1</v>
      </c>
      <c r="CA66" s="126">
        <f>IFERROR(BZ66/BX66,"-")</f>
        <v>1</v>
      </c>
      <c r="CB66" s="127">
        <v>10000</v>
      </c>
      <c r="CC66" s="128">
        <f>IFERROR(CB66/BX66,"-")</f>
        <v>10000</v>
      </c>
      <c r="CD66" s="129"/>
      <c r="CE66" s="129">
        <v>1</v>
      </c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2</v>
      </c>
      <c r="CQ66" s="138">
        <v>14000</v>
      </c>
      <c r="CR66" s="138">
        <v>10000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5.3846153846154</v>
      </c>
      <c r="B67" s="184" t="s">
        <v>189</v>
      </c>
      <c r="C67" s="184" t="s">
        <v>58</v>
      </c>
      <c r="D67" s="184"/>
      <c r="E67" s="184" t="s">
        <v>100</v>
      </c>
      <c r="F67" s="184" t="s">
        <v>190</v>
      </c>
      <c r="G67" s="184" t="s">
        <v>61</v>
      </c>
      <c r="H67" s="87" t="s">
        <v>80</v>
      </c>
      <c r="I67" s="87" t="s">
        <v>184</v>
      </c>
      <c r="J67" s="186" t="s">
        <v>191</v>
      </c>
      <c r="K67" s="176">
        <v>65000</v>
      </c>
      <c r="L67" s="79">
        <v>13</v>
      </c>
      <c r="M67" s="79">
        <v>0</v>
      </c>
      <c r="N67" s="79">
        <v>49</v>
      </c>
      <c r="O67" s="88">
        <v>4</v>
      </c>
      <c r="P67" s="89">
        <v>0</v>
      </c>
      <c r="Q67" s="90">
        <f>O67+P67</f>
        <v>4</v>
      </c>
      <c r="R67" s="80">
        <f>IFERROR(Q67/N67,"-")</f>
        <v>0.081632653061224</v>
      </c>
      <c r="S67" s="79">
        <v>0</v>
      </c>
      <c r="T67" s="79">
        <v>4</v>
      </c>
      <c r="U67" s="80">
        <f>IFERROR(T67/(Q67),"-")</f>
        <v>1</v>
      </c>
      <c r="V67" s="81">
        <f>IFERROR(K67/SUM(Q67:Q68),"-")</f>
        <v>13000</v>
      </c>
      <c r="W67" s="82">
        <v>2</v>
      </c>
      <c r="X67" s="80">
        <f>IF(Q67=0,"-",W67/Q67)</f>
        <v>0.5</v>
      </c>
      <c r="Y67" s="181">
        <v>350000</v>
      </c>
      <c r="Z67" s="182">
        <f>IFERROR(Y67/Q67,"-")</f>
        <v>87500</v>
      </c>
      <c r="AA67" s="182">
        <f>IFERROR(Y67/W67,"-")</f>
        <v>175000</v>
      </c>
      <c r="AB67" s="176">
        <f>SUM(Y67:Y68)-SUM(K67:K68)</f>
        <v>285000</v>
      </c>
      <c r="AC67" s="83">
        <f>SUM(Y67:Y68)/SUM(K67:K68)</f>
        <v>5.3846153846154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0.5</v>
      </c>
      <c r="BQ67" s="118">
        <v>1</v>
      </c>
      <c r="BR67" s="119">
        <f>IFERROR(BQ67/BO67,"-")</f>
        <v>0.5</v>
      </c>
      <c r="BS67" s="120">
        <v>160000</v>
      </c>
      <c r="BT67" s="121">
        <f>IFERROR(BS67/BO67,"-")</f>
        <v>80000</v>
      </c>
      <c r="BU67" s="122"/>
      <c r="BV67" s="122"/>
      <c r="BW67" s="122">
        <v>1</v>
      </c>
      <c r="BX67" s="123">
        <v>2</v>
      </c>
      <c r="BY67" s="124">
        <f>IF(Q67=0,"",IF(BX67=0,"",(BX67/Q67)))</f>
        <v>0.5</v>
      </c>
      <c r="BZ67" s="125">
        <v>1</v>
      </c>
      <c r="CA67" s="126">
        <f>IFERROR(BZ67/BX67,"-")</f>
        <v>0.5</v>
      </c>
      <c r="CB67" s="127">
        <v>190000</v>
      </c>
      <c r="CC67" s="128">
        <f>IFERROR(CB67/BX67,"-")</f>
        <v>95000</v>
      </c>
      <c r="CD67" s="129"/>
      <c r="CE67" s="129"/>
      <c r="CF67" s="129">
        <v>1</v>
      </c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2</v>
      </c>
      <c r="CQ67" s="138">
        <v>350000</v>
      </c>
      <c r="CR67" s="138">
        <v>190000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192</v>
      </c>
      <c r="C68" s="184" t="s">
        <v>58</v>
      </c>
      <c r="D68" s="184"/>
      <c r="E68" s="184" t="s">
        <v>100</v>
      </c>
      <c r="F68" s="184" t="s">
        <v>190</v>
      </c>
      <c r="G68" s="184" t="s">
        <v>73</v>
      </c>
      <c r="H68" s="87"/>
      <c r="I68" s="87"/>
      <c r="J68" s="87"/>
      <c r="K68" s="176"/>
      <c r="L68" s="79">
        <v>23</v>
      </c>
      <c r="M68" s="79">
        <v>11</v>
      </c>
      <c r="N68" s="79">
        <v>4</v>
      </c>
      <c r="O68" s="88">
        <v>1</v>
      </c>
      <c r="P68" s="89">
        <v>0</v>
      </c>
      <c r="Q68" s="90">
        <f>O68+P68</f>
        <v>1</v>
      </c>
      <c r="R68" s="80">
        <f>IFERROR(Q68/N68,"-")</f>
        <v>0.25</v>
      </c>
      <c r="S68" s="79">
        <v>0</v>
      </c>
      <c r="T68" s="79">
        <v>0</v>
      </c>
      <c r="U68" s="80">
        <f>IFERROR(T68/(Q68),"-")</f>
        <v>0</v>
      </c>
      <c r="V68" s="81"/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>
        <v>1</v>
      </c>
      <c r="BY68" s="124">
        <f>IF(Q68=0,"",IF(BX68=0,"",(BX68/Q68)))</f>
        <v>1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</v>
      </c>
      <c r="B69" s="184" t="s">
        <v>193</v>
      </c>
      <c r="C69" s="184" t="s">
        <v>58</v>
      </c>
      <c r="D69" s="184"/>
      <c r="E69" s="184" t="s">
        <v>194</v>
      </c>
      <c r="F69" s="184" t="s">
        <v>190</v>
      </c>
      <c r="G69" s="184" t="s">
        <v>61</v>
      </c>
      <c r="H69" s="87" t="s">
        <v>77</v>
      </c>
      <c r="I69" s="87" t="s">
        <v>184</v>
      </c>
      <c r="J69" s="186" t="s">
        <v>162</v>
      </c>
      <c r="K69" s="176">
        <v>65000</v>
      </c>
      <c r="L69" s="79">
        <v>4</v>
      </c>
      <c r="M69" s="79">
        <v>0</v>
      </c>
      <c r="N69" s="79">
        <v>32</v>
      </c>
      <c r="O69" s="88">
        <v>2</v>
      </c>
      <c r="P69" s="89">
        <v>0</v>
      </c>
      <c r="Q69" s="90">
        <f>O69+P69</f>
        <v>2</v>
      </c>
      <c r="R69" s="80">
        <f>IFERROR(Q69/N69,"-")</f>
        <v>0.0625</v>
      </c>
      <c r="S69" s="79">
        <v>0</v>
      </c>
      <c r="T69" s="79">
        <v>1</v>
      </c>
      <c r="U69" s="80">
        <f>IFERROR(T69/(Q69),"-")</f>
        <v>0.5</v>
      </c>
      <c r="V69" s="81">
        <f>IFERROR(K69/SUM(Q69:Q70),"-")</f>
        <v>13000</v>
      </c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>
        <f>SUM(Y69:Y70)-SUM(K69:K70)</f>
        <v>-65000</v>
      </c>
      <c r="AC69" s="83">
        <f>SUM(Y69:Y70)/SUM(K69:K70)</f>
        <v>0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1</v>
      </c>
      <c r="BG69" s="110">
        <f>IF(Q69=0,"",IF(BF69=0,"",(BF69/Q69)))</f>
        <v>0.5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1</v>
      </c>
      <c r="BP69" s="117">
        <f>IF(Q69=0,"",IF(BO69=0,"",(BO69/Q69)))</f>
        <v>0.5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195</v>
      </c>
      <c r="C70" s="184" t="s">
        <v>58</v>
      </c>
      <c r="D70" s="184"/>
      <c r="E70" s="184" t="s">
        <v>194</v>
      </c>
      <c r="F70" s="184" t="s">
        <v>190</v>
      </c>
      <c r="G70" s="184" t="s">
        <v>73</v>
      </c>
      <c r="H70" s="87"/>
      <c r="I70" s="87"/>
      <c r="J70" s="87"/>
      <c r="K70" s="176"/>
      <c r="L70" s="79">
        <v>28</v>
      </c>
      <c r="M70" s="79">
        <v>16</v>
      </c>
      <c r="N70" s="79">
        <v>13</v>
      </c>
      <c r="O70" s="88">
        <v>3</v>
      </c>
      <c r="P70" s="89">
        <v>0</v>
      </c>
      <c r="Q70" s="90">
        <f>O70+P70</f>
        <v>3</v>
      </c>
      <c r="R70" s="80">
        <f>IFERROR(Q70/N70,"-")</f>
        <v>0.23076923076923</v>
      </c>
      <c r="S70" s="79">
        <v>0</v>
      </c>
      <c r="T70" s="79">
        <v>1</v>
      </c>
      <c r="U70" s="80">
        <f>IFERROR(T70/(Q70),"-")</f>
        <v>0.33333333333333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2</v>
      </c>
      <c r="BG70" s="110">
        <f>IF(Q70=0,"",IF(BF70=0,"",(BF70/Q70)))</f>
        <v>0.66666666666667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1</v>
      </c>
      <c r="BY70" s="124">
        <f>IF(Q70=0,"",IF(BX70=0,"",(BX70/Q70)))</f>
        <v>0.33333333333333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0.16923076923077</v>
      </c>
      <c r="B71" s="184" t="s">
        <v>196</v>
      </c>
      <c r="C71" s="184" t="s">
        <v>58</v>
      </c>
      <c r="D71" s="184"/>
      <c r="E71" s="184" t="s">
        <v>194</v>
      </c>
      <c r="F71" s="184" t="s">
        <v>190</v>
      </c>
      <c r="G71" s="184" t="s">
        <v>61</v>
      </c>
      <c r="H71" s="87" t="s">
        <v>166</v>
      </c>
      <c r="I71" s="87" t="s">
        <v>184</v>
      </c>
      <c r="J71" s="186" t="s">
        <v>191</v>
      </c>
      <c r="K71" s="176">
        <v>65000</v>
      </c>
      <c r="L71" s="79">
        <v>3</v>
      </c>
      <c r="M71" s="79">
        <v>0</v>
      </c>
      <c r="N71" s="79">
        <v>22</v>
      </c>
      <c r="O71" s="88">
        <v>1</v>
      </c>
      <c r="P71" s="89">
        <v>0</v>
      </c>
      <c r="Q71" s="90">
        <f>O71+P71</f>
        <v>1</v>
      </c>
      <c r="R71" s="80">
        <f>IFERROR(Q71/N71,"-")</f>
        <v>0.045454545454545</v>
      </c>
      <c r="S71" s="79">
        <v>0</v>
      </c>
      <c r="T71" s="79">
        <v>1</v>
      </c>
      <c r="U71" s="80">
        <f>IFERROR(T71/(Q71),"-")</f>
        <v>1</v>
      </c>
      <c r="V71" s="81">
        <f>IFERROR(K71/SUM(Q71:Q72),"-")</f>
        <v>16250</v>
      </c>
      <c r="W71" s="82">
        <v>1</v>
      </c>
      <c r="X71" s="80">
        <f>IF(Q71=0,"-",W71/Q71)</f>
        <v>1</v>
      </c>
      <c r="Y71" s="181">
        <v>1000</v>
      </c>
      <c r="Z71" s="182">
        <f>IFERROR(Y71/Q71,"-")</f>
        <v>1000</v>
      </c>
      <c r="AA71" s="182">
        <f>IFERROR(Y71/W71,"-")</f>
        <v>1000</v>
      </c>
      <c r="AB71" s="176">
        <f>SUM(Y71:Y72)-SUM(K71:K72)</f>
        <v>-54000</v>
      </c>
      <c r="AC71" s="83">
        <f>SUM(Y71:Y72)/SUM(K71:K72)</f>
        <v>0.16923076923077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1</v>
      </c>
      <c r="BG71" s="110">
        <f>IF(Q71=0,"",IF(BF71=0,"",(BF71/Q71)))</f>
        <v>1</v>
      </c>
      <c r="BH71" s="109">
        <v>1</v>
      </c>
      <c r="BI71" s="111">
        <f>IFERROR(BH71/BF71,"-")</f>
        <v>1</v>
      </c>
      <c r="BJ71" s="112">
        <v>1000</v>
      </c>
      <c r="BK71" s="113">
        <f>IFERROR(BJ71/BF71,"-")</f>
        <v>1000</v>
      </c>
      <c r="BL71" s="114">
        <v>1</v>
      </c>
      <c r="BM71" s="114"/>
      <c r="BN71" s="114"/>
      <c r="BO71" s="116"/>
      <c r="BP71" s="117">
        <f>IF(Q71=0,"",IF(BO71=0,"",(BO71/Q71)))</f>
        <v>0</v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1000</v>
      </c>
      <c r="CR71" s="138">
        <v>1000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197</v>
      </c>
      <c r="C72" s="184" t="s">
        <v>58</v>
      </c>
      <c r="D72" s="184"/>
      <c r="E72" s="184" t="s">
        <v>194</v>
      </c>
      <c r="F72" s="184" t="s">
        <v>190</v>
      </c>
      <c r="G72" s="184" t="s">
        <v>73</v>
      </c>
      <c r="H72" s="87"/>
      <c r="I72" s="87"/>
      <c r="J72" s="87"/>
      <c r="K72" s="176"/>
      <c r="L72" s="79">
        <v>43</v>
      </c>
      <c r="M72" s="79">
        <v>13</v>
      </c>
      <c r="N72" s="79">
        <v>2</v>
      </c>
      <c r="O72" s="88">
        <v>3</v>
      </c>
      <c r="P72" s="89">
        <v>0</v>
      </c>
      <c r="Q72" s="90">
        <f>O72+P72</f>
        <v>3</v>
      </c>
      <c r="R72" s="80">
        <f>IFERROR(Q72/N72,"-")</f>
        <v>1.5</v>
      </c>
      <c r="S72" s="79">
        <v>0</v>
      </c>
      <c r="T72" s="79">
        <v>1</v>
      </c>
      <c r="U72" s="80">
        <f>IFERROR(T72/(Q72),"-")</f>
        <v>0.33333333333333</v>
      </c>
      <c r="V72" s="81"/>
      <c r="W72" s="82">
        <v>1</v>
      </c>
      <c r="X72" s="80">
        <f>IF(Q72=0,"-",W72/Q72)</f>
        <v>0.33333333333333</v>
      </c>
      <c r="Y72" s="181">
        <v>10000</v>
      </c>
      <c r="Z72" s="182">
        <f>IFERROR(Y72/Q72,"-")</f>
        <v>3333.3333333333</v>
      </c>
      <c r="AA72" s="182">
        <f>IFERROR(Y72/W72,"-")</f>
        <v>10000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0.33333333333333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2</v>
      </c>
      <c r="BP72" s="117">
        <f>IF(Q72=0,"",IF(BO72=0,"",(BO72/Q72)))</f>
        <v>0.66666666666667</v>
      </c>
      <c r="BQ72" s="118">
        <v>1</v>
      </c>
      <c r="BR72" s="119">
        <f>IFERROR(BQ72/BO72,"-")</f>
        <v>0.5</v>
      </c>
      <c r="BS72" s="120">
        <v>10000</v>
      </c>
      <c r="BT72" s="121">
        <f>IFERROR(BS72/BO72,"-")</f>
        <v>5000</v>
      </c>
      <c r="BU72" s="122"/>
      <c r="BV72" s="122">
        <v>1</v>
      </c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1</v>
      </c>
      <c r="CQ72" s="138">
        <v>10000</v>
      </c>
      <c r="CR72" s="138">
        <v>10000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1.56</v>
      </c>
      <c r="B73" s="184" t="s">
        <v>198</v>
      </c>
      <c r="C73" s="184" t="s">
        <v>58</v>
      </c>
      <c r="D73" s="184"/>
      <c r="E73" s="184" t="s">
        <v>199</v>
      </c>
      <c r="F73" s="184" t="s">
        <v>165</v>
      </c>
      <c r="G73" s="184" t="s">
        <v>61</v>
      </c>
      <c r="H73" s="87" t="s">
        <v>147</v>
      </c>
      <c r="I73" s="87" t="s">
        <v>200</v>
      </c>
      <c r="J73" s="87" t="s">
        <v>170</v>
      </c>
      <c r="K73" s="176">
        <v>50000</v>
      </c>
      <c r="L73" s="79">
        <v>10</v>
      </c>
      <c r="M73" s="79">
        <v>0</v>
      </c>
      <c r="N73" s="79">
        <v>54</v>
      </c>
      <c r="O73" s="88">
        <v>3</v>
      </c>
      <c r="P73" s="89">
        <v>0</v>
      </c>
      <c r="Q73" s="90">
        <f>O73+P73</f>
        <v>3</v>
      </c>
      <c r="R73" s="80">
        <f>IFERROR(Q73/N73,"-")</f>
        <v>0.055555555555556</v>
      </c>
      <c r="S73" s="79">
        <v>0</v>
      </c>
      <c r="T73" s="79">
        <v>1</v>
      </c>
      <c r="U73" s="80">
        <f>IFERROR(T73/(Q73),"-")</f>
        <v>0.33333333333333</v>
      </c>
      <c r="V73" s="81">
        <f>IFERROR(K73/SUM(Q73:Q74),"-")</f>
        <v>8333.3333333333</v>
      </c>
      <c r="W73" s="82">
        <v>1</v>
      </c>
      <c r="X73" s="80">
        <f>IF(Q73=0,"-",W73/Q73)</f>
        <v>0.33333333333333</v>
      </c>
      <c r="Y73" s="181">
        <v>3000</v>
      </c>
      <c r="Z73" s="182">
        <f>IFERROR(Y73/Q73,"-")</f>
        <v>1000</v>
      </c>
      <c r="AA73" s="182">
        <f>IFERROR(Y73/W73,"-")</f>
        <v>3000</v>
      </c>
      <c r="AB73" s="176">
        <f>SUM(Y73:Y74)-SUM(K73:K74)</f>
        <v>28000</v>
      </c>
      <c r="AC73" s="83">
        <f>SUM(Y73:Y74)/SUM(K73:K74)</f>
        <v>1.56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>
        <v>2</v>
      </c>
      <c r="AX73" s="104">
        <f>IF(Q73=0,"",IF(AW73=0,"",(AW73/Q73)))</f>
        <v>0.66666666666667</v>
      </c>
      <c r="AY73" s="103">
        <v>1</v>
      </c>
      <c r="AZ73" s="105">
        <f>IFERROR(AY73/AW73,"-")</f>
        <v>0.5</v>
      </c>
      <c r="BA73" s="106">
        <v>3000</v>
      </c>
      <c r="BB73" s="107">
        <f>IFERROR(BA73/AW73,"-")</f>
        <v>1500</v>
      </c>
      <c r="BC73" s="108">
        <v>1</v>
      </c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>
        <v>1</v>
      </c>
      <c r="BY73" s="124">
        <f>IF(Q73=0,"",IF(BX73=0,"",(BX73/Q73)))</f>
        <v>0.33333333333333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1</v>
      </c>
      <c r="CQ73" s="138">
        <v>3000</v>
      </c>
      <c r="CR73" s="138">
        <v>3000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201</v>
      </c>
      <c r="C74" s="184" t="s">
        <v>58</v>
      </c>
      <c r="D74" s="184"/>
      <c r="E74" s="184" t="s">
        <v>199</v>
      </c>
      <c r="F74" s="184" t="s">
        <v>165</v>
      </c>
      <c r="G74" s="184" t="s">
        <v>73</v>
      </c>
      <c r="H74" s="87"/>
      <c r="I74" s="87"/>
      <c r="J74" s="87"/>
      <c r="K74" s="176"/>
      <c r="L74" s="79">
        <v>13</v>
      </c>
      <c r="M74" s="79">
        <v>11</v>
      </c>
      <c r="N74" s="79">
        <v>5</v>
      </c>
      <c r="O74" s="88">
        <v>3</v>
      </c>
      <c r="P74" s="89">
        <v>0</v>
      </c>
      <c r="Q74" s="90">
        <f>O74+P74</f>
        <v>3</v>
      </c>
      <c r="R74" s="80">
        <f>IFERROR(Q74/N74,"-")</f>
        <v>0.6</v>
      </c>
      <c r="S74" s="79">
        <v>0</v>
      </c>
      <c r="T74" s="79">
        <v>2</v>
      </c>
      <c r="U74" s="80">
        <f>IFERROR(T74/(Q74),"-")</f>
        <v>0.66666666666667</v>
      </c>
      <c r="V74" s="81"/>
      <c r="W74" s="82">
        <v>1</v>
      </c>
      <c r="X74" s="80">
        <f>IF(Q74=0,"-",W74/Q74)</f>
        <v>0.33333333333333</v>
      </c>
      <c r="Y74" s="181">
        <v>75000</v>
      </c>
      <c r="Z74" s="182">
        <f>IFERROR(Y74/Q74,"-")</f>
        <v>25000</v>
      </c>
      <c r="AA74" s="182">
        <f>IFERROR(Y74/W74,"-")</f>
        <v>75000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>
        <v>1</v>
      </c>
      <c r="AX74" s="104">
        <f>IF(Q74=0,"",IF(AW74=0,"",(AW74/Q74)))</f>
        <v>0.33333333333333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>
        <v>1</v>
      </c>
      <c r="BG74" s="110">
        <f>IF(Q74=0,"",IF(BF74=0,"",(BF74/Q74)))</f>
        <v>0.33333333333333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0.33333333333333</v>
      </c>
      <c r="BZ74" s="125">
        <v>1</v>
      </c>
      <c r="CA74" s="126">
        <f>IFERROR(BZ74/BX74,"-")</f>
        <v>1</v>
      </c>
      <c r="CB74" s="127">
        <v>75000</v>
      </c>
      <c r="CC74" s="128">
        <f>IFERROR(CB74/BX74,"-")</f>
        <v>75000</v>
      </c>
      <c r="CD74" s="129"/>
      <c r="CE74" s="129"/>
      <c r="CF74" s="129">
        <v>1</v>
      </c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75000</v>
      </c>
      <c r="CR74" s="138">
        <v>75000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0.16</v>
      </c>
      <c r="B75" s="184" t="s">
        <v>202</v>
      </c>
      <c r="C75" s="184" t="s">
        <v>58</v>
      </c>
      <c r="D75" s="184"/>
      <c r="E75" s="184" t="s">
        <v>100</v>
      </c>
      <c r="F75" s="184" t="s">
        <v>60</v>
      </c>
      <c r="G75" s="184" t="s">
        <v>61</v>
      </c>
      <c r="H75" s="87" t="s">
        <v>147</v>
      </c>
      <c r="I75" s="87" t="s">
        <v>200</v>
      </c>
      <c r="J75" s="87" t="s">
        <v>203</v>
      </c>
      <c r="K75" s="176">
        <v>50000</v>
      </c>
      <c r="L75" s="79">
        <v>18</v>
      </c>
      <c r="M75" s="79">
        <v>0</v>
      </c>
      <c r="N75" s="79">
        <v>82</v>
      </c>
      <c r="O75" s="88">
        <v>7</v>
      </c>
      <c r="P75" s="89">
        <v>0</v>
      </c>
      <c r="Q75" s="90">
        <f>O75+P75</f>
        <v>7</v>
      </c>
      <c r="R75" s="80">
        <f>IFERROR(Q75/N75,"-")</f>
        <v>0.085365853658537</v>
      </c>
      <c r="S75" s="79">
        <v>0</v>
      </c>
      <c r="T75" s="79">
        <v>3</v>
      </c>
      <c r="U75" s="80">
        <f>IFERROR(T75/(Q75),"-")</f>
        <v>0.42857142857143</v>
      </c>
      <c r="V75" s="81">
        <f>IFERROR(K75/SUM(Q75:Q76),"-")</f>
        <v>6250</v>
      </c>
      <c r="W75" s="82">
        <v>1</v>
      </c>
      <c r="X75" s="80">
        <f>IF(Q75=0,"-",W75/Q75)</f>
        <v>0.14285714285714</v>
      </c>
      <c r="Y75" s="181">
        <v>3000</v>
      </c>
      <c r="Z75" s="182">
        <f>IFERROR(Y75/Q75,"-")</f>
        <v>428.57142857143</v>
      </c>
      <c r="AA75" s="182">
        <f>IFERROR(Y75/W75,"-")</f>
        <v>3000</v>
      </c>
      <c r="AB75" s="176">
        <f>SUM(Y75:Y76)-SUM(K75:K76)</f>
        <v>-42000</v>
      </c>
      <c r="AC75" s="83">
        <f>SUM(Y75:Y76)/SUM(K75:K76)</f>
        <v>0.16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>
        <v>2</v>
      </c>
      <c r="AO75" s="98">
        <f>IF(Q75=0,"",IF(AN75=0,"",(AN75/Q75)))</f>
        <v>0.28571428571429</v>
      </c>
      <c r="AP75" s="97"/>
      <c r="AQ75" s="99">
        <f>IFERROR(AP75/AN75,"-")</f>
        <v>0</v>
      </c>
      <c r="AR75" s="100"/>
      <c r="AS75" s="101">
        <f>IFERROR(AR75/AN75,"-")</f>
        <v>0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2</v>
      </c>
      <c r="BG75" s="110">
        <f>IF(Q75=0,"",IF(BF75=0,"",(BF75/Q75)))</f>
        <v>0.28571428571429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0.14285714285714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2</v>
      </c>
      <c r="BY75" s="124">
        <f>IF(Q75=0,"",IF(BX75=0,"",(BX75/Q75)))</f>
        <v>0.28571428571429</v>
      </c>
      <c r="BZ75" s="125">
        <v>1</v>
      </c>
      <c r="CA75" s="126">
        <f>IFERROR(BZ75/BX75,"-")</f>
        <v>0.5</v>
      </c>
      <c r="CB75" s="127">
        <v>3000</v>
      </c>
      <c r="CC75" s="128">
        <f>IFERROR(CB75/BX75,"-")</f>
        <v>1500</v>
      </c>
      <c r="CD75" s="129">
        <v>1</v>
      </c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1</v>
      </c>
      <c r="CQ75" s="138">
        <v>3000</v>
      </c>
      <c r="CR75" s="138">
        <v>3000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204</v>
      </c>
      <c r="C76" s="184" t="s">
        <v>58</v>
      </c>
      <c r="D76" s="184"/>
      <c r="E76" s="184" t="s">
        <v>100</v>
      </c>
      <c r="F76" s="184" t="s">
        <v>60</v>
      </c>
      <c r="G76" s="184" t="s">
        <v>73</v>
      </c>
      <c r="H76" s="87"/>
      <c r="I76" s="87"/>
      <c r="J76" s="87"/>
      <c r="K76" s="176"/>
      <c r="L76" s="79">
        <v>13</v>
      </c>
      <c r="M76" s="79">
        <v>11</v>
      </c>
      <c r="N76" s="79">
        <v>6</v>
      </c>
      <c r="O76" s="88">
        <v>1</v>
      </c>
      <c r="P76" s="89">
        <v>0</v>
      </c>
      <c r="Q76" s="90">
        <f>O76+P76</f>
        <v>1</v>
      </c>
      <c r="R76" s="80">
        <f>IFERROR(Q76/N76,"-")</f>
        <v>0.16666666666667</v>
      </c>
      <c r="S76" s="79">
        <v>0</v>
      </c>
      <c r="T76" s="79">
        <v>0</v>
      </c>
      <c r="U76" s="80">
        <f>IFERROR(T76/(Q76),"-")</f>
        <v>0</v>
      </c>
      <c r="V76" s="81"/>
      <c r="W76" s="82">
        <v>1</v>
      </c>
      <c r="X76" s="80">
        <f>IF(Q76=0,"-",W76/Q76)</f>
        <v>1</v>
      </c>
      <c r="Y76" s="181">
        <v>5000</v>
      </c>
      <c r="Z76" s="182">
        <f>IFERROR(Y76/Q76,"-")</f>
        <v>5000</v>
      </c>
      <c r="AA76" s="182">
        <f>IFERROR(Y76/W76,"-")</f>
        <v>5000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>
        <v>1</v>
      </c>
      <c r="AO76" s="98">
        <f>IF(Q76=0,"",IF(AN76=0,"",(AN76/Q76)))</f>
        <v>1</v>
      </c>
      <c r="AP76" s="97">
        <v>1</v>
      </c>
      <c r="AQ76" s="99">
        <f>IFERROR(AP76/AN76,"-")</f>
        <v>1</v>
      </c>
      <c r="AR76" s="100">
        <v>5000</v>
      </c>
      <c r="AS76" s="101">
        <f>IFERROR(AR76/AN76,"-")</f>
        <v>5000</v>
      </c>
      <c r="AT76" s="102">
        <v>1</v>
      </c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>
        <f>IF(Q76=0,"",IF(BO76=0,"",(BO76/Q76)))</f>
        <v>0</v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5000</v>
      </c>
      <c r="CR76" s="138">
        <v>5000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0.66</v>
      </c>
      <c r="B77" s="184" t="s">
        <v>205</v>
      </c>
      <c r="C77" s="184" t="s">
        <v>58</v>
      </c>
      <c r="D77" s="184"/>
      <c r="E77" s="184" t="s">
        <v>206</v>
      </c>
      <c r="F77" s="184" t="s">
        <v>207</v>
      </c>
      <c r="G77" s="184" t="s">
        <v>61</v>
      </c>
      <c r="H77" s="87" t="s">
        <v>147</v>
      </c>
      <c r="I77" s="87" t="s">
        <v>200</v>
      </c>
      <c r="J77" s="87" t="s">
        <v>208</v>
      </c>
      <c r="K77" s="176">
        <v>50000</v>
      </c>
      <c r="L77" s="79">
        <v>9</v>
      </c>
      <c r="M77" s="79">
        <v>0</v>
      </c>
      <c r="N77" s="79">
        <v>35</v>
      </c>
      <c r="O77" s="88">
        <v>5</v>
      </c>
      <c r="P77" s="89">
        <v>0</v>
      </c>
      <c r="Q77" s="90">
        <f>O77+P77</f>
        <v>5</v>
      </c>
      <c r="R77" s="80">
        <f>IFERROR(Q77/N77,"-")</f>
        <v>0.14285714285714</v>
      </c>
      <c r="S77" s="79">
        <v>1</v>
      </c>
      <c r="T77" s="79">
        <v>2</v>
      </c>
      <c r="U77" s="80">
        <f>IFERROR(T77/(Q77),"-")</f>
        <v>0.4</v>
      </c>
      <c r="V77" s="81">
        <f>IFERROR(K77/SUM(Q77:Q78),"-")</f>
        <v>5555.5555555556</v>
      </c>
      <c r="W77" s="82">
        <v>1</v>
      </c>
      <c r="X77" s="80">
        <f>IF(Q77=0,"-",W77/Q77)</f>
        <v>0.2</v>
      </c>
      <c r="Y77" s="181">
        <v>30000</v>
      </c>
      <c r="Z77" s="182">
        <f>IFERROR(Y77/Q77,"-")</f>
        <v>6000</v>
      </c>
      <c r="AA77" s="182">
        <f>IFERROR(Y77/W77,"-")</f>
        <v>30000</v>
      </c>
      <c r="AB77" s="176">
        <f>SUM(Y77:Y78)-SUM(K77:K78)</f>
        <v>-17000</v>
      </c>
      <c r="AC77" s="83">
        <f>SUM(Y77:Y78)/SUM(K77:K78)</f>
        <v>0.66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2</v>
      </c>
      <c r="AO77" s="98">
        <f>IF(Q77=0,"",IF(AN77=0,"",(AN77/Q77)))</f>
        <v>0.4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0.2</v>
      </c>
      <c r="BH77" s="109">
        <v>1</v>
      </c>
      <c r="BI77" s="111">
        <f>IFERROR(BH77/BF77,"-")</f>
        <v>1</v>
      </c>
      <c r="BJ77" s="112">
        <v>30000</v>
      </c>
      <c r="BK77" s="113">
        <f>IFERROR(BJ77/BF77,"-")</f>
        <v>30000</v>
      </c>
      <c r="BL77" s="114"/>
      <c r="BM77" s="114"/>
      <c r="BN77" s="114">
        <v>1</v>
      </c>
      <c r="BO77" s="116">
        <v>2</v>
      </c>
      <c r="BP77" s="117">
        <f>IF(Q77=0,"",IF(BO77=0,"",(BO77/Q77)))</f>
        <v>0.4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30000</v>
      </c>
      <c r="CR77" s="138">
        <v>30000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209</v>
      </c>
      <c r="C78" s="184" t="s">
        <v>58</v>
      </c>
      <c r="D78" s="184"/>
      <c r="E78" s="184" t="s">
        <v>206</v>
      </c>
      <c r="F78" s="184" t="s">
        <v>207</v>
      </c>
      <c r="G78" s="184" t="s">
        <v>73</v>
      </c>
      <c r="H78" s="87"/>
      <c r="I78" s="87"/>
      <c r="J78" s="87"/>
      <c r="K78" s="176"/>
      <c r="L78" s="79">
        <v>20</v>
      </c>
      <c r="M78" s="79">
        <v>17</v>
      </c>
      <c r="N78" s="79">
        <v>15</v>
      </c>
      <c r="O78" s="88">
        <v>4</v>
      </c>
      <c r="P78" s="89">
        <v>0</v>
      </c>
      <c r="Q78" s="90">
        <f>O78+P78</f>
        <v>4</v>
      </c>
      <c r="R78" s="80">
        <f>IFERROR(Q78/N78,"-")</f>
        <v>0.26666666666667</v>
      </c>
      <c r="S78" s="79">
        <v>0</v>
      </c>
      <c r="T78" s="79">
        <v>1</v>
      </c>
      <c r="U78" s="80">
        <f>IFERROR(T78/(Q78),"-")</f>
        <v>0.25</v>
      </c>
      <c r="V78" s="81"/>
      <c r="W78" s="82">
        <v>1</v>
      </c>
      <c r="X78" s="80">
        <f>IF(Q78=0,"-",W78/Q78)</f>
        <v>0.25</v>
      </c>
      <c r="Y78" s="181">
        <v>3000</v>
      </c>
      <c r="Z78" s="182">
        <f>IFERROR(Y78/Q78,"-")</f>
        <v>750</v>
      </c>
      <c r="AA78" s="182">
        <f>IFERROR(Y78/W78,"-")</f>
        <v>3000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1</v>
      </c>
      <c r="BP78" s="117">
        <f>IF(Q78=0,"",IF(BO78=0,"",(BO78/Q78)))</f>
        <v>0.25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>
        <v>1</v>
      </c>
      <c r="BY78" s="124">
        <f>IF(Q78=0,"",IF(BX78=0,"",(BX78/Q78)))</f>
        <v>0.25</v>
      </c>
      <c r="BZ78" s="125">
        <v>1</v>
      </c>
      <c r="CA78" s="126">
        <f>IFERROR(BZ78/BX78,"-")</f>
        <v>1</v>
      </c>
      <c r="CB78" s="127">
        <v>3000</v>
      </c>
      <c r="CC78" s="128">
        <f>IFERROR(CB78/BX78,"-")</f>
        <v>3000</v>
      </c>
      <c r="CD78" s="129">
        <v>1</v>
      </c>
      <c r="CE78" s="129"/>
      <c r="CF78" s="129"/>
      <c r="CG78" s="130">
        <v>2</v>
      </c>
      <c r="CH78" s="131">
        <f>IF(Q78=0,"",IF(CG78=0,"",(CG78/Q78)))</f>
        <v>0.5</v>
      </c>
      <c r="CI78" s="132"/>
      <c r="CJ78" s="133">
        <f>IFERROR(CI78/CG78,"-")</f>
        <v>0</v>
      </c>
      <c r="CK78" s="134"/>
      <c r="CL78" s="135">
        <f>IFERROR(CK78/CG78,"-")</f>
        <v>0</v>
      </c>
      <c r="CM78" s="136"/>
      <c r="CN78" s="136"/>
      <c r="CO78" s="136"/>
      <c r="CP78" s="137">
        <v>1</v>
      </c>
      <c r="CQ78" s="138">
        <v>3000</v>
      </c>
      <c r="CR78" s="138">
        <v>3000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5.392</v>
      </c>
      <c r="B79" s="184" t="s">
        <v>210</v>
      </c>
      <c r="C79" s="184" t="s">
        <v>58</v>
      </c>
      <c r="D79" s="184"/>
      <c r="E79" s="184" t="s">
        <v>211</v>
      </c>
      <c r="F79" s="184" t="s">
        <v>132</v>
      </c>
      <c r="G79" s="184" t="s">
        <v>61</v>
      </c>
      <c r="H79" s="87" t="s">
        <v>169</v>
      </c>
      <c r="I79" s="87" t="s">
        <v>212</v>
      </c>
      <c r="J79" s="185" t="s">
        <v>102</v>
      </c>
      <c r="K79" s="176">
        <v>125000</v>
      </c>
      <c r="L79" s="79">
        <v>5</v>
      </c>
      <c r="M79" s="79">
        <v>0</v>
      </c>
      <c r="N79" s="79">
        <v>37</v>
      </c>
      <c r="O79" s="88">
        <v>2</v>
      </c>
      <c r="P79" s="89">
        <v>0</v>
      </c>
      <c r="Q79" s="90">
        <f>O79+P79</f>
        <v>2</v>
      </c>
      <c r="R79" s="80">
        <f>IFERROR(Q79/N79,"-")</f>
        <v>0.054054054054054</v>
      </c>
      <c r="S79" s="79">
        <v>0</v>
      </c>
      <c r="T79" s="79">
        <v>0</v>
      </c>
      <c r="U79" s="80">
        <f>IFERROR(T79/(Q79),"-")</f>
        <v>0</v>
      </c>
      <c r="V79" s="81">
        <f>IFERROR(K79/SUM(Q79:Q84),"-")</f>
        <v>6944.4444444444</v>
      </c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>
        <f>SUM(Y79:Y84)-SUM(K79:K84)</f>
        <v>549000</v>
      </c>
      <c r="AC79" s="83">
        <f>SUM(Y79:Y84)/SUM(K79:K84)</f>
        <v>5.392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2</v>
      </c>
      <c r="BP79" s="117">
        <f>IF(Q79=0,"",IF(BO79=0,"",(BO79/Q79)))</f>
        <v>1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213</v>
      </c>
      <c r="C80" s="184" t="s">
        <v>58</v>
      </c>
      <c r="D80" s="184"/>
      <c r="E80" s="184" t="s">
        <v>214</v>
      </c>
      <c r="F80" s="184" t="s">
        <v>122</v>
      </c>
      <c r="G80" s="184" t="s">
        <v>61</v>
      </c>
      <c r="H80" s="87" t="s">
        <v>169</v>
      </c>
      <c r="I80" s="87" t="s">
        <v>212</v>
      </c>
      <c r="J80" s="186" t="s">
        <v>87</v>
      </c>
      <c r="K80" s="176"/>
      <c r="L80" s="79">
        <v>4</v>
      </c>
      <c r="M80" s="79">
        <v>0</v>
      </c>
      <c r="N80" s="79">
        <v>33</v>
      </c>
      <c r="O80" s="88">
        <v>1</v>
      </c>
      <c r="P80" s="89">
        <v>0</v>
      </c>
      <c r="Q80" s="90">
        <f>O80+P80</f>
        <v>1</v>
      </c>
      <c r="R80" s="80">
        <f>IFERROR(Q80/N80,"-")</f>
        <v>0.03030303030303</v>
      </c>
      <c r="S80" s="79">
        <v>0</v>
      </c>
      <c r="T80" s="79">
        <v>1</v>
      </c>
      <c r="U80" s="80">
        <f>IFERROR(T80/(Q80),"-")</f>
        <v>1</v>
      </c>
      <c r="V80" s="81"/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1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215</v>
      </c>
      <c r="C81" s="184" t="s">
        <v>58</v>
      </c>
      <c r="D81" s="184"/>
      <c r="E81" s="184" t="s">
        <v>216</v>
      </c>
      <c r="F81" s="184" t="s">
        <v>125</v>
      </c>
      <c r="G81" s="184" t="s">
        <v>61</v>
      </c>
      <c r="H81" s="87" t="s">
        <v>169</v>
      </c>
      <c r="I81" s="87" t="s">
        <v>212</v>
      </c>
      <c r="J81" s="185" t="s">
        <v>92</v>
      </c>
      <c r="K81" s="176"/>
      <c r="L81" s="79">
        <v>9</v>
      </c>
      <c r="M81" s="79">
        <v>0</v>
      </c>
      <c r="N81" s="79">
        <v>42</v>
      </c>
      <c r="O81" s="88">
        <v>4</v>
      </c>
      <c r="P81" s="89">
        <v>0</v>
      </c>
      <c r="Q81" s="90">
        <f>O81+P81</f>
        <v>4</v>
      </c>
      <c r="R81" s="80">
        <f>IFERROR(Q81/N81,"-")</f>
        <v>0.095238095238095</v>
      </c>
      <c r="S81" s="79">
        <v>0</v>
      </c>
      <c r="T81" s="79">
        <v>1</v>
      </c>
      <c r="U81" s="80">
        <f>IFERROR(T81/(Q81),"-")</f>
        <v>0.25</v>
      </c>
      <c r="V81" s="81"/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0.25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2</v>
      </c>
      <c r="BP81" s="117">
        <f>IF(Q81=0,"",IF(BO81=0,"",(BO81/Q81)))</f>
        <v>0.5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>
        <v>1</v>
      </c>
      <c r="BY81" s="124">
        <f>IF(Q81=0,"",IF(BX81=0,"",(BX81/Q81)))</f>
        <v>0.25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217</v>
      </c>
      <c r="C82" s="184" t="s">
        <v>58</v>
      </c>
      <c r="D82" s="184"/>
      <c r="E82" s="184" t="s">
        <v>218</v>
      </c>
      <c r="F82" s="184" t="s">
        <v>128</v>
      </c>
      <c r="G82" s="184" t="s">
        <v>61</v>
      </c>
      <c r="H82" s="87" t="s">
        <v>169</v>
      </c>
      <c r="I82" s="87" t="s">
        <v>212</v>
      </c>
      <c r="J82" s="186" t="s">
        <v>191</v>
      </c>
      <c r="K82" s="176"/>
      <c r="L82" s="79">
        <v>3</v>
      </c>
      <c r="M82" s="79">
        <v>0</v>
      </c>
      <c r="N82" s="79">
        <v>13</v>
      </c>
      <c r="O82" s="88">
        <v>2</v>
      </c>
      <c r="P82" s="89">
        <v>0</v>
      </c>
      <c r="Q82" s="90">
        <f>O82+P82</f>
        <v>2</v>
      </c>
      <c r="R82" s="80">
        <f>IFERROR(Q82/N82,"-")</f>
        <v>0.15384615384615</v>
      </c>
      <c r="S82" s="79">
        <v>0</v>
      </c>
      <c r="T82" s="79">
        <v>2</v>
      </c>
      <c r="U82" s="80">
        <f>IFERROR(T82/(Q82),"-")</f>
        <v>1</v>
      </c>
      <c r="V82" s="81"/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1</v>
      </c>
      <c r="AO82" s="98">
        <f>IF(Q82=0,"",IF(AN82=0,"",(AN82/Q82)))</f>
        <v>0.5</v>
      </c>
      <c r="AP82" s="97"/>
      <c r="AQ82" s="99">
        <f>IFERROR(AP82/AN82,"-")</f>
        <v>0</v>
      </c>
      <c r="AR82" s="100"/>
      <c r="AS82" s="101">
        <f>IFERROR(AR82/AN82,"-")</f>
        <v>0</v>
      </c>
      <c r="AT82" s="102"/>
      <c r="AU82" s="102"/>
      <c r="AV82" s="102"/>
      <c r="AW82" s="103">
        <v>1</v>
      </c>
      <c r="AX82" s="104">
        <f>IF(Q82=0,"",IF(AW82=0,"",(AW82/Q82)))</f>
        <v>0.5</v>
      </c>
      <c r="AY82" s="103"/>
      <c r="AZ82" s="105">
        <f>IFERROR(AY82/AW82,"-")</f>
        <v>0</v>
      </c>
      <c r="BA82" s="106"/>
      <c r="BB82" s="107">
        <f>IFERROR(BA82/AW82,"-")</f>
        <v>0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/>
      <c r="BP82" s="117">
        <f>IF(Q82=0,"",IF(BO82=0,"",(BO82/Q82)))</f>
        <v>0</v>
      </c>
      <c r="BQ82" s="118"/>
      <c r="BR82" s="119" t="str">
        <f>IFERROR(BQ82/BO82,"-")</f>
        <v>-</v>
      </c>
      <c r="BS82" s="120"/>
      <c r="BT82" s="121" t="str">
        <f>IFERROR(BS82/BO82,"-")</f>
        <v>-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219</v>
      </c>
      <c r="C83" s="184" t="s">
        <v>58</v>
      </c>
      <c r="D83" s="184"/>
      <c r="E83" s="184" t="s">
        <v>220</v>
      </c>
      <c r="F83" s="184" t="s">
        <v>221</v>
      </c>
      <c r="G83" s="184" t="s">
        <v>61</v>
      </c>
      <c r="H83" s="87" t="s">
        <v>169</v>
      </c>
      <c r="I83" s="87" t="s">
        <v>212</v>
      </c>
      <c r="J83" s="185" t="s">
        <v>159</v>
      </c>
      <c r="K83" s="176"/>
      <c r="L83" s="79">
        <v>11</v>
      </c>
      <c r="M83" s="79">
        <v>0</v>
      </c>
      <c r="N83" s="79">
        <v>37</v>
      </c>
      <c r="O83" s="88">
        <v>2</v>
      </c>
      <c r="P83" s="89">
        <v>0</v>
      </c>
      <c r="Q83" s="90">
        <f>O83+P83</f>
        <v>2</v>
      </c>
      <c r="R83" s="80">
        <f>IFERROR(Q83/N83,"-")</f>
        <v>0.054054054054054</v>
      </c>
      <c r="S83" s="79">
        <v>0</v>
      </c>
      <c r="T83" s="79">
        <v>2</v>
      </c>
      <c r="U83" s="80">
        <f>IFERROR(T83/(Q83),"-")</f>
        <v>1</v>
      </c>
      <c r="V83" s="81"/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2</v>
      </c>
      <c r="BG83" s="110">
        <f>IF(Q83=0,"",IF(BF83=0,"",(BF83/Q83)))</f>
        <v>1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/>
      <c r="BP83" s="117">
        <f>IF(Q83=0,"",IF(BO83=0,"",(BO83/Q83)))</f>
        <v>0</v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222</v>
      </c>
      <c r="C84" s="184" t="s">
        <v>58</v>
      </c>
      <c r="D84" s="184"/>
      <c r="E84" s="184" t="s">
        <v>72</v>
      </c>
      <c r="F84" s="184" t="s">
        <v>72</v>
      </c>
      <c r="G84" s="184" t="s">
        <v>73</v>
      </c>
      <c r="H84" s="87" t="s">
        <v>223</v>
      </c>
      <c r="I84" s="87"/>
      <c r="J84" s="87"/>
      <c r="K84" s="176"/>
      <c r="L84" s="79">
        <v>94</v>
      </c>
      <c r="M84" s="79">
        <v>40</v>
      </c>
      <c r="N84" s="79">
        <v>42</v>
      </c>
      <c r="O84" s="88">
        <v>7</v>
      </c>
      <c r="P84" s="89">
        <v>0</v>
      </c>
      <c r="Q84" s="90">
        <f>O84+P84</f>
        <v>7</v>
      </c>
      <c r="R84" s="80">
        <f>IFERROR(Q84/N84,"-")</f>
        <v>0.16666666666667</v>
      </c>
      <c r="S84" s="79">
        <v>1</v>
      </c>
      <c r="T84" s="79">
        <v>1</v>
      </c>
      <c r="U84" s="80">
        <f>IFERROR(T84/(Q84),"-")</f>
        <v>0.14285714285714</v>
      </c>
      <c r="V84" s="81"/>
      <c r="W84" s="82">
        <v>2</v>
      </c>
      <c r="X84" s="80">
        <f>IF(Q84=0,"-",W84/Q84)</f>
        <v>0.28571428571429</v>
      </c>
      <c r="Y84" s="181">
        <v>674000</v>
      </c>
      <c r="Z84" s="182">
        <f>IFERROR(Y84/Q84,"-")</f>
        <v>96285.714285714</v>
      </c>
      <c r="AA84" s="182">
        <f>IFERROR(Y84/W84,"-")</f>
        <v>337000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3</v>
      </c>
      <c r="BG84" s="110">
        <f>IF(Q84=0,"",IF(BF84=0,"",(BF84/Q84)))</f>
        <v>0.42857142857143</v>
      </c>
      <c r="BH84" s="109"/>
      <c r="BI84" s="111">
        <f>IFERROR(BH84/BF84,"-")</f>
        <v>0</v>
      </c>
      <c r="BJ84" s="112"/>
      <c r="BK84" s="113">
        <f>IFERROR(BJ84/BF84,"-")</f>
        <v>0</v>
      </c>
      <c r="BL84" s="114"/>
      <c r="BM84" s="114"/>
      <c r="BN84" s="114"/>
      <c r="BO84" s="116">
        <v>3</v>
      </c>
      <c r="BP84" s="117">
        <f>IF(Q84=0,"",IF(BO84=0,"",(BO84/Q84)))</f>
        <v>0.42857142857143</v>
      </c>
      <c r="BQ84" s="118">
        <v>1</v>
      </c>
      <c r="BR84" s="119">
        <f>IFERROR(BQ84/BO84,"-")</f>
        <v>0.33333333333333</v>
      </c>
      <c r="BS84" s="120">
        <v>3000</v>
      </c>
      <c r="BT84" s="121">
        <f>IFERROR(BS84/BO84,"-")</f>
        <v>1000</v>
      </c>
      <c r="BU84" s="122">
        <v>1</v>
      </c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>
        <v>1</v>
      </c>
      <c r="CH84" s="131">
        <f>IF(Q84=0,"",IF(CG84=0,"",(CG84/Q84)))</f>
        <v>0.14285714285714</v>
      </c>
      <c r="CI84" s="132">
        <v>1</v>
      </c>
      <c r="CJ84" s="133">
        <f>IFERROR(CI84/CG84,"-")</f>
        <v>1</v>
      </c>
      <c r="CK84" s="134">
        <v>671000</v>
      </c>
      <c r="CL84" s="135">
        <f>IFERROR(CK84/CG84,"-")</f>
        <v>671000</v>
      </c>
      <c r="CM84" s="136"/>
      <c r="CN84" s="136"/>
      <c r="CO84" s="136">
        <v>1</v>
      </c>
      <c r="CP84" s="137">
        <v>2</v>
      </c>
      <c r="CQ84" s="138">
        <v>674000</v>
      </c>
      <c r="CR84" s="138">
        <v>671000</v>
      </c>
      <c r="CS84" s="138"/>
      <c r="CT84" s="139" t="str">
        <f>IF(AND(CR84=0,CS84=0),"",IF(AND(CR84&lt;=100000,CS84&lt;=100000),"",IF(CR84/CQ84&gt;0.7,"男高",IF(CS84/CQ84&gt;0.7,"女高",""))))</f>
        <v>男高</v>
      </c>
    </row>
    <row r="85" spans="1:99">
      <c r="A85" s="78">
        <f>AC85</f>
        <v>0.95</v>
      </c>
      <c r="B85" s="184" t="s">
        <v>224</v>
      </c>
      <c r="C85" s="184" t="s">
        <v>58</v>
      </c>
      <c r="D85" s="184"/>
      <c r="E85" s="184"/>
      <c r="F85" s="184"/>
      <c r="G85" s="184" t="s">
        <v>61</v>
      </c>
      <c r="H85" s="87" t="s">
        <v>225</v>
      </c>
      <c r="I85" s="87" t="s">
        <v>226</v>
      </c>
      <c r="J85" s="87" t="s">
        <v>208</v>
      </c>
      <c r="K85" s="176">
        <v>80000</v>
      </c>
      <c r="L85" s="79">
        <v>9</v>
      </c>
      <c r="M85" s="79">
        <v>0</v>
      </c>
      <c r="N85" s="79">
        <v>91</v>
      </c>
      <c r="O85" s="88">
        <v>6</v>
      </c>
      <c r="P85" s="89">
        <v>0</v>
      </c>
      <c r="Q85" s="90">
        <f>O85+P85</f>
        <v>6</v>
      </c>
      <c r="R85" s="80">
        <f>IFERROR(Q85/N85,"-")</f>
        <v>0.065934065934066</v>
      </c>
      <c r="S85" s="79">
        <v>1</v>
      </c>
      <c r="T85" s="79">
        <v>4</v>
      </c>
      <c r="U85" s="80">
        <f>IFERROR(T85/(Q85),"-")</f>
        <v>0.66666666666667</v>
      </c>
      <c r="V85" s="81">
        <f>IFERROR(K85/SUM(Q85:Q86),"-")</f>
        <v>10000</v>
      </c>
      <c r="W85" s="82">
        <v>2</v>
      </c>
      <c r="X85" s="80">
        <f>IF(Q85=0,"-",W85/Q85)</f>
        <v>0.33333333333333</v>
      </c>
      <c r="Y85" s="181">
        <v>6000</v>
      </c>
      <c r="Z85" s="182">
        <f>IFERROR(Y85/Q85,"-")</f>
        <v>1000</v>
      </c>
      <c r="AA85" s="182">
        <f>IFERROR(Y85/W85,"-")</f>
        <v>3000</v>
      </c>
      <c r="AB85" s="176">
        <f>SUM(Y85:Y86)-SUM(K85:K86)</f>
        <v>-4000</v>
      </c>
      <c r="AC85" s="83">
        <f>SUM(Y85:Y86)/SUM(K85:K86)</f>
        <v>0.95</v>
      </c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>
        <v>1</v>
      </c>
      <c r="AO85" s="98">
        <f>IF(Q85=0,"",IF(AN85=0,"",(AN85/Q85)))</f>
        <v>0.16666666666667</v>
      </c>
      <c r="AP85" s="97"/>
      <c r="AQ85" s="99">
        <f>IFERROR(AP85/AN85,"-")</f>
        <v>0</v>
      </c>
      <c r="AR85" s="100"/>
      <c r="AS85" s="101">
        <f>IFERROR(AR85/AN85,"-")</f>
        <v>0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>
        <v>3</v>
      </c>
      <c r="BP85" s="117">
        <f>IF(Q85=0,"",IF(BO85=0,"",(BO85/Q85)))</f>
        <v>0.5</v>
      </c>
      <c r="BQ85" s="118">
        <v>1</v>
      </c>
      <c r="BR85" s="119">
        <f>IFERROR(BQ85/BO85,"-")</f>
        <v>0.33333333333333</v>
      </c>
      <c r="BS85" s="120">
        <v>3000</v>
      </c>
      <c r="BT85" s="121">
        <f>IFERROR(BS85/BO85,"-")</f>
        <v>1000</v>
      </c>
      <c r="BU85" s="122">
        <v>1</v>
      </c>
      <c r="BV85" s="122"/>
      <c r="BW85" s="122"/>
      <c r="BX85" s="123">
        <v>2</v>
      </c>
      <c r="BY85" s="124">
        <f>IF(Q85=0,"",IF(BX85=0,"",(BX85/Q85)))</f>
        <v>0.33333333333333</v>
      </c>
      <c r="BZ85" s="125">
        <v>1</v>
      </c>
      <c r="CA85" s="126">
        <f>IFERROR(BZ85/BX85,"-")</f>
        <v>0.5</v>
      </c>
      <c r="CB85" s="127">
        <v>3000</v>
      </c>
      <c r="CC85" s="128">
        <f>IFERROR(CB85/BX85,"-")</f>
        <v>1500</v>
      </c>
      <c r="CD85" s="129">
        <v>1</v>
      </c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2</v>
      </c>
      <c r="CQ85" s="138">
        <v>6000</v>
      </c>
      <c r="CR85" s="138">
        <v>3000</v>
      </c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227</v>
      </c>
      <c r="C86" s="184" t="s">
        <v>58</v>
      </c>
      <c r="D86" s="184"/>
      <c r="E86" s="184"/>
      <c r="F86" s="184"/>
      <c r="G86" s="184" t="s">
        <v>73</v>
      </c>
      <c r="H86" s="87"/>
      <c r="I86" s="87"/>
      <c r="J86" s="87"/>
      <c r="K86" s="176"/>
      <c r="L86" s="79">
        <v>139</v>
      </c>
      <c r="M86" s="79">
        <v>12</v>
      </c>
      <c r="N86" s="79">
        <v>2</v>
      </c>
      <c r="O86" s="88">
        <v>2</v>
      </c>
      <c r="P86" s="89">
        <v>0</v>
      </c>
      <c r="Q86" s="90">
        <f>O86+P86</f>
        <v>2</v>
      </c>
      <c r="R86" s="80">
        <f>IFERROR(Q86/N86,"-")</f>
        <v>1</v>
      </c>
      <c r="S86" s="79">
        <v>0</v>
      </c>
      <c r="T86" s="79">
        <v>1</v>
      </c>
      <c r="U86" s="80">
        <f>IFERROR(T86/(Q86),"-")</f>
        <v>0.5</v>
      </c>
      <c r="V86" s="81"/>
      <c r="W86" s="82">
        <v>1</v>
      </c>
      <c r="X86" s="80">
        <f>IF(Q86=0,"-",W86/Q86)</f>
        <v>0.5</v>
      </c>
      <c r="Y86" s="181">
        <v>70000</v>
      </c>
      <c r="Z86" s="182">
        <f>IFERROR(Y86/Q86,"-")</f>
        <v>35000</v>
      </c>
      <c r="AA86" s="182">
        <f>IFERROR(Y86/W86,"-")</f>
        <v>70000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>
        <v>1</v>
      </c>
      <c r="BP86" s="117">
        <f>IF(Q86=0,"",IF(BO86=0,"",(BO86/Q86)))</f>
        <v>0.5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>
        <v>1</v>
      </c>
      <c r="BY86" s="124">
        <f>IF(Q86=0,"",IF(BX86=0,"",(BX86/Q86)))</f>
        <v>0.5</v>
      </c>
      <c r="BZ86" s="125">
        <v>1</v>
      </c>
      <c r="CA86" s="126">
        <f>IFERROR(BZ86/BX86,"-")</f>
        <v>1</v>
      </c>
      <c r="CB86" s="127">
        <v>70000</v>
      </c>
      <c r="CC86" s="128">
        <f>IFERROR(CB86/BX86,"-")</f>
        <v>70000</v>
      </c>
      <c r="CD86" s="129"/>
      <c r="CE86" s="129"/>
      <c r="CF86" s="129">
        <v>1</v>
      </c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1</v>
      </c>
      <c r="CQ86" s="138">
        <v>70000</v>
      </c>
      <c r="CR86" s="138">
        <v>70000</v>
      </c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30"/>
      <c r="B87" s="84"/>
      <c r="C87" s="84"/>
      <c r="D87" s="85"/>
      <c r="E87" s="85"/>
      <c r="F87" s="85"/>
      <c r="G87" s="86"/>
      <c r="H87" s="87"/>
      <c r="I87" s="87"/>
      <c r="J87" s="87"/>
      <c r="K87" s="177"/>
      <c r="L87" s="34"/>
      <c r="M87" s="34"/>
      <c r="N87" s="31"/>
      <c r="O87" s="23"/>
      <c r="P87" s="23"/>
      <c r="Q87" s="23"/>
      <c r="R87" s="32"/>
      <c r="S87" s="32"/>
      <c r="T87" s="23"/>
      <c r="U87" s="32"/>
      <c r="V87" s="25"/>
      <c r="W87" s="25"/>
      <c r="X87" s="25"/>
      <c r="Y87" s="183"/>
      <c r="Z87" s="183"/>
      <c r="AA87" s="183"/>
      <c r="AB87" s="183"/>
      <c r="AC87" s="33"/>
      <c r="AD87" s="57"/>
      <c r="AE87" s="61"/>
      <c r="AF87" s="62"/>
      <c r="AG87" s="61"/>
      <c r="AH87" s="65"/>
      <c r="AI87" s="66"/>
      <c r="AJ87" s="67"/>
      <c r="AK87" s="68"/>
      <c r="AL87" s="68"/>
      <c r="AM87" s="68"/>
      <c r="AN87" s="61"/>
      <c r="AO87" s="62"/>
      <c r="AP87" s="61"/>
      <c r="AQ87" s="65"/>
      <c r="AR87" s="66"/>
      <c r="AS87" s="67"/>
      <c r="AT87" s="68"/>
      <c r="AU87" s="68"/>
      <c r="AV87" s="68"/>
      <c r="AW87" s="61"/>
      <c r="AX87" s="62"/>
      <c r="AY87" s="61"/>
      <c r="AZ87" s="65"/>
      <c r="BA87" s="66"/>
      <c r="BB87" s="67"/>
      <c r="BC87" s="68"/>
      <c r="BD87" s="68"/>
      <c r="BE87" s="68"/>
      <c r="BF87" s="61"/>
      <c r="BG87" s="62"/>
      <c r="BH87" s="61"/>
      <c r="BI87" s="65"/>
      <c r="BJ87" s="66"/>
      <c r="BK87" s="67"/>
      <c r="BL87" s="68"/>
      <c r="BM87" s="68"/>
      <c r="BN87" s="68"/>
      <c r="BO87" s="63"/>
      <c r="BP87" s="64"/>
      <c r="BQ87" s="61"/>
      <c r="BR87" s="65"/>
      <c r="BS87" s="66"/>
      <c r="BT87" s="67"/>
      <c r="BU87" s="68"/>
      <c r="BV87" s="68"/>
      <c r="BW87" s="68"/>
      <c r="BX87" s="63"/>
      <c r="BY87" s="64"/>
      <c r="BZ87" s="61"/>
      <c r="CA87" s="65"/>
      <c r="CB87" s="66"/>
      <c r="CC87" s="67"/>
      <c r="CD87" s="68"/>
      <c r="CE87" s="68"/>
      <c r="CF87" s="68"/>
      <c r="CG87" s="63"/>
      <c r="CH87" s="64"/>
      <c r="CI87" s="61"/>
      <c r="CJ87" s="65"/>
      <c r="CK87" s="66"/>
      <c r="CL87" s="67"/>
      <c r="CM87" s="68"/>
      <c r="CN87" s="68"/>
      <c r="CO87" s="68"/>
      <c r="CP87" s="69"/>
      <c r="CQ87" s="66"/>
      <c r="CR87" s="66"/>
      <c r="CS87" s="66"/>
      <c r="CT87" s="70"/>
    </row>
    <row r="88" spans="1:99">
      <c r="A88" s="30"/>
      <c r="B88" s="37"/>
      <c r="C88" s="37"/>
      <c r="D88" s="21"/>
      <c r="E88" s="21"/>
      <c r="F88" s="21"/>
      <c r="G88" s="22"/>
      <c r="H88" s="36"/>
      <c r="I88" s="36"/>
      <c r="J88" s="73"/>
      <c r="K88" s="178"/>
      <c r="L88" s="34"/>
      <c r="M88" s="34"/>
      <c r="N88" s="31"/>
      <c r="O88" s="23"/>
      <c r="P88" s="23"/>
      <c r="Q88" s="23"/>
      <c r="R88" s="32"/>
      <c r="S88" s="32"/>
      <c r="T88" s="23"/>
      <c r="U88" s="32"/>
      <c r="V88" s="25"/>
      <c r="W88" s="25"/>
      <c r="X88" s="25"/>
      <c r="Y88" s="183"/>
      <c r="Z88" s="183"/>
      <c r="AA88" s="183"/>
      <c r="AB88" s="183"/>
      <c r="AC88" s="33"/>
      <c r="AD88" s="59"/>
      <c r="AE88" s="61"/>
      <c r="AF88" s="62"/>
      <c r="AG88" s="61"/>
      <c r="AH88" s="65"/>
      <c r="AI88" s="66"/>
      <c r="AJ88" s="67"/>
      <c r="AK88" s="68"/>
      <c r="AL88" s="68"/>
      <c r="AM88" s="68"/>
      <c r="AN88" s="61"/>
      <c r="AO88" s="62"/>
      <c r="AP88" s="61"/>
      <c r="AQ88" s="65"/>
      <c r="AR88" s="66"/>
      <c r="AS88" s="67"/>
      <c r="AT88" s="68"/>
      <c r="AU88" s="68"/>
      <c r="AV88" s="68"/>
      <c r="AW88" s="61"/>
      <c r="AX88" s="62"/>
      <c r="AY88" s="61"/>
      <c r="AZ88" s="65"/>
      <c r="BA88" s="66"/>
      <c r="BB88" s="67"/>
      <c r="BC88" s="68"/>
      <c r="BD88" s="68"/>
      <c r="BE88" s="68"/>
      <c r="BF88" s="61"/>
      <c r="BG88" s="62"/>
      <c r="BH88" s="61"/>
      <c r="BI88" s="65"/>
      <c r="BJ88" s="66"/>
      <c r="BK88" s="67"/>
      <c r="BL88" s="68"/>
      <c r="BM88" s="68"/>
      <c r="BN88" s="68"/>
      <c r="BO88" s="63"/>
      <c r="BP88" s="64"/>
      <c r="BQ88" s="61"/>
      <c r="BR88" s="65"/>
      <c r="BS88" s="66"/>
      <c r="BT88" s="67"/>
      <c r="BU88" s="68"/>
      <c r="BV88" s="68"/>
      <c r="BW88" s="68"/>
      <c r="BX88" s="63"/>
      <c r="BY88" s="64"/>
      <c r="BZ88" s="61"/>
      <c r="CA88" s="65"/>
      <c r="CB88" s="66"/>
      <c r="CC88" s="67"/>
      <c r="CD88" s="68"/>
      <c r="CE88" s="68"/>
      <c r="CF88" s="68"/>
      <c r="CG88" s="63"/>
      <c r="CH88" s="64"/>
      <c r="CI88" s="61"/>
      <c r="CJ88" s="65"/>
      <c r="CK88" s="66"/>
      <c r="CL88" s="67"/>
      <c r="CM88" s="68"/>
      <c r="CN88" s="68"/>
      <c r="CO88" s="68"/>
      <c r="CP88" s="69"/>
      <c r="CQ88" s="66"/>
      <c r="CR88" s="66"/>
      <c r="CS88" s="66"/>
      <c r="CT88" s="70"/>
    </row>
    <row r="89" spans="1:99">
      <c r="A89" s="19">
        <f>AC89</f>
        <v>1.6837939747328</v>
      </c>
      <c r="B89" s="39"/>
      <c r="C89" s="39"/>
      <c r="D89" s="39"/>
      <c r="E89" s="39"/>
      <c r="F89" s="39"/>
      <c r="G89" s="39"/>
      <c r="H89" s="40" t="s">
        <v>228</v>
      </c>
      <c r="I89" s="40"/>
      <c r="J89" s="40"/>
      <c r="K89" s="179">
        <f>SUM(K6:K88)</f>
        <v>5145000</v>
      </c>
      <c r="L89" s="41">
        <f>SUM(L6:L88)</f>
        <v>2511</v>
      </c>
      <c r="M89" s="41">
        <f>SUM(M6:M88)</f>
        <v>863</v>
      </c>
      <c r="N89" s="41">
        <f>SUM(N6:N88)</f>
        <v>3442</v>
      </c>
      <c r="O89" s="41">
        <f>SUM(O6:O88)</f>
        <v>400</v>
      </c>
      <c r="P89" s="41">
        <f>SUM(P6:P88)</f>
        <v>1</v>
      </c>
      <c r="Q89" s="41">
        <f>SUM(Q6:Q88)</f>
        <v>401</v>
      </c>
      <c r="R89" s="42">
        <f>IFERROR(Q89/N89,"-")</f>
        <v>0.11650203370134</v>
      </c>
      <c r="S89" s="76">
        <f>SUM(S6:S88)</f>
        <v>46</v>
      </c>
      <c r="T89" s="76">
        <f>SUM(T6:T88)</f>
        <v>159</v>
      </c>
      <c r="U89" s="42">
        <f>IFERROR(S89/Q89,"-")</f>
        <v>0.11471321695761</v>
      </c>
      <c r="V89" s="43">
        <f>IFERROR(K89/Q89,"-")</f>
        <v>12830.42394015</v>
      </c>
      <c r="W89" s="44">
        <f>SUM(W6:W88)</f>
        <v>119</v>
      </c>
      <c r="X89" s="42">
        <f>IFERROR(W89/Q89,"-")</f>
        <v>0.29675810473815</v>
      </c>
      <c r="Y89" s="179">
        <f>SUM(Y6:Y88)</f>
        <v>8663120</v>
      </c>
      <c r="Z89" s="179">
        <f>IFERROR(Y89/Q89,"-")</f>
        <v>21603.790523691</v>
      </c>
      <c r="AA89" s="179">
        <f>IFERROR(Y89/W89,"-")</f>
        <v>72799.327731092</v>
      </c>
      <c r="AB89" s="179">
        <f>Y89-K89</f>
        <v>3518120</v>
      </c>
      <c r="AC89" s="45">
        <f>Y89/K89</f>
        <v>1.6837939747328</v>
      </c>
      <c r="AD89" s="58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8"/>
    <mergeCell ref="K23:K28"/>
    <mergeCell ref="V23:V28"/>
    <mergeCell ref="AB23:AB28"/>
    <mergeCell ref="AC23:AC28"/>
    <mergeCell ref="A29:A33"/>
    <mergeCell ref="K29:K33"/>
    <mergeCell ref="V29:V33"/>
    <mergeCell ref="AB29:AB33"/>
    <mergeCell ref="AC29:AC33"/>
    <mergeCell ref="A34:A38"/>
    <mergeCell ref="K34:K38"/>
    <mergeCell ref="V34:V38"/>
    <mergeCell ref="AB34:AB38"/>
    <mergeCell ref="AC34:AC38"/>
    <mergeCell ref="A39:A42"/>
    <mergeCell ref="K39:K42"/>
    <mergeCell ref="V39:V42"/>
    <mergeCell ref="AB39:AB42"/>
    <mergeCell ref="AC39:AC42"/>
    <mergeCell ref="A43:A46"/>
    <mergeCell ref="K43:K46"/>
    <mergeCell ref="V43:V46"/>
    <mergeCell ref="AB43:AB46"/>
    <mergeCell ref="AC43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4"/>
    <mergeCell ref="K79:K84"/>
    <mergeCell ref="V79:V84"/>
    <mergeCell ref="AB79:AB84"/>
    <mergeCell ref="AC79:AC84"/>
    <mergeCell ref="A85:A86"/>
    <mergeCell ref="K85:K86"/>
    <mergeCell ref="V85:V86"/>
    <mergeCell ref="AB85:AB86"/>
    <mergeCell ref="AC85:AC8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0.5</v>
      </c>
      <c r="B6" s="184" t="s">
        <v>230</v>
      </c>
      <c r="C6" s="184" t="s">
        <v>58</v>
      </c>
      <c r="D6" s="184" t="s">
        <v>231</v>
      </c>
      <c r="E6" s="184" t="s">
        <v>232</v>
      </c>
      <c r="F6" s="184"/>
      <c r="G6" s="184" t="s">
        <v>233</v>
      </c>
      <c r="H6" s="87" t="s">
        <v>234</v>
      </c>
      <c r="I6" s="87" t="s">
        <v>235</v>
      </c>
      <c r="J6" s="87" t="s">
        <v>236</v>
      </c>
      <c r="K6" s="176">
        <v>90000</v>
      </c>
      <c r="L6" s="79">
        <v>11</v>
      </c>
      <c r="M6" s="79">
        <v>0</v>
      </c>
      <c r="N6" s="79">
        <v>36</v>
      </c>
      <c r="O6" s="88">
        <v>3</v>
      </c>
      <c r="P6" s="89">
        <v>0</v>
      </c>
      <c r="Q6" s="90">
        <f>O6+P6</f>
        <v>3</v>
      </c>
      <c r="R6" s="80">
        <f>IFERROR(Q6/N6,"-")</f>
        <v>0.083333333333333</v>
      </c>
      <c r="S6" s="79">
        <v>1</v>
      </c>
      <c r="T6" s="79">
        <v>1</v>
      </c>
      <c r="U6" s="80">
        <f>IFERROR(T6/(Q6),"-")</f>
        <v>0.33333333333333</v>
      </c>
      <c r="V6" s="81">
        <f>IFERROR(K6/SUM(Q6:Q7),"-")</f>
        <v>12857.142857143</v>
      </c>
      <c r="W6" s="82">
        <v>2</v>
      </c>
      <c r="X6" s="80">
        <f>IF(Q6=0,"-",W6/Q6)</f>
        <v>0.66666666666667</v>
      </c>
      <c r="Y6" s="181">
        <v>45000</v>
      </c>
      <c r="Z6" s="182">
        <f>IFERROR(Y6/Q6,"-")</f>
        <v>15000</v>
      </c>
      <c r="AA6" s="182">
        <f>IFERROR(Y6/W6,"-")</f>
        <v>22500</v>
      </c>
      <c r="AB6" s="176">
        <f>SUM(Y6:Y7)-SUM(K6:K7)</f>
        <v>-45000</v>
      </c>
      <c r="AC6" s="83">
        <f>SUM(Y6:Y7)/SUM(K6:K7)</f>
        <v>0.5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0.66666666666667</v>
      </c>
      <c r="BH6" s="109">
        <v>1</v>
      </c>
      <c r="BI6" s="111">
        <f>IFERROR(BH6/BF6,"-")</f>
        <v>0.5</v>
      </c>
      <c r="BJ6" s="112">
        <v>5000</v>
      </c>
      <c r="BK6" s="113">
        <f>IFERROR(BJ6/BF6,"-")</f>
        <v>2500</v>
      </c>
      <c r="BL6" s="114"/>
      <c r="BM6" s="114">
        <v>1</v>
      </c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>
        <v>1</v>
      </c>
      <c r="CA6" s="126">
        <f>IFERROR(BZ6/BX6,"-")</f>
        <v>1</v>
      </c>
      <c r="CB6" s="127">
        <v>40000</v>
      </c>
      <c r="CC6" s="128">
        <f>IFERROR(CB6/BX6,"-")</f>
        <v>40000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45000</v>
      </c>
      <c r="CR6" s="138">
        <v>40000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237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28</v>
      </c>
      <c r="M7" s="79">
        <v>22</v>
      </c>
      <c r="N7" s="79">
        <v>17</v>
      </c>
      <c r="O7" s="88">
        <v>4</v>
      </c>
      <c r="P7" s="89">
        <v>0</v>
      </c>
      <c r="Q7" s="90">
        <f>O7+P7</f>
        <v>4</v>
      </c>
      <c r="R7" s="80">
        <f>IFERROR(Q7/N7,"-")</f>
        <v>0.23529411764706</v>
      </c>
      <c r="S7" s="79">
        <v>0</v>
      </c>
      <c r="T7" s="79">
        <v>2</v>
      </c>
      <c r="U7" s="80">
        <f>IFERROR(T7/(Q7),"-")</f>
        <v>0.5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>
        <v>2</v>
      </c>
      <c r="AF7" s="92">
        <f>IF(Q7=0,"",IF(AE7=0,"",(AE7/Q7)))</f>
        <v>0.5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0.65</v>
      </c>
      <c r="B8" s="184" t="s">
        <v>238</v>
      </c>
      <c r="C8" s="184" t="s">
        <v>239</v>
      </c>
      <c r="D8" s="184" t="s">
        <v>240</v>
      </c>
      <c r="E8" s="184" t="s">
        <v>241</v>
      </c>
      <c r="F8" s="184"/>
      <c r="G8" s="184" t="s">
        <v>242</v>
      </c>
      <c r="H8" s="87" t="s">
        <v>243</v>
      </c>
      <c r="I8" s="87" t="s">
        <v>235</v>
      </c>
      <c r="J8" s="87" t="s">
        <v>244</v>
      </c>
      <c r="K8" s="176">
        <v>40000</v>
      </c>
      <c r="L8" s="79">
        <v>7</v>
      </c>
      <c r="M8" s="79">
        <v>0</v>
      </c>
      <c r="N8" s="79">
        <v>28</v>
      </c>
      <c r="O8" s="88">
        <v>2</v>
      </c>
      <c r="P8" s="89">
        <v>0</v>
      </c>
      <c r="Q8" s="90">
        <f>O8+P8</f>
        <v>2</v>
      </c>
      <c r="R8" s="80">
        <f>IFERROR(Q8/N8,"-")</f>
        <v>0.071428571428571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6666.6666666667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-14000</v>
      </c>
      <c r="AC8" s="83">
        <f>SUM(Y8:Y9)/SUM(K8:K9)</f>
        <v>0.65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245</v>
      </c>
      <c r="C9" s="184" t="s">
        <v>239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20</v>
      </c>
      <c r="M9" s="79">
        <v>13</v>
      </c>
      <c r="N9" s="79">
        <v>14</v>
      </c>
      <c r="O9" s="88">
        <v>4</v>
      </c>
      <c r="P9" s="89">
        <v>0</v>
      </c>
      <c r="Q9" s="90">
        <f>O9+P9</f>
        <v>4</v>
      </c>
      <c r="R9" s="80">
        <f>IFERROR(Q9/N9,"-")</f>
        <v>0.28571428571429</v>
      </c>
      <c r="S9" s="79">
        <v>1</v>
      </c>
      <c r="T9" s="79">
        <v>1</v>
      </c>
      <c r="U9" s="80">
        <f>IFERROR(T9/(Q9),"-")</f>
        <v>0.25</v>
      </c>
      <c r="V9" s="81"/>
      <c r="W9" s="82">
        <v>2</v>
      </c>
      <c r="X9" s="80">
        <f>IF(Q9=0,"-",W9/Q9)</f>
        <v>0.5</v>
      </c>
      <c r="Y9" s="181">
        <v>26000</v>
      </c>
      <c r="Z9" s="182">
        <f>IFERROR(Y9/Q9,"-")</f>
        <v>6500</v>
      </c>
      <c r="AA9" s="182">
        <f>IFERROR(Y9/W9,"-")</f>
        <v>13000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0.5</v>
      </c>
      <c r="BH9" s="109">
        <v>1</v>
      </c>
      <c r="BI9" s="111">
        <f>IFERROR(BH9/BF9,"-")</f>
        <v>0.5</v>
      </c>
      <c r="BJ9" s="112">
        <v>16000</v>
      </c>
      <c r="BK9" s="113">
        <f>IFERROR(BJ9/BF9,"-")</f>
        <v>8000</v>
      </c>
      <c r="BL9" s="114"/>
      <c r="BM9" s="114"/>
      <c r="BN9" s="114">
        <v>1</v>
      </c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>
        <v>1</v>
      </c>
      <c r="CA9" s="126">
        <f>IFERROR(BZ9/BX9,"-")</f>
        <v>0.5</v>
      </c>
      <c r="CB9" s="127">
        <v>10000</v>
      </c>
      <c r="CC9" s="128">
        <f>IFERROR(CB9/BX9,"-")</f>
        <v>5000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26000</v>
      </c>
      <c r="CR9" s="138">
        <v>16000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0.3</v>
      </c>
      <c r="B10" s="184" t="s">
        <v>246</v>
      </c>
      <c r="C10" s="184" t="s">
        <v>239</v>
      </c>
      <c r="D10" s="184" t="s">
        <v>247</v>
      </c>
      <c r="E10" s="184" t="s">
        <v>248</v>
      </c>
      <c r="F10" s="184"/>
      <c r="G10" s="184" t="s">
        <v>242</v>
      </c>
      <c r="H10" s="87" t="s">
        <v>249</v>
      </c>
      <c r="I10" s="87" t="s">
        <v>235</v>
      </c>
      <c r="J10" s="87" t="s">
        <v>173</v>
      </c>
      <c r="K10" s="176">
        <v>70000</v>
      </c>
      <c r="L10" s="79">
        <v>7</v>
      </c>
      <c r="M10" s="79">
        <v>0</v>
      </c>
      <c r="N10" s="79">
        <v>20</v>
      </c>
      <c r="O10" s="88">
        <v>2</v>
      </c>
      <c r="P10" s="89">
        <v>0</v>
      </c>
      <c r="Q10" s="90">
        <f>O10+P10</f>
        <v>2</v>
      </c>
      <c r="R10" s="80">
        <f>IFERROR(Q10/N10,"-")</f>
        <v>0.1</v>
      </c>
      <c r="S10" s="79">
        <v>1</v>
      </c>
      <c r="T10" s="79">
        <v>0</v>
      </c>
      <c r="U10" s="80">
        <f>IFERROR(T10/(Q10),"-")</f>
        <v>0</v>
      </c>
      <c r="V10" s="81">
        <f>IFERROR(K10/SUM(Q10:Q11),"-")</f>
        <v>7777.7777777778</v>
      </c>
      <c r="W10" s="82">
        <v>0</v>
      </c>
      <c r="X10" s="80">
        <f>IF(Q10=0,"-",W10/Q10)</f>
        <v>0</v>
      </c>
      <c r="Y10" s="181">
        <v>18000</v>
      </c>
      <c r="Z10" s="182">
        <f>IFERROR(Y10/Q10,"-")</f>
        <v>9000</v>
      </c>
      <c r="AA10" s="182" t="str">
        <f>IFERROR(Y10/W10,"-")</f>
        <v>-</v>
      </c>
      <c r="AB10" s="176">
        <f>SUM(Y10:Y11)-SUM(K10:K11)</f>
        <v>-49000</v>
      </c>
      <c r="AC10" s="83">
        <f>SUM(Y10:Y11)/SUM(K10:K11)</f>
        <v>0.3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1</v>
      </c>
      <c r="BH10" s="109">
        <v>1</v>
      </c>
      <c r="BI10" s="111">
        <f>IFERROR(BH10/BF10,"-")</f>
        <v>0.5</v>
      </c>
      <c r="BJ10" s="112">
        <v>18000</v>
      </c>
      <c r="BK10" s="113">
        <f>IFERROR(BJ10/BF10,"-")</f>
        <v>9000</v>
      </c>
      <c r="BL10" s="114"/>
      <c r="BM10" s="114"/>
      <c r="BN10" s="114">
        <v>1</v>
      </c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18000</v>
      </c>
      <c r="CR10" s="138">
        <v>18000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250</v>
      </c>
      <c r="C11" s="184" t="s">
        <v>239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30</v>
      </c>
      <c r="M11" s="79">
        <v>19</v>
      </c>
      <c r="N11" s="79">
        <v>10</v>
      </c>
      <c r="O11" s="88">
        <v>7</v>
      </c>
      <c r="P11" s="89">
        <v>0</v>
      </c>
      <c r="Q11" s="90">
        <f>O11+P11</f>
        <v>7</v>
      </c>
      <c r="R11" s="80">
        <f>IFERROR(Q11/N11,"-")</f>
        <v>0.7</v>
      </c>
      <c r="S11" s="79">
        <v>1</v>
      </c>
      <c r="T11" s="79">
        <v>1</v>
      </c>
      <c r="U11" s="80">
        <f>IFERROR(T11/(Q11),"-")</f>
        <v>0.14285714285714</v>
      </c>
      <c r="V11" s="81"/>
      <c r="W11" s="82">
        <v>1</v>
      </c>
      <c r="X11" s="80">
        <f>IF(Q11=0,"-",W11/Q11)</f>
        <v>0.14285714285714</v>
      </c>
      <c r="Y11" s="181">
        <v>3000</v>
      </c>
      <c r="Z11" s="182">
        <f>IFERROR(Y11/Q11,"-")</f>
        <v>428.57142857143</v>
      </c>
      <c r="AA11" s="182">
        <f>IFERROR(Y11/W11,"-")</f>
        <v>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0.42857142857143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0.14285714285714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0.28571428571429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0.14285714285714</v>
      </c>
      <c r="CI11" s="132">
        <v>1</v>
      </c>
      <c r="CJ11" s="133">
        <f>IFERROR(CI11/CG11,"-")</f>
        <v>1</v>
      </c>
      <c r="CK11" s="134">
        <v>3000</v>
      </c>
      <c r="CL11" s="135">
        <f>IFERROR(CK11/CG11,"-")</f>
        <v>3000</v>
      </c>
      <c r="CM11" s="136">
        <v>1</v>
      </c>
      <c r="CN11" s="136"/>
      <c r="CO11" s="136"/>
      <c r="CP11" s="137">
        <v>1</v>
      </c>
      <c r="CQ11" s="138">
        <v>3000</v>
      </c>
      <c r="CR11" s="138">
        <v>3000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0.46</v>
      </c>
      <c r="B14" s="39"/>
      <c r="C14" s="39"/>
      <c r="D14" s="39"/>
      <c r="E14" s="39"/>
      <c r="F14" s="39"/>
      <c r="G14" s="39"/>
      <c r="H14" s="40" t="s">
        <v>251</v>
      </c>
      <c r="I14" s="40"/>
      <c r="J14" s="40"/>
      <c r="K14" s="179">
        <f>SUM(K6:K13)</f>
        <v>200000</v>
      </c>
      <c r="L14" s="41">
        <f>SUM(L6:L13)</f>
        <v>103</v>
      </c>
      <c r="M14" s="41">
        <f>SUM(M6:M13)</f>
        <v>54</v>
      </c>
      <c r="N14" s="41">
        <f>SUM(N6:N13)</f>
        <v>125</v>
      </c>
      <c r="O14" s="41">
        <f>SUM(O6:O13)</f>
        <v>22</v>
      </c>
      <c r="P14" s="41">
        <f>SUM(P6:P13)</f>
        <v>0</v>
      </c>
      <c r="Q14" s="41">
        <f>SUM(Q6:Q13)</f>
        <v>22</v>
      </c>
      <c r="R14" s="42">
        <f>IFERROR(Q14/N14,"-")</f>
        <v>0.176</v>
      </c>
      <c r="S14" s="76">
        <f>SUM(S6:S13)</f>
        <v>4</v>
      </c>
      <c r="T14" s="76">
        <f>SUM(T6:T13)</f>
        <v>5</v>
      </c>
      <c r="U14" s="42">
        <f>IFERROR(S14/Q14,"-")</f>
        <v>0.18181818181818</v>
      </c>
      <c r="V14" s="43">
        <f>IFERROR(K14/Q14,"-")</f>
        <v>9090.9090909091</v>
      </c>
      <c r="W14" s="44">
        <f>SUM(W6:W13)</f>
        <v>5</v>
      </c>
      <c r="X14" s="42">
        <f>IFERROR(W14/Q14,"-")</f>
        <v>0.22727272727273</v>
      </c>
      <c r="Y14" s="179">
        <f>SUM(Y6:Y13)</f>
        <v>92000</v>
      </c>
      <c r="Z14" s="179">
        <f>IFERROR(Y14/Q14,"-")</f>
        <v>4181.8181818182</v>
      </c>
      <c r="AA14" s="179">
        <f>IFERROR(Y14/W14,"-")</f>
        <v>18400</v>
      </c>
      <c r="AB14" s="179">
        <f>Y14-K14</f>
        <v>-108000</v>
      </c>
      <c r="AC14" s="45">
        <f>Y14/K14</f>
        <v>0.46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