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<sst xmlns="http://schemas.openxmlformats.org/spreadsheetml/2006/main" uniqueCount="243">
  <si>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</si>
  <si>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</si>
  <si>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</si>
  <si>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</si>
  <si>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</si>
  <si>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</si>
  <si>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</si>
  <si>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</si>
  <si>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</si>
  <si>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</si>
  <si>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</si>
  <si>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</si>
  <si>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</si>
  <si>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</si>
  <si>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</si>
  <si>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</si>
  <si>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</si>
  <si>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</si>
  <si>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</si>
  <si>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</si>
  <si>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</si>
  <si>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</si>
  <si>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</si>
  <si>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</si>
  <si>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</si>
  <si>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</si>
  <si>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</si>
  <si>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</si>
  <si>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</si>
  <si>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</si>
  <si>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</si>
  <si>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</si>
  <si>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</si>
  <si>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</si>
  <si>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</si>
  <si>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</si>
  <si>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</si>
  <si>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</si>
  <si>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</si>
  <si>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</si>
  <si>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</si>
  <si>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</si>
  <si>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</si>
  <si>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</si>
  <si>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</si>
  <si>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</si>
  <si>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</si>
  <si>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</si>
  <si>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</si>
  <si>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</si>
  <si>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</si>
  <si>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</si>
  <si>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</si>
  <si>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</si>
  <si>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</si>
  <si>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</si>
  <si>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</si>
  <si>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np2335</t>
  </si>
  <si>
    <t>インターカラー</t>
  </si>
  <si>
    <t>右女３</t>
  </si>
  <si>
    <t>出会いバブル到来</t>
  </si>
  <si>
    <t>lp03_a</t>
  </si>
  <si>
    <t>スポニチ関東</t>
  </si>
  <si>
    <t>4C終面全5段</t>
  </si>
  <si>
    <t>4月11日(土)</t>
  </si>
  <si>
    <t>np2336</t>
  </si>
  <si>
    <t>スポニチ関西</t>
  </si>
  <si>
    <t>np2337</t>
  </si>
  <si>
    <t>スポニチ西部</t>
  </si>
  <si>
    <t>np2338</t>
  </si>
  <si>
    <t>スポニチ北海道</t>
  </si>
  <si>
    <t>np2339</t>
  </si>
  <si>
    <t>(空電共通)</t>
  </si>
  <si>
    <t>空電</t>
  </si>
  <si>
    <t>空電 (共通)</t>
  </si>
  <si>
    <t>np2340</t>
  </si>
  <si>
    <t>記事風版</t>
  </si>
  <si>
    <t>ぶっ飛び出会い！！こんな優良サイト今までなかった</t>
  </si>
  <si>
    <t>サンスポ関東</t>
  </si>
  <si>
    <t>4月04日(土)</t>
  </si>
  <si>
    <t>np2341</t>
  </si>
  <si>
    <t>np2342</t>
  </si>
  <si>
    <t>(新登録まわり)黒：記事風</t>
  </si>
  <si>
    <t>もう50代の熟女だけど</t>
  </si>
  <si>
    <t>サンスポ関西</t>
  </si>
  <si>
    <t>全5段</t>
  </si>
  <si>
    <t>np2343</t>
  </si>
  <si>
    <t>np2344</t>
  </si>
  <si>
    <t>新書籍版</t>
  </si>
  <si>
    <t>逆指名祭り</t>
  </si>
  <si>
    <t>4月19日(日)</t>
  </si>
  <si>
    <t>np2345</t>
  </si>
  <si>
    <t>np2346</t>
  </si>
  <si>
    <t>70歳までの出会いリクルート</t>
  </si>
  <si>
    <t>lp03_l</t>
  </si>
  <si>
    <t>ニッカン関西</t>
  </si>
  <si>
    <t>4C全面</t>
  </si>
  <si>
    <t>4月12日(日)</t>
  </si>
  <si>
    <t>np2347</t>
  </si>
  <si>
    <t>np2348</t>
  </si>
  <si>
    <t>記事風版 赤枠</t>
  </si>
  <si>
    <t>スポーツ報知関東</t>
  </si>
  <si>
    <t>np2349</t>
  </si>
  <si>
    <t>np2350</t>
  </si>
  <si>
    <t>雑誌版 SPA</t>
  </si>
  <si>
    <t>デイリースポーツ関西</t>
  </si>
  <si>
    <t>全5段・半5段段つかみ10段保証</t>
  </si>
  <si>
    <t>10段保証</t>
  </si>
  <si>
    <t>np2351</t>
  </si>
  <si>
    <t>np2352</t>
  </si>
  <si>
    <t>C版</t>
  </si>
  <si>
    <t>本日開始！女性から連絡をくれる操作苦手でも出来る</t>
  </si>
  <si>
    <t>np2353</t>
  </si>
  <si>
    <t>新50代：新聞使用</t>
  </si>
  <si>
    <t>(新txt)女性から逆指名</t>
  </si>
  <si>
    <t>np2354</t>
  </si>
  <si>
    <t>np2355</t>
  </si>
  <si>
    <t>np2356</t>
  </si>
  <si>
    <t>C版 赤枠</t>
  </si>
  <si>
    <t>スポーツ報知関西</t>
  </si>
  <si>
    <t>np2357</t>
  </si>
  <si>
    <t>np2358</t>
  </si>
  <si>
    <t>①旧デイリー風</t>
  </si>
  <si>
    <t>115「4人も出会ったって！？時間が足りない。せめて3人にしなさい。」</t>
  </si>
  <si>
    <t>半2段・半3段つかみ10段保証</t>
  </si>
  <si>
    <t>1～10日</t>
  </si>
  <si>
    <t>np2359</t>
  </si>
  <si>
    <t>②求人風</t>
  </si>
  <si>
    <t>116「誘われる男の余裕」</t>
  </si>
  <si>
    <t>11～20日</t>
  </si>
  <si>
    <t>np2360</t>
  </si>
  <si>
    <t>③右女3</t>
  </si>
  <si>
    <t>118「訳アリ。だから女性からも誘われる」</t>
  </si>
  <si>
    <t>21～31日</t>
  </si>
  <si>
    <t>np2361</t>
  </si>
  <si>
    <t>np2362</t>
  </si>
  <si>
    <t>115「4人も出会ったって！？体がもたない。せめて3人にしなさい。」</t>
  </si>
  <si>
    <t>np2363</t>
  </si>
  <si>
    <t>np2364</t>
  </si>
  <si>
    <t>np2365</t>
  </si>
  <si>
    <t>np2366</t>
  </si>
  <si>
    <t>サプリ版2：新聞使用</t>
  </si>
  <si>
    <t>男の自信復活！</t>
  </si>
  <si>
    <t>4月23日(木)</t>
  </si>
  <si>
    <t>np2367</t>
  </si>
  <si>
    <t>np2368</t>
  </si>
  <si>
    <t>文春雑誌版</t>
  </si>
  <si>
    <t>お悩み解消！オヤジが女性から逆指名</t>
  </si>
  <si>
    <t>4月05日(日)</t>
  </si>
  <si>
    <t>np2369</t>
  </si>
  <si>
    <t>np2370</t>
  </si>
  <si>
    <t>4C半5段</t>
  </si>
  <si>
    <t>4月26日(日)</t>
  </si>
  <si>
    <t>np2371</t>
  </si>
  <si>
    <t>np2372</t>
  </si>
  <si>
    <t>np2373</t>
  </si>
  <si>
    <t>np2374</t>
  </si>
  <si>
    <t>4月03日(金)</t>
  </si>
  <si>
    <t>np2375</t>
  </si>
  <si>
    <t>np2376</t>
  </si>
  <si>
    <t>4月29日(水)</t>
  </si>
  <si>
    <t>np2377</t>
  </si>
  <si>
    <t>np2378</t>
  </si>
  <si>
    <t>九スポ</t>
  </si>
  <si>
    <t>np2379</t>
  </si>
  <si>
    <t>np2380</t>
  </si>
  <si>
    <t>4月25日(土)</t>
  </si>
  <si>
    <t>np2381</t>
  </si>
  <si>
    <t>np2382</t>
  </si>
  <si>
    <t>旧デイリー風</t>
  </si>
  <si>
    <t>4C終面雑報</t>
  </si>
  <si>
    <t>4月09日(木)</t>
  </si>
  <si>
    <t>np2383</t>
  </si>
  <si>
    <t>np2384</t>
  </si>
  <si>
    <t>大正版</t>
  </si>
  <si>
    <t>男性求む</t>
  </si>
  <si>
    <t>4月07日(火)</t>
  </si>
  <si>
    <t>np2385</t>
  </si>
  <si>
    <t>np2386</t>
  </si>
  <si>
    <t>記事</t>
  </si>
  <si>
    <t>4C記事枠</t>
  </si>
  <si>
    <t>np2387</t>
  </si>
  <si>
    <t>np2388</t>
  </si>
  <si>
    <t>記事（赤）</t>
  </si>
  <si>
    <t>117「3人会ったらその内1人は超絶美人」</t>
  </si>
  <si>
    <t>4月18日(土)</t>
  </si>
  <si>
    <t>np2389</t>
  </si>
  <si>
    <t>記事（青）</t>
  </si>
  <si>
    <t>np2390</t>
  </si>
  <si>
    <t>共通</t>
  </si>
  <si>
    <t>np2391</t>
  </si>
  <si>
    <t>東スポ・大スポ・九スポ・中京</t>
  </si>
  <si>
    <t>記事枠</t>
  </si>
  <si>
    <t>np2392</t>
  </si>
  <si>
    <t>新聞 TOTAL</t>
  </si>
  <si>
    <t>●雑誌 広告</t>
  </si>
  <si>
    <t>zw195</t>
  </si>
  <si>
    <t>光文社</t>
  </si>
  <si>
    <t>雑誌版</t>
  </si>
  <si>
    <t>もう50代の熟女だけど、試しに付き合ってみる？</t>
  </si>
  <si>
    <t>FLASH(合併号)</t>
  </si>
  <si>
    <t>4C1P</t>
  </si>
  <si>
    <t>4月28日(火)</t>
  </si>
  <si>
    <t>zw196</t>
  </si>
  <si>
    <t>zw197</t>
  </si>
  <si>
    <t>日本ジャーナル出版</t>
  </si>
  <si>
    <t>新50代</t>
  </si>
  <si>
    <t>学生いません！ギャルもいません！熟女！熟女！熟女！熟女！</t>
  </si>
  <si>
    <t>週刊実話</t>
  </si>
  <si>
    <t>表4</t>
  </si>
  <si>
    <t>4月02日(木)</t>
  </si>
  <si>
    <t>zw198</t>
  </si>
  <si>
    <t>zw199</t>
  </si>
  <si>
    <t>徳間書店</t>
  </si>
  <si>
    <t>アサヒ芸能(合併号)</t>
  </si>
  <si>
    <t>zw200</t>
  </si>
  <si>
    <t>ac110</t>
  </si>
  <si>
    <t>アドライヴ</t>
  </si>
  <si>
    <t>大洋図書</t>
  </si>
  <si>
    <t>1P記事(緒方泰子さん）</t>
  </si>
  <si>
    <t>lp03_f</t>
  </si>
  <si>
    <t>臨時増刊ラヴァーズ</t>
  </si>
  <si>
    <t>表4　4C1P</t>
  </si>
  <si>
    <t>4月22日(水)</t>
  </si>
  <si>
    <t>ac111</t>
  </si>
  <si>
    <t>雑誌 TOTAL</t>
  </si>
  <si>
    <t>●DVD 広告</t>
  </si>
  <si>
    <t>pw125</t>
  </si>
  <si>
    <t>楽楽出版</t>
  </si>
  <si>
    <t>DVD漫画けんじ</t>
  </si>
  <si>
    <t>lp07</t>
  </si>
  <si>
    <t>EXCITING MAX!SPECIAL</t>
  </si>
  <si>
    <t>DVD袋裏1C+DVDコンテンツ枠</t>
  </si>
  <si>
    <t>pw126</t>
  </si>
  <si>
    <t>DVD TOTAL</t>
  </si>
  <si>
    <t>●アフィリエイト 広告</t>
  </si>
  <si>
    <t>UA</t>
  </si>
  <si>
    <t>AF単価</t>
  </si>
  <si>
    <t>20歳以上</t>
  </si>
  <si>
    <t>frk001</t>
  </si>
  <si>
    <t>ファーストアール</t>
  </si>
  <si>
    <t>KYLTG</t>
  </si>
  <si>
    <t>アフィリエイト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</si>
</sst>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1.3935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28</v>
      </c>
      <c r="M6" s="80">
        <v>0</v>
      </c>
      <c r="N6" s="80">
        <v>108</v>
      </c>
      <c r="O6" s="91">
        <v>9</v>
      </c>
      <c r="P6" s="92">
        <v>1</v>
      </c>
      <c r="Q6" s="93">
        <f>O6+P6</f>
        <v>10</v>
      </c>
      <c r="R6" s="81">
        <f>IFERROR(Q6/N6,"-")</f>
        <v>0.092592592592593</v>
      </c>
      <c r="S6" s="80">
        <v>0</v>
      </c>
      <c r="T6" s="80">
        <v>7</v>
      </c>
      <c r="U6" s="81">
        <f>IFERROR(T6/(Q6),"-")</f>
        <v>0.7</v>
      </c>
      <c r="V6" s="82">
        <f>IFERROR(K6/SUM(Q6:Q10),"-")</f>
        <v>17073.170731707</v>
      </c>
      <c r="W6" s="83">
        <v>3</v>
      </c>
      <c r="X6" s="81">
        <f>IF(Q6=0,"-",W6/Q6)</f>
        <v>0.3</v>
      </c>
      <c r="Y6" s="186">
        <v>28000</v>
      </c>
      <c r="Z6" s="187">
        <f>IFERROR(Y6/Q6,"-")</f>
        <v>2800</v>
      </c>
      <c r="AA6" s="187">
        <f>IFERROR(Y6/W6,"-")</f>
        <v>9333.3333333333</v>
      </c>
      <c r="AB6" s="181">
        <f>SUM(Y6:Y10)-SUM(K6:K10)</f>
        <v>275450</v>
      </c>
      <c r="AC6" s="85">
        <f>SUM(Y6:Y10)/SUM(K6:K10)</f>
        <v>1.3935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5</v>
      </c>
      <c r="BG6" s="113">
        <f>IF(Q6=0,"",IF(BF6=0,"",(BF6/Q6)))</f>
        <v>0.5</v>
      </c>
      <c r="BH6" s="112">
        <v>1</v>
      </c>
      <c r="BI6" s="114">
        <f>IFERROR(BH6/BF6,"-")</f>
        <v>0.2</v>
      </c>
      <c r="BJ6" s="115">
        <v>18000</v>
      </c>
      <c r="BK6" s="116">
        <f>IFERROR(BJ6/BF6,"-")</f>
        <v>3600</v>
      </c>
      <c r="BL6" s="117"/>
      <c r="BM6" s="117"/>
      <c r="BN6" s="117">
        <v>1</v>
      </c>
      <c r="BO6" s="119">
        <v>1</v>
      </c>
      <c r="BP6" s="120">
        <f>IF(Q6=0,"",IF(BO6=0,"",(BO6/Q6)))</f>
        <v>0.1</v>
      </c>
      <c r="BQ6" s="121">
        <v>1</v>
      </c>
      <c r="BR6" s="122">
        <f>IFERROR(BQ6/BO6,"-")</f>
        <v>1</v>
      </c>
      <c r="BS6" s="123">
        <v>5000</v>
      </c>
      <c r="BT6" s="124">
        <f>IFERROR(BS6/BO6,"-")</f>
        <v>5000</v>
      </c>
      <c r="BU6" s="125">
        <v>1</v>
      </c>
      <c r="BV6" s="125"/>
      <c r="BW6" s="125"/>
      <c r="BX6" s="126">
        <v>1</v>
      </c>
      <c r="BY6" s="127">
        <f>IF(Q6=0,"",IF(BX6=0,"",(BX6/Q6)))</f>
        <v>0.1</v>
      </c>
      <c r="BZ6" s="128">
        <v>1</v>
      </c>
      <c r="CA6" s="129">
        <f>IFERROR(BZ6/BX6,"-")</f>
        <v>1</v>
      </c>
      <c r="CB6" s="130">
        <v>5000</v>
      </c>
      <c r="CC6" s="131">
        <f>IFERROR(CB6/BX6,"-")</f>
        <v>5000</v>
      </c>
      <c r="CD6" s="132">
        <v>1</v>
      </c>
      <c r="CE6" s="132"/>
      <c r="CF6" s="132"/>
      <c r="CG6" s="133">
        <v>1</v>
      </c>
      <c r="CH6" s="134">
        <f>IF(Q6=0,"",IF(CG6=0,"",(CG6/Q6)))</f>
        <v>0.1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3</v>
      </c>
      <c r="CQ6" s="141">
        <v>28000</v>
      </c>
      <c r="CR6" s="141">
        <v>18000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24</v>
      </c>
      <c r="M7" s="80">
        <v>0</v>
      </c>
      <c r="N7" s="80">
        <v>88</v>
      </c>
      <c r="O7" s="91">
        <v>8</v>
      </c>
      <c r="P7" s="92">
        <v>0</v>
      </c>
      <c r="Q7" s="93">
        <f>O7+P7</f>
        <v>8</v>
      </c>
      <c r="R7" s="81">
        <f>IFERROR(Q7/N7,"-")</f>
        <v>0.090909090909091</v>
      </c>
      <c r="S7" s="80">
        <v>1</v>
      </c>
      <c r="T7" s="80">
        <v>5</v>
      </c>
      <c r="U7" s="81">
        <f>IFERROR(T7/(Q7),"-")</f>
        <v>0.625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2</v>
      </c>
      <c r="AX7" s="107">
        <f>IF(Q7=0,"",IF(AW7=0,"",(AW7/Q7)))</f>
        <v>0.25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0.125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3</v>
      </c>
      <c r="BY7" s="127">
        <f>IF(Q7=0,"",IF(BX7=0,"",(BX7/Q7)))</f>
        <v>0.375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2</v>
      </c>
      <c r="M8" s="80">
        <v>0</v>
      </c>
      <c r="N8" s="80">
        <v>22</v>
      </c>
      <c r="O8" s="91">
        <v>2</v>
      </c>
      <c r="P8" s="92">
        <v>0</v>
      </c>
      <c r="Q8" s="93">
        <f>O8+P8</f>
        <v>2</v>
      </c>
      <c r="R8" s="81">
        <f>IFERROR(Q8/N8,"-")</f>
        <v>0.090909090909091</v>
      </c>
      <c r="S8" s="80">
        <v>1</v>
      </c>
      <c r="T8" s="80">
        <v>1</v>
      </c>
      <c r="U8" s="81">
        <f>IFERROR(T8/(Q8),"-")</f>
        <v>0.5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0.5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2</v>
      </c>
      <c r="M9" s="80">
        <v>0</v>
      </c>
      <c r="N9" s="80">
        <v>14</v>
      </c>
      <c r="O9" s="91">
        <v>0</v>
      </c>
      <c r="P9" s="92">
        <v>0</v>
      </c>
      <c r="Q9" s="93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140</v>
      </c>
      <c r="M10" s="80">
        <v>94</v>
      </c>
      <c r="N10" s="80">
        <v>50</v>
      </c>
      <c r="O10" s="91">
        <v>21</v>
      </c>
      <c r="P10" s="92">
        <v>0</v>
      </c>
      <c r="Q10" s="93">
        <f>O10+P10</f>
        <v>21</v>
      </c>
      <c r="R10" s="81">
        <f>IFERROR(Q10/N10,"-")</f>
        <v>0.42</v>
      </c>
      <c r="S10" s="80">
        <v>7</v>
      </c>
      <c r="T10" s="80">
        <v>8</v>
      </c>
      <c r="U10" s="81">
        <f>IFERROR(T10/(Q10),"-")</f>
        <v>0.38095238095238</v>
      </c>
      <c r="V10" s="82"/>
      <c r="W10" s="83">
        <v>8</v>
      </c>
      <c r="X10" s="81">
        <f>IF(Q10=0,"-",W10/Q10)</f>
        <v>0.38095238095238</v>
      </c>
      <c r="Y10" s="186">
        <v>947450</v>
      </c>
      <c r="Z10" s="187">
        <f>IFERROR(Y10/Q10,"-")</f>
        <v>45116.666666667</v>
      </c>
      <c r="AA10" s="187">
        <f>IFERROR(Y10/W10,"-")</f>
        <v>118431.25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0.047619047619048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4</v>
      </c>
      <c r="BG10" s="113">
        <f>IF(Q10=0,"",IF(BF10=0,"",(BF10/Q10)))</f>
        <v>0.19047619047619</v>
      </c>
      <c r="BH10" s="112">
        <v>1</v>
      </c>
      <c r="BI10" s="114">
        <f>IFERROR(BH10/BF10,"-")</f>
        <v>0.25</v>
      </c>
      <c r="BJ10" s="115">
        <v>112450</v>
      </c>
      <c r="BK10" s="116">
        <f>IFERROR(BJ10/BF10,"-")</f>
        <v>28112.5</v>
      </c>
      <c r="BL10" s="117"/>
      <c r="BM10" s="117"/>
      <c r="BN10" s="117">
        <v>1</v>
      </c>
      <c r="BO10" s="119">
        <v>7</v>
      </c>
      <c r="BP10" s="120">
        <f>IF(Q10=0,"",IF(BO10=0,"",(BO10/Q10)))</f>
        <v>0.33333333333333</v>
      </c>
      <c r="BQ10" s="121">
        <v>3</v>
      </c>
      <c r="BR10" s="122">
        <f>IFERROR(BQ10/BO10,"-")</f>
        <v>0.42857142857143</v>
      </c>
      <c r="BS10" s="123">
        <v>84500</v>
      </c>
      <c r="BT10" s="124">
        <f>IFERROR(BS10/BO10,"-")</f>
        <v>12071.428571429</v>
      </c>
      <c r="BU10" s="125">
        <v>2</v>
      </c>
      <c r="BV10" s="125"/>
      <c r="BW10" s="125">
        <v>1</v>
      </c>
      <c r="BX10" s="126">
        <v>7</v>
      </c>
      <c r="BY10" s="127">
        <f>IF(Q10=0,"",IF(BX10=0,"",(BX10/Q10)))</f>
        <v>0.33333333333333</v>
      </c>
      <c r="BZ10" s="128">
        <v>4</v>
      </c>
      <c r="CA10" s="129">
        <f>IFERROR(BZ10/BX10,"-")</f>
        <v>0.57142857142857</v>
      </c>
      <c r="CB10" s="130">
        <v>808000</v>
      </c>
      <c r="CC10" s="131">
        <f>IFERROR(CB10/BX10,"-")</f>
        <v>115428.57142857</v>
      </c>
      <c r="CD10" s="132">
        <v>1</v>
      </c>
      <c r="CE10" s="132"/>
      <c r="CF10" s="132">
        <v>3</v>
      </c>
      <c r="CG10" s="133">
        <v>2</v>
      </c>
      <c r="CH10" s="134">
        <f>IF(Q10=0,"",IF(CG10=0,"",(CG10/Q10)))</f>
        <v>0.095238095238095</v>
      </c>
      <c r="CI10" s="135">
        <v>1</v>
      </c>
      <c r="CJ10" s="136">
        <f>IFERROR(CI10/CG10,"-")</f>
        <v>0.5</v>
      </c>
      <c r="CK10" s="137">
        <v>4000</v>
      </c>
      <c r="CL10" s="138">
        <f>IFERROR(CK10/CG10,"-")</f>
        <v>2000</v>
      </c>
      <c r="CM10" s="139"/>
      <c r="CN10" s="139">
        <v>1</v>
      </c>
      <c r="CO10" s="139"/>
      <c r="CP10" s="140">
        <v>8</v>
      </c>
      <c r="CQ10" s="141">
        <v>947450</v>
      </c>
      <c r="CR10" s="141">
        <v>456000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1.0912280701754</v>
      </c>
      <c r="B11" s="189" t="s">
        <v>75</v>
      </c>
      <c r="C11" s="189" t="s">
        <v>58</v>
      </c>
      <c r="D11" s="189"/>
      <c r="E11" s="189" t="s">
        <v>76</v>
      </c>
      <c r="F11" s="189" t="s">
        <v>77</v>
      </c>
      <c r="G11" s="189" t="s">
        <v>61</v>
      </c>
      <c r="H11" s="89" t="s">
        <v>78</v>
      </c>
      <c r="I11" s="89" t="s">
        <v>63</v>
      </c>
      <c r="J11" s="190" t="s">
        <v>79</v>
      </c>
      <c r="K11" s="181">
        <v>570000</v>
      </c>
      <c r="L11" s="80">
        <v>13</v>
      </c>
      <c r="M11" s="80">
        <v>0</v>
      </c>
      <c r="N11" s="80">
        <v>56</v>
      </c>
      <c r="O11" s="91">
        <v>5</v>
      </c>
      <c r="P11" s="92">
        <v>0</v>
      </c>
      <c r="Q11" s="93">
        <f>O11+P11</f>
        <v>5</v>
      </c>
      <c r="R11" s="81">
        <f>IFERROR(Q11/N11,"-")</f>
        <v>0.089285714285714</v>
      </c>
      <c r="S11" s="80">
        <v>1</v>
      </c>
      <c r="T11" s="80">
        <v>2</v>
      </c>
      <c r="U11" s="81">
        <f>IFERROR(T11/(Q11),"-")</f>
        <v>0.4</v>
      </c>
      <c r="V11" s="82">
        <f>IFERROR(K11/SUM(Q11:Q16),"-")</f>
        <v>13255.813953488</v>
      </c>
      <c r="W11" s="83">
        <v>0</v>
      </c>
      <c r="X11" s="81">
        <f>IF(Q11=0,"-",W11/Q11)</f>
        <v>0</v>
      </c>
      <c r="Y11" s="186">
        <v>3000</v>
      </c>
      <c r="Z11" s="187">
        <f>IFERROR(Y11/Q11,"-")</f>
        <v>600</v>
      </c>
      <c r="AA11" s="187" t="str">
        <f>IFERROR(Y11/W11,"-")</f>
        <v>-</v>
      </c>
      <c r="AB11" s="181">
        <f>SUM(Y11:Y16)-SUM(K11:K16)</f>
        <v>52000</v>
      </c>
      <c r="AC11" s="85">
        <f>SUM(Y11:Y16)/SUM(K11:K16)</f>
        <v>1.0912280701754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0.2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</v>
      </c>
      <c r="BG11" s="113">
        <f>IF(Q11=0,"",IF(BF11=0,"",(BF11/Q11)))</f>
        <v>0.2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0.2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2</v>
      </c>
      <c r="BY11" s="127">
        <f>IF(Q11=0,"",IF(BX11=0,"",(BX11/Q11)))</f>
        <v>0.4</v>
      </c>
      <c r="BZ11" s="128">
        <v>1</v>
      </c>
      <c r="CA11" s="129">
        <f>IFERROR(BZ11/BX11,"-")</f>
        <v>0.5</v>
      </c>
      <c r="CB11" s="130">
        <v>3000</v>
      </c>
      <c r="CC11" s="131">
        <f>IFERROR(CB11/BX11,"-")</f>
        <v>1500</v>
      </c>
      <c r="CD11" s="132">
        <v>1</v>
      </c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3000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80</v>
      </c>
      <c r="C12" s="189" t="s">
        <v>58</v>
      </c>
      <c r="D12" s="189"/>
      <c r="E12" s="189" t="s">
        <v>76</v>
      </c>
      <c r="F12" s="189" t="s">
        <v>77</v>
      </c>
      <c r="G12" s="189" t="s">
        <v>73</v>
      </c>
      <c r="H12" s="89"/>
      <c r="I12" s="89"/>
      <c r="J12" s="89"/>
      <c r="K12" s="181"/>
      <c r="L12" s="80">
        <v>54</v>
      </c>
      <c r="M12" s="80">
        <v>31</v>
      </c>
      <c r="N12" s="80">
        <v>4</v>
      </c>
      <c r="O12" s="91">
        <v>3</v>
      </c>
      <c r="P12" s="92">
        <v>0</v>
      </c>
      <c r="Q12" s="93">
        <f>O12+P12</f>
        <v>3</v>
      </c>
      <c r="R12" s="81">
        <f>IFERROR(Q12/N12,"-")</f>
        <v>0.75</v>
      </c>
      <c r="S12" s="80">
        <v>0</v>
      </c>
      <c r="T12" s="80">
        <v>2</v>
      </c>
      <c r="U12" s="81">
        <f>IFERROR(T12/(Q12),"-")</f>
        <v>0.66666666666667</v>
      </c>
      <c r="V12" s="82"/>
      <c r="W12" s="83">
        <v>2</v>
      </c>
      <c r="X12" s="81">
        <f>IF(Q12=0,"-",W12/Q12)</f>
        <v>0.66666666666667</v>
      </c>
      <c r="Y12" s="186">
        <v>85000</v>
      </c>
      <c r="Z12" s="187">
        <f>IFERROR(Y12/Q12,"-")</f>
        <v>28333.333333333</v>
      </c>
      <c r="AA12" s="187">
        <f>IFERROR(Y12/W12,"-")</f>
        <v>42500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2</v>
      </c>
      <c r="BP12" s="120">
        <f>IF(Q12=0,"",IF(BO12=0,"",(BO12/Q12)))</f>
        <v>0.66666666666667</v>
      </c>
      <c r="BQ12" s="121">
        <v>1</v>
      </c>
      <c r="BR12" s="122">
        <f>IFERROR(BQ12/BO12,"-")</f>
        <v>0.5</v>
      </c>
      <c r="BS12" s="123">
        <v>70000</v>
      </c>
      <c r="BT12" s="124">
        <f>IFERROR(BS12/BO12,"-")</f>
        <v>35000</v>
      </c>
      <c r="BU12" s="125"/>
      <c r="BV12" s="125"/>
      <c r="BW12" s="125">
        <v>1</v>
      </c>
      <c r="BX12" s="126">
        <v>1</v>
      </c>
      <c r="BY12" s="127">
        <f>IF(Q12=0,"",IF(BX12=0,"",(BX12/Q12)))</f>
        <v>0.33333333333333</v>
      </c>
      <c r="BZ12" s="128">
        <v>1</v>
      </c>
      <c r="CA12" s="129">
        <f>IFERROR(BZ12/BX12,"-")</f>
        <v>1</v>
      </c>
      <c r="CB12" s="130">
        <v>15000</v>
      </c>
      <c r="CC12" s="131">
        <f>IFERROR(CB12/BX12,"-")</f>
        <v>15000</v>
      </c>
      <c r="CD12" s="132"/>
      <c r="CE12" s="132">
        <v>1</v>
      </c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85000</v>
      </c>
      <c r="CR12" s="141">
        <v>70000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81</v>
      </c>
      <c r="C13" s="189" t="s">
        <v>58</v>
      </c>
      <c r="D13" s="189"/>
      <c r="E13" s="189" t="s">
        <v>82</v>
      </c>
      <c r="F13" s="189" t="s">
        <v>83</v>
      </c>
      <c r="G13" s="189" t="s">
        <v>61</v>
      </c>
      <c r="H13" s="89" t="s">
        <v>84</v>
      </c>
      <c r="I13" s="89" t="s">
        <v>85</v>
      </c>
      <c r="J13" s="190" t="s">
        <v>64</v>
      </c>
      <c r="K13" s="181"/>
      <c r="L13" s="80">
        <v>25</v>
      </c>
      <c r="M13" s="80">
        <v>0</v>
      </c>
      <c r="N13" s="80">
        <v>64</v>
      </c>
      <c r="O13" s="91">
        <v>12</v>
      </c>
      <c r="P13" s="92">
        <v>0</v>
      </c>
      <c r="Q13" s="93">
        <f>O13+P13</f>
        <v>12</v>
      </c>
      <c r="R13" s="81">
        <f>IFERROR(Q13/N13,"-")</f>
        <v>0.1875</v>
      </c>
      <c r="S13" s="80">
        <v>2</v>
      </c>
      <c r="T13" s="80">
        <v>3</v>
      </c>
      <c r="U13" s="81">
        <f>IFERROR(T13/(Q13),"-")</f>
        <v>0.25</v>
      </c>
      <c r="V13" s="82"/>
      <c r="W13" s="83">
        <v>1</v>
      </c>
      <c r="X13" s="81">
        <f>IF(Q13=0,"-",W13/Q13)</f>
        <v>0.083333333333333</v>
      </c>
      <c r="Y13" s="186">
        <v>5000</v>
      </c>
      <c r="Z13" s="187">
        <f>IFERROR(Y13/Q13,"-")</f>
        <v>416.66666666667</v>
      </c>
      <c r="AA13" s="187">
        <f>IFERROR(Y13/W13,"-")</f>
        <v>5000</v>
      </c>
      <c r="AB13" s="181"/>
      <c r="AC13" s="85"/>
      <c r="AD13" s="78"/>
      <c r="AE13" s="94">
        <v>1</v>
      </c>
      <c r="AF13" s="95">
        <f>IF(Q13=0,"",IF(AE13=0,"",(AE13/Q13)))</f>
        <v>0.083333333333333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1</v>
      </c>
      <c r="AX13" s="107">
        <f>IF(Q13=0,"",IF(AW13=0,"",(AW13/Q13)))</f>
        <v>0.083333333333333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3</v>
      </c>
      <c r="BG13" s="113">
        <f>IF(Q13=0,"",IF(BF13=0,"",(BF13/Q13)))</f>
        <v>0.25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4</v>
      </c>
      <c r="BP13" s="120">
        <f>IF(Q13=0,"",IF(BO13=0,"",(BO13/Q13)))</f>
        <v>0.33333333333333</v>
      </c>
      <c r="BQ13" s="121">
        <v>1</v>
      </c>
      <c r="BR13" s="122">
        <f>IFERROR(BQ13/BO13,"-")</f>
        <v>0.25</v>
      </c>
      <c r="BS13" s="123">
        <v>5000</v>
      </c>
      <c r="BT13" s="124">
        <f>IFERROR(BS13/BO13,"-")</f>
        <v>1250</v>
      </c>
      <c r="BU13" s="125">
        <v>1</v>
      </c>
      <c r="BV13" s="125"/>
      <c r="BW13" s="125"/>
      <c r="BX13" s="126">
        <v>3</v>
      </c>
      <c r="BY13" s="127">
        <f>IF(Q13=0,"",IF(BX13=0,"",(BX13/Q13)))</f>
        <v>0.25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5000</v>
      </c>
      <c r="CR13" s="141">
        <v>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86</v>
      </c>
      <c r="C14" s="189" t="s">
        <v>58</v>
      </c>
      <c r="D14" s="189"/>
      <c r="E14" s="189" t="s">
        <v>82</v>
      </c>
      <c r="F14" s="189" t="s">
        <v>83</v>
      </c>
      <c r="G14" s="189" t="s">
        <v>73</v>
      </c>
      <c r="H14" s="89"/>
      <c r="I14" s="89"/>
      <c r="J14" s="89"/>
      <c r="K14" s="181"/>
      <c r="L14" s="80">
        <v>104</v>
      </c>
      <c r="M14" s="80">
        <v>36</v>
      </c>
      <c r="N14" s="80">
        <v>33</v>
      </c>
      <c r="O14" s="91">
        <v>12</v>
      </c>
      <c r="P14" s="92">
        <v>0</v>
      </c>
      <c r="Q14" s="93">
        <f>O14+P14</f>
        <v>12</v>
      </c>
      <c r="R14" s="81">
        <f>IFERROR(Q14/N14,"-")</f>
        <v>0.36363636363636</v>
      </c>
      <c r="S14" s="80">
        <v>3</v>
      </c>
      <c r="T14" s="80">
        <v>3</v>
      </c>
      <c r="U14" s="81">
        <f>IFERROR(T14/(Q14),"-")</f>
        <v>0.25</v>
      </c>
      <c r="V14" s="82"/>
      <c r="W14" s="83">
        <v>3</v>
      </c>
      <c r="X14" s="81">
        <f>IF(Q14=0,"-",W14/Q14)</f>
        <v>0.25</v>
      </c>
      <c r="Y14" s="186">
        <v>175000</v>
      </c>
      <c r="Z14" s="187">
        <f>IFERROR(Y14/Q14,"-")</f>
        <v>14583.333333333</v>
      </c>
      <c r="AA14" s="187">
        <f>IFERROR(Y14/W14,"-")</f>
        <v>58333.333333333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0.083333333333333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0.25</v>
      </c>
      <c r="BQ14" s="121">
        <v>1</v>
      </c>
      <c r="BR14" s="122">
        <f>IFERROR(BQ14/BO14,"-")</f>
        <v>0.33333333333333</v>
      </c>
      <c r="BS14" s="123">
        <v>190000</v>
      </c>
      <c r="BT14" s="124">
        <f>IFERROR(BS14/BO14,"-")</f>
        <v>63333.333333333</v>
      </c>
      <c r="BU14" s="125"/>
      <c r="BV14" s="125"/>
      <c r="BW14" s="125">
        <v>1</v>
      </c>
      <c r="BX14" s="126">
        <v>5</v>
      </c>
      <c r="BY14" s="127">
        <f>IF(Q14=0,"",IF(BX14=0,"",(BX14/Q14)))</f>
        <v>0.41666666666667</v>
      </c>
      <c r="BZ14" s="128">
        <v>2</v>
      </c>
      <c r="CA14" s="129">
        <f>IFERROR(BZ14/BX14,"-")</f>
        <v>0.4</v>
      </c>
      <c r="CB14" s="130">
        <v>21000</v>
      </c>
      <c r="CC14" s="131">
        <f>IFERROR(CB14/BX14,"-")</f>
        <v>4200</v>
      </c>
      <c r="CD14" s="132"/>
      <c r="CE14" s="132">
        <v>1</v>
      </c>
      <c r="CF14" s="132">
        <v>1</v>
      </c>
      <c r="CG14" s="133">
        <v>3</v>
      </c>
      <c r="CH14" s="134">
        <f>IF(Q14=0,"",IF(CG14=0,"",(CG14/Q14)))</f>
        <v>0.25</v>
      </c>
      <c r="CI14" s="135">
        <v>2</v>
      </c>
      <c r="CJ14" s="136">
        <f>IFERROR(CI14/CG14,"-")</f>
        <v>0.66666666666667</v>
      </c>
      <c r="CK14" s="137">
        <v>174000</v>
      </c>
      <c r="CL14" s="138">
        <f>IFERROR(CK14/CG14,"-")</f>
        <v>58000</v>
      </c>
      <c r="CM14" s="139"/>
      <c r="CN14" s="139"/>
      <c r="CO14" s="139">
        <v>2</v>
      </c>
      <c r="CP14" s="140">
        <v>3</v>
      </c>
      <c r="CQ14" s="141">
        <v>175000</v>
      </c>
      <c r="CR14" s="141">
        <v>190000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87</v>
      </c>
      <c r="C15" s="189" t="s">
        <v>58</v>
      </c>
      <c r="D15" s="189"/>
      <c r="E15" s="189" t="s">
        <v>88</v>
      </c>
      <c r="F15" s="189" t="s">
        <v>89</v>
      </c>
      <c r="G15" s="189" t="s">
        <v>61</v>
      </c>
      <c r="H15" s="89" t="s">
        <v>84</v>
      </c>
      <c r="I15" s="89" t="s">
        <v>85</v>
      </c>
      <c r="J15" s="191" t="s">
        <v>90</v>
      </c>
      <c r="K15" s="181"/>
      <c r="L15" s="80">
        <v>24</v>
      </c>
      <c r="M15" s="80">
        <v>0</v>
      </c>
      <c r="N15" s="80">
        <v>50</v>
      </c>
      <c r="O15" s="91">
        <v>8</v>
      </c>
      <c r="P15" s="92">
        <v>0</v>
      </c>
      <c r="Q15" s="93">
        <f>O15+P15</f>
        <v>8</v>
      </c>
      <c r="R15" s="81">
        <f>IFERROR(Q15/N15,"-")</f>
        <v>0.16</v>
      </c>
      <c r="S15" s="80">
        <v>2</v>
      </c>
      <c r="T15" s="80">
        <v>5</v>
      </c>
      <c r="U15" s="81">
        <f>IFERROR(T15/(Q15),"-")</f>
        <v>0.625</v>
      </c>
      <c r="V15" s="82"/>
      <c r="W15" s="83">
        <v>4</v>
      </c>
      <c r="X15" s="81">
        <f>IF(Q15=0,"-",W15/Q15)</f>
        <v>0.5</v>
      </c>
      <c r="Y15" s="186">
        <v>354000</v>
      </c>
      <c r="Z15" s="187">
        <f>IFERROR(Y15/Q15,"-")</f>
        <v>44250</v>
      </c>
      <c r="AA15" s="187">
        <f>IFERROR(Y15/W15,"-")</f>
        <v>88500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0.125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3</v>
      </c>
      <c r="BP15" s="120">
        <f>IF(Q15=0,"",IF(BO15=0,"",(BO15/Q15)))</f>
        <v>0.375</v>
      </c>
      <c r="BQ15" s="121">
        <v>2</v>
      </c>
      <c r="BR15" s="122">
        <f>IFERROR(BQ15/BO15,"-")</f>
        <v>0.66666666666667</v>
      </c>
      <c r="BS15" s="123">
        <v>314000</v>
      </c>
      <c r="BT15" s="124">
        <f>IFERROR(BS15/BO15,"-")</f>
        <v>104666.66666667</v>
      </c>
      <c r="BU15" s="125"/>
      <c r="BV15" s="125">
        <v>1</v>
      </c>
      <c r="BW15" s="125">
        <v>1</v>
      </c>
      <c r="BX15" s="126">
        <v>3</v>
      </c>
      <c r="BY15" s="127">
        <f>IF(Q15=0,"",IF(BX15=0,"",(BX15/Q15)))</f>
        <v>0.375</v>
      </c>
      <c r="BZ15" s="128">
        <v>2</v>
      </c>
      <c r="CA15" s="129">
        <f>IFERROR(BZ15/BX15,"-")</f>
        <v>0.66666666666667</v>
      </c>
      <c r="CB15" s="130">
        <v>40000</v>
      </c>
      <c r="CC15" s="131">
        <f>IFERROR(CB15/BX15,"-")</f>
        <v>13333.333333333</v>
      </c>
      <c r="CD15" s="132"/>
      <c r="CE15" s="132">
        <v>1</v>
      </c>
      <c r="CF15" s="132">
        <v>1</v>
      </c>
      <c r="CG15" s="133">
        <v>1</v>
      </c>
      <c r="CH15" s="134">
        <f>IF(Q15=0,"",IF(CG15=0,"",(CG15/Q15)))</f>
        <v>0.125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4</v>
      </c>
      <c r="CQ15" s="141">
        <v>354000</v>
      </c>
      <c r="CR15" s="141">
        <v>308000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91</v>
      </c>
      <c r="C16" s="189" t="s">
        <v>58</v>
      </c>
      <c r="D16" s="189"/>
      <c r="E16" s="189" t="s">
        <v>88</v>
      </c>
      <c r="F16" s="189" t="s">
        <v>89</v>
      </c>
      <c r="G16" s="189" t="s">
        <v>73</v>
      </c>
      <c r="H16" s="89"/>
      <c r="I16" s="89"/>
      <c r="J16" s="89"/>
      <c r="K16" s="181"/>
      <c r="L16" s="80">
        <v>57</v>
      </c>
      <c r="M16" s="80">
        <v>21</v>
      </c>
      <c r="N16" s="80">
        <v>11</v>
      </c>
      <c r="O16" s="91">
        <v>3</v>
      </c>
      <c r="P16" s="92">
        <v>0</v>
      </c>
      <c r="Q16" s="93">
        <f>O16+P16</f>
        <v>3</v>
      </c>
      <c r="R16" s="81">
        <f>IFERROR(Q16/N16,"-")</f>
        <v>0.27272727272727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0.66666666666667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</v>
      </c>
      <c r="BP16" s="120">
        <f>IF(Q16=0,"",IF(BO16=0,"",(BO16/Q16)))</f>
        <v>0.33333333333333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3.353125</v>
      </c>
      <c r="B17" s="189" t="s">
        <v>92</v>
      </c>
      <c r="C17" s="189" t="s">
        <v>58</v>
      </c>
      <c r="D17" s="189"/>
      <c r="E17" s="189" t="s">
        <v>59</v>
      </c>
      <c r="F17" s="189" t="s">
        <v>93</v>
      </c>
      <c r="G17" s="189" t="s">
        <v>94</v>
      </c>
      <c r="H17" s="89" t="s">
        <v>95</v>
      </c>
      <c r="I17" s="89" t="s">
        <v>96</v>
      </c>
      <c r="J17" s="191" t="s">
        <v>97</v>
      </c>
      <c r="K17" s="181">
        <v>320000</v>
      </c>
      <c r="L17" s="80">
        <v>26</v>
      </c>
      <c r="M17" s="80">
        <v>0</v>
      </c>
      <c r="N17" s="80">
        <v>90</v>
      </c>
      <c r="O17" s="91">
        <v>9</v>
      </c>
      <c r="P17" s="92">
        <v>0</v>
      </c>
      <c r="Q17" s="93">
        <f>O17+P17</f>
        <v>9</v>
      </c>
      <c r="R17" s="81">
        <f>IFERROR(Q17/N17,"-")</f>
        <v>0.1</v>
      </c>
      <c r="S17" s="80">
        <v>1</v>
      </c>
      <c r="T17" s="80">
        <v>4</v>
      </c>
      <c r="U17" s="81">
        <f>IFERROR(T17/(Q17),"-")</f>
        <v>0.44444444444444</v>
      </c>
      <c r="V17" s="82">
        <f>IFERROR(K17/SUM(Q17:Q18),"-")</f>
        <v>18823.529411765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SUM(Y17:Y18)-SUM(K17:K18)</f>
        <v>753000</v>
      </c>
      <c r="AC17" s="85">
        <f>SUM(Y17:Y18)/SUM(K17:K18)</f>
        <v>3.353125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4</v>
      </c>
      <c r="BP17" s="120">
        <f>IF(Q17=0,"",IF(BO17=0,"",(BO17/Q17)))</f>
        <v>0.44444444444444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4</v>
      </c>
      <c r="BY17" s="127">
        <f>IF(Q17=0,"",IF(BX17=0,"",(BX17/Q17)))</f>
        <v>0.44444444444444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>
        <v>1</v>
      </c>
      <c r="CH17" s="134">
        <f>IF(Q17=0,"",IF(CG17=0,"",(CG17/Q17)))</f>
        <v>0.11111111111111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98</v>
      </c>
      <c r="C18" s="189" t="s">
        <v>58</v>
      </c>
      <c r="D18" s="189"/>
      <c r="E18" s="189" t="s">
        <v>59</v>
      </c>
      <c r="F18" s="189" t="s">
        <v>93</v>
      </c>
      <c r="G18" s="189" t="s">
        <v>73</v>
      </c>
      <c r="H18" s="89"/>
      <c r="I18" s="89"/>
      <c r="J18" s="89"/>
      <c r="K18" s="181"/>
      <c r="L18" s="80">
        <v>67</v>
      </c>
      <c r="M18" s="80">
        <v>29</v>
      </c>
      <c r="N18" s="80">
        <v>17</v>
      </c>
      <c r="O18" s="91">
        <v>8</v>
      </c>
      <c r="P18" s="92">
        <v>0</v>
      </c>
      <c r="Q18" s="93">
        <f>O18+P18</f>
        <v>8</v>
      </c>
      <c r="R18" s="81">
        <f>IFERROR(Q18/N18,"-")</f>
        <v>0.47058823529412</v>
      </c>
      <c r="S18" s="80">
        <v>1</v>
      </c>
      <c r="T18" s="80">
        <v>3</v>
      </c>
      <c r="U18" s="81">
        <f>IFERROR(T18/(Q18),"-")</f>
        <v>0.375</v>
      </c>
      <c r="V18" s="82"/>
      <c r="W18" s="83">
        <v>2</v>
      </c>
      <c r="X18" s="81">
        <f>IF(Q18=0,"-",W18/Q18)</f>
        <v>0.25</v>
      </c>
      <c r="Y18" s="186">
        <v>1073000</v>
      </c>
      <c r="Z18" s="187">
        <f>IFERROR(Y18/Q18,"-")</f>
        <v>134125</v>
      </c>
      <c r="AA18" s="187">
        <f>IFERROR(Y18/W18,"-")</f>
        <v>536500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0.125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4</v>
      </c>
      <c r="BP18" s="120">
        <f>IF(Q18=0,"",IF(BO18=0,"",(BO18/Q18)))</f>
        <v>0.5</v>
      </c>
      <c r="BQ18" s="121">
        <v>1</v>
      </c>
      <c r="BR18" s="122">
        <f>IFERROR(BQ18/BO18,"-")</f>
        <v>0.25</v>
      </c>
      <c r="BS18" s="123">
        <v>3000</v>
      </c>
      <c r="BT18" s="124">
        <f>IFERROR(BS18/BO18,"-")</f>
        <v>750</v>
      </c>
      <c r="BU18" s="125">
        <v>1</v>
      </c>
      <c r="BV18" s="125"/>
      <c r="BW18" s="125"/>
      <c r="BX18" s="126">
        <v>3</v>
      </c>
      <c r="BY18" s="127">
        <f>IF(Q18=0,"",IF(BX18=0,"",(BX18/Q18)))</f>
        <v>0.375</v>
      </c>
      <c r="BZ18" s="128">
        <v>1</v>
      </c>
      <c r="CA18" s="129">
        <f>IFERROR(BZ18/BX18,"-")</f>
        <v>0.33333333333333</v>
      </c>
      <c r="CB18" s="130">
        <v>1070000</v>
      </c>
      <c r="CC18" s="131">
        <f>IFERROR(CB18/BX18,"-")</f>
        <v>356666.66666667</v>
      </c>
      <c r="CD18" s="132"/>
      <c r="CE18" s="132"/>
      <c r="CF18" s="132">
        <v>1</v>
      </c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2</v>
      </c>
      <c r="CQ18" s="141">
        <v>1073000</v>
      </c>
      <c r="CR18" s="141">
        <v>1070000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>
        <f>AC19</f>
        <v>1.0175</v>
      </c>
      <c r="B19" s="189" t="s">
        <v>99</v>
      </c>
      <c r="C19" s="189" t="s">
        <v>58</v>
      </c>
      <c r="D19" s="189"/>
      <c r="E19" s="189" t="s">
        <v>100</v>
      </c>
      <c r="F19" s="189" t="s">
        <v>93</v>
      </c>
      <c r="G19" s="189" t="s">
        <v>61</v>
      </c>
      <c r="H19" s="89" t="s">
        <v>101</v>
      </c>
      <c r="I19" s="89" t="s">
        <v>63</v>
      </c>
      <c r="J19" s="190" t="s">
        <v>79</v>
      </c>
      <c r="K19" s="181">
        <v>400000</v>
      </c>
      <c r="L19" s="80">
        <v>19</v>
      </c>
      <c r="M19" s="80">
        <v>0</v>
      </c>
      <c r="N19" s="80">
        <v>82</v>
      </c>
      <c r="O19" s="91">
        <v>7</v>
      </c>
      <c r="P19" s="92">
        <v>0</v>
      </c>
      <c r="Q19" s="93">
        <f>O19+P19</f>
        <v>7</v>
      </c>
      <c r="R19" s="81">
        <f>IFERROR(Q19/N19,"-")</f>
        <v>0.085365853658537</v>
      </c>
      <c r="S19" s="80">
        <v>0</v>
      </c>
      <c r="T19" s="80">
        <v>4</v>
      </c>
      <c r="U19" s="81">
        <f>IFERROR(T19/(Q19),"-")</f>
        <v>0.57142857142857</v>
      </c>
      <c r="V19" s="82">
        <f>IFERROR(K19/SUM(Q19:Q20),"-")</f>
        <v>20000</v>
      </c>
      <c r="W19" s="83">
        <v>1</v>
      </c>
      <c r="X19" s="81">
        <f>IF(Q19=0,"-",W19/Q19)</f>
        <v>0.14285714285714</v>
      </c>
      <c r="Y19" s="186">
        <v>1000</v>
      </c>
      <c r="Z19" s="187">
        <f>IFERROR(Y19/Q19,"-")</f>
        <v>142.85714285714</v>
      </c>
      <c r="AA19" s="187">
        <f>IFERROR(Y19/W19,"-")</f>
        <v>1000</v>
      </c>
      <c r="AB19" s="181">
        <f>SUM(Y19:Y20)-SUM(K19:K20)</f>
        <v>7000</v>
      </c>
      <c r="AC19" s="85">
        <f>SUM(Y19:Y20)/SUM(K19:K20)</f>
        <v>1.0175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1</v>
      </c>
      <c r="BG19" s="113">
        <f>IF(Q19=0,"",IF(BF19=0,"",(BF19/Q19)))</f>
        <v>0.14285714285714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4</v>
      </c>
      <c r="BP19" s="120">
        <f>IF(Q19=0,"",IF(BO19=0,"",(BO19/Q19)))</f>
        <v>0.57142857142857</v>
      </c>
      <c r="BQ19" s="121">
        <v>1</v>
      </c>
      <c r="BR19" s="122">
        <f>IFERROR(BQ19/BO19,"-")</f>
        <v>0.25</v>
      </c>
      <c r="BS19" s="123">
        <v>1000</v>
      </c>
      <c r="BT19" s="124">
        <f>IFERROR(BS19/BO19,"-")</f>
        <v>250</v>
      </c>
      <c r="BU19" s="125">
        <v>1</v>
      </c>
      <c r="BV19" s="125"/>
      <c r="BW19" s="125"/>
      <c r="BX19" s="126">
        <v>2</v>
      </c>
      <c r="BY19" s="127">
        <f>IF(Q19=0,"",IF(BX19=0,"",(BX19/Q19)))</f>
        <v>0.28571428571429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1000</v>
      </c>
      <c r="CR19" s="141">
        <v>1000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102</v>
      </c>
      <c r="C20" s="189" t="s">
        <v>58</v>
      </c>
      <c r="D20" s="189"/>
      <c r="E20" s="189" t="s">
        <v>100</v>
      </c>
      <c r="F20" s="189" t="s">
        <v>93</v>
      </c>
      <c r="G20" s="189" t="s">
        <v>73</v>
      </c>
      <c r="H20" s="89"/>
      <c r="I20" s="89"/>
      <c r="J20" s="89"/>
      <c r="K20" s="181"/>
      <c r="L20" s="80">
        <v>70</v>
      </c>
      <c r="M20" s="80">
        <v>46</v>
      </c>
      <c r="N20" s="80">
        <v>23</v>
      </c>
      <c r="O20" s="91">
        <v>13</v>
      </c>
      <c r="P20" s="92">
        <v>0</v>
      </c>
      <c r="Q20" s="93">
        <f>O20+P20</f>
        <v>13</v>
      </c>
      <c r="R20" s="81">
        <f>IFERROR(Q20/N20,"-")</f>
        <v>0.56521739130435</v>
      </c>
      <c r="S20" s="80">
        <v>3</v>
      </c>
      <c r="T20" s="80">
        <v>3</v>
      </c>
      <c r="U20" s="81">
        <f>IFERROR(T20/(Q20),"-")</f>
        <v>0.23076923076923</v>
      </c>
      <c r="V20" s="82"/>
      <c r="W20" s="83">
        <v>7</v>
      </c>
      <c r="X20" s="81">
        <f>IF(Q20=0,"-",W20/Q20)</f>
        <v>0.53846153846154</v>
      </c>
      <c r="Y20" s="186">
        <v>406000</v>
      </c>
      <c r="Z20" s="187">
        <f>IFERROR(Y20/Q20,"-")</f>
        <v>31230.769230769</v>
      </c>
      <c r="AA20" s="187">
        <f>IFERROR(Y20/W20,"-")</f>
        <v>58000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2</v>
      </c>
      <c r="BG20" s="113">
        <f>IF(Q20=0,"",IF(BF20=0,"",(BF20/Q20)))</f>
        <v>0.15384615384615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0.076923076923077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6</v>
      </c>
      <c r="BY20" s="127">
        <f>IF(Q20=0,"",IF(BX20=0,"",(BX20/Q20)))</f>
        <v>0.46153846153846</v>
      </c>
      <c r="BZ20" s="128">
        <v>3</v>
      </c>
      <c r="CA20" s="129">
        <f>IFERROR(BZ20/BX20,"-")</f>
        <v>0.5</v>
      </c>
      <c r="CB20" s="130">
        <v>42000</v>
      </c>
      <c r="CC20" s="131">
        <f>IFERROR(CB20/BX20,"-")</f>
        <v>7000</v>
      </c>
      <c r="CD20" s="132">
        <v>2</v>
      </c>
      <c r="CE20" s="132">
        <v>1</v>
      </c>
      <c r="CF20" s="132"/>
      <c r="CG20" s="133">
        <v>4</v>
      </c>
      <c r="CH20" s="134">
        <f>IF(Q20=0,"",IF(CG20=0,"",(CG20/Q20)))</f>
        <v>0.30769230769231</v>
      </c>
      <c r="CI20" s="135">
        <v>4</v>
      </c>
      <c r="CJ20" s="136">
        <f>IFERROR(CI20/CG20,"-")</f>
        <v>1</v>
      </c>
      <c r="CK20" s="137">
        <v>364000</v>
      </c>
      <c r="CL20" s="138">
        <f>IFERROR(CK20/CG20,"-")</f>
        <v>91000</v>
      </c>
      <c r="CM20" s="139"/>
      <c r="CN20" s="139"/>
      <c r="CO20" s="139">
        <v>4</v>
      </c>
      <c r="CP20" s="140">
        <v>7</v>
      </c>
      <c r="CQ20" s="141">
        <v>406000</v>
      </c>
      <c r="CR20" s="141">
        <v>178000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2.845</v>
      </c>
      <c r="B21" s="189" t="s">
        <v>103</v>
      </c>
      <c r="C21" s="189" t="s">
        <v>58</v>
      </c>
      <c r="D21" s="189"/>
      <c r="E21" s="189" t="s">
        <v>104</v>
      </c>
      <c r="F21" s="189" t="s">
        <v>60</v>
      </c>
      <c r="G21" s="189" t="s">
        <v>61</v>
      </c>
      <c r="H21" s="89" t="s">
        <v>105</v>
      </c>
      <c r="I21" s="89" t="s">
        <v>106</v>
      </c>
      <c r="J21" s="89" t="s">
        <v>107</v>
      </c>
      <c r="K21" s="181">
        <v>200000</v>
      </c>
      <c r="L21" s="80">
        <v>8</v>
      </c>
      <c r="M21" s="80">
        <v>0</v>
      </c>
      <c r="N21" s="80">
        <v>69</v>
      </c>
      <c r="O21" s="91">
        <v>2</v>
      </c>
      <c r="P21" s="92">
        <v>0</v>
      </c>
      <c r="Q21" s="93">
        <f>O21+P21</f>
        <v>2</v>
      </c>
      <c r="R21" s="81">
        <f>IFERROR(Q21/N21,"-")</f>
        <v>0.028985507246377</v>
      </c>
      <c r="S21" s="80">
        <v>1</v>
      </c>
      <c r="T21" s="80">
        <v>0</v>
      </c>
      <c r="U21" s="81">
        <f>IFERROR(T21/(Q21),"-")</f>
        <v>0</v>
      </c>
      <c r="V21" s="82">
        <f>IFERROR(K21/SUM(Q21:Q26),"-")</f>
        <v>6060.6060606061</v>
      </c>
      <c r="W21" s="83">
        <v>1</v>
      </c>
      <c r="X21" s="81">
        <f>IF(Q21=0,"-",W21/Q21)</f>
        <v>0.5</v>
      </c>
      <c r="Y21" s="186">
        <v>243000</v>
      </c>
      <c r="Z21" s="187">
        <f>IFERROR(Y21/Q21,"-")</f>
        <v>121500</v>
      </c>
      <c r="AA21" s="187">
        <f>IFERROR(Y21/W21,"-")</f>
        <v>243000</v>
      </c>
      <c r="AB21" s="181">
        <f>SUM(Y21:Y26)-SUM(K21:K26)</f>
        <v>369000</v>
      </c>
      <c r="AC21" s="85">
        <f>SUM(Y21:Y26)/SUM(K21:K26)</f>
        <v>2.845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1</v>
      </c>
      <c r="BP21" s="120">
        <f>IF(Q21=0,"",IF(BO21=0,"",(BO21/Q21)))</f>
        <v>0.5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0.5</v>
      </c>
      <c r="BZ21" s="128">
        <v>1</v>
      </c>
      <c r="CA21" s="129">
        <f>IFERROR(BZ21/BX21,"-")</f>
        <v>1</v>
      </c>
      <c r="CB21" s="130">
        <v>243000</v>
      </c>
      <c r="CC21" s="131">
        <f>IFERROR(CB21/BX21,"-")</f>
        <v>243000</v>
      </c>
      <c r="CD21" s="132"/>
      <c r="CE21" s="132"/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243000</v>
      </c>
      <c r="CR21" s="141">
        <v>243000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/>
      <c r="B22" s="189" t="s">
        <v>108</v>
      </c>
      <c r="C22" s="189" t="s">
        <v>58</v>
      </c>
      <c r="D22" s="189"/>
      <c r="E22" s="189" t="s">
        <v>59</v>
      </c>
      <c r="F22" s="189" t="s">
        <v>93</v>
      </c>
      <c r="G22" s="189" t="s">
        <v>61</v>
      </c>
      <c r="H22" s="89"/>
      <c r="I22" s="89" t="s">
        <v>106</v>
      </c>
      <c r="J22" s="89"/>
      <c r="K22" s="181"/>
      <c r="L22" s="80">
        <v>3</v>
      </c>
      <c r="M22" s="80">
        <v>0</v>
      </c>
      <c r="N22" s="80">
        <v>44</v>
      </c>
      <c r="O22" s="91">
        <v>1</v>
      </c>
      <c r="P22" s="92">
        <v>0</v>
      </c>
      <c r="Q22" s="93">
        <f>O22+P22</f>
        <v>1</v>
      </c>
      <c r="R22" s="81">
        <f>IFERROR(Q22/N22,"-")</f>
        <v>0.022727272727273</v>
      </c>
      <c r="S22" s="80">
        <v>0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1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109</v>
      </c>
      <c r="C23" s="189" t="s">
        <v>58</v>
      </c>
      <c r="D23" s="189"/>
      <c r="E23" s="189" t="s">
        <v>110</v>
      </c>
      <c r="F23" s="189" t="s">
        <v>111</v>
      </c>
      <c r="G23" s="189" t="s">
        <v>61</v>
      </c>
      <c r="H23" s="89"/>
      <c r="I23" s="89" t="s">
        <v>106</v>
      </c>
      <c r="J23" s="89"/>
      <c r="K23" s="181"/>
      <c r="L23" s="80">
        <v>9</v>
      </c>
      <c r="M23" s="80">
        <v>0</v>
      </c>
      <c r="N23" s="80">
        <v>39</v>
      </c>
      <c r="O23" s="91">
        <v>2</v>
      </c>
      <c r="P23" s="92">
        <v>0</v>
      </c>
      <c r="Q23" s="93">
        <f>O23+P23</f>
        <v>2</v>
      </c>
      <c r="R23" s="81">
        <f>IFERROR(Q23/N23,"-")</f>
        <v>0.051282051282051</v>
      </c>
      <c r="S23" s="80">
        <v>0</v>
      </c>
      <c r="T23" s="80">
        <v>1</v>
      </c>
      <c r="U23" s="81">
        <f>IFERROR(T23/(Q23),"-")</f>
        <v>0.5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112</v>
      </c>
      <c r="C24" s="189" t="s">
        <v>58</v>
      </c>
      <c r="D24" s="189"/>
      <c r="E24" s="189" t="s">
        <v>113</v>
      </c>
      <c r="F24" s="189" t="s">
        <v>114</v>
      </c>
      <c r="G24" s="189" t="s">
        <v>61</v>
      </c>
      <c r="H24" s="89"/>
      <c r="I24" s="89" t="s">
        <v>106</v>
      </c>
      <c r="J24" s="89"/>
      <c r="K24" s="181"/>
      <c r="L24" s="80">
        <v>2</v>
      </c>
      <c r="M24" s="80">
        <v>0</v>
      </c>
      <c r="N24" s="80">
        <v>14</v>
      </c>
      <c r="O24" s="91">
        <v>2</v>
      </c>
      <c r="P24" s="92">
        <v>0</v>
      </c>
      <c r="Q24" s="93">
        <f>O24+P24</f>
        <v>2</v>
      </c>
      <c r="R24" s="81">
        <f>IFERROR(Q24/N24,"-")</f>
        <v>0.14285714285714</v>
      </c>
      <c r="S24" s="80">
        <v>0</v>
      </c>
      <c r="T24" s="80">
        <v>2</v>
      </c>
      <c r="U24" s="81">
        <f>IFERROR(T24/(Q24),"-")</f>
        <v>1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0.5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1</v>
      </c>
      <c r="BP24" s="120">
        <f>IF(Q24=0,"",IF(BO24=0,"",(BO24/Q24)))</f>
        <v>0.5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115</v>
      </c>
      <c r="C25" s="189" t="s">
        <v>58</v>
      </c>
      <c r="D25" s="189"/>
      <c r="E25" s="189" t="s">
        <v>76</v>
      </c>
      <c r="F25" s="189" t="s">
        <v>77</v>
      </c>
      <c r="G25" s="189" t="s">
        <v>61</v>
      </c>
      <c r="H25" s="89"/>
      <c r="I25" s="89" t="s">
        <v>106</v>
      </c>
      <c r="J25" s="89"/>
      <c r="K25" s="181"/>
      <c r="L25" s="80">
        <v>9</v>
      </c>
      <c r="M25" s="80">
        <v>0</v>
      </c>
      <c r="N25" s="80">
        <v>39</v>
      </c>
      <c r="O25" s="91">
        <v>3</v>
      </c>
      <c r="P25" s="92">
        <v>0</v>
      </c>
      <c r="Q25" s="93">
        <f>O25+P25</f>
        <v>3</v>
      </c>
      <c r="R25" s="81">
        <f>IFERROR(Q25/N25,"-")</f>
        <v>0.076923076923077</v>
      </c>
      <c r="S25" s="80">
        <v>0</v>
      </c>
      <c r="T25" s="80">
        <v>0</v>
      </c>
      <c r="U25" s="81">
        <f>IFERROR(T25/(Q25),"-")</f>
        <v>0</v>
      </c>
      <c r="V25" s="82"/>
      <c r="W25" s="83">
        <v>1</v>
      </c>
      <c r="X25" s="81">
        <f>IF(Q25=0,"-",W25/Q25)</f>
        <v>0.33333333333333</v>
      </c>
      <c r="Y25" s="186">
        <v>26000</v>
      </c>
      <c r="Z25" s="187">
        <f>IFERROR(Y25/Q25,"-")</f>
        <v>8666.6666666667</v>
      </c>
      <c r="AA25" s="187">
        <f>IFERROR(Y25/W25,"-")</f>
        <v>26000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1</v>
      </c>
      <c r="BP25" s="120">
        <f>IF(Q25=0,"",IF(BO25=0,"",(BO25/Q25)))</f>
        <v>0.33333333333333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2</v>
      </c>
      <c r="BY25" s="127">
        <f>IF(Q25=0,"",IF(BX25=0,"",(BX25/Q25)))</f>
        <v>0.66666666666667</v>
      </c>
      <c r="BZ25" s="128">
        <v>1</v>
      </c>
      <c r="CA25" s="129">
        <f>IFERROR(BZ25/BX25,"-")</f>
        <v>0.5</v>
      </c>
      <c r="CB25" s="130">
        <v>26000</v>
      </c>
      <c r="CC25" s="131">
        <f>IFERROR(CB25/BX25,"-")</f>
        <v>13000</v>
      </c>
      <c r="CD25" s="132"/>
      <c r="CE25" s="132"/>
      <c r="CF25" s="132">
        <v>1</v>
      </c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26000</v>
      </c>
      <c r="CR25" s="141">
        <v>26000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116</v>
      </c>
      <c r="C26" s="189" t="s">
        <v>58</v>
      </c>
      <c r="D26" s="189"/>
      <c r="E26" s="189" t="s">
        <v>72</v>
      </c>
      <c r="F26" s="189" t="s">
        <v>72</v>
      </c>
      <c r="G26" s="189" t="s">
        <v>73</v>
      </c>
      <c r="H26" s="89"/>
      <c r="I26" s="89"/>
      <c r="J26" s="89"/>
      <c r="K26" s="181"/>
      <c r="L26" s="80">
        <v>246</v>
      </c>
      <c r="M26" s="80">
        <v>95</v>
      </c>
      <c r="N26" s="80">
        <v>55</v>
      </c>
      <c r="O26" s="91">
        <v>23</v>
      </c>
      <c r="P26" s="92">
        <v>0</v>
      </c>
      <c r="Q26" s="93">
        <f>O26+P26</f>
        <v>23</v>
      </c>
      <c r="R26" s="81">
        <f>IFERROR(Q26/N26,"-")</f>
        <v>0.41818181818182</v>
      </c>
      <c r="S26" s="80">
        <v>6</v>
      </c>
      <c r="T26" s="80">
        <v>6</v>
      </c>
      <c r="U26" s="81">
        <f>IFERROR(T26/(Q26),"-")</f>
        <v>0.26086956521739</v>
      </c>
      <c r="V26" s="82"/>
      <c r="W26" s="83">
        <v>6</v>
      </c>
      <c r="X26" s="81">
        <f>IF(Q26=0,"-",W26/Q26)</f>
        <v>0.26086956521739</v>
      </c>
      <c r="Y26" s="186">
        <v>300000</v>
      </c>
      <c r="Z26" s="187">
        <f>IFERROR(Y26/Q26,"-")</f>
        <v>13043.47826087</v>
      </c>
      <c r="AA26" s="187">
        <f>IFERROR(Y26/W26,"-")</f>
        <v>50000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3</v>
      </c>
      <c r="BG26" s="113">
        <f>IF(Q26=0,"",IF(BF26=0,"",(BF26/Q26)))</f>
        <v>0.1304347826087</v>
      </c>
      <c r="BH26" s="112">
        <v>1</v>
      </c>
      <c r="BI26" s="114">
        <f>IFERROR(BH26/BF26,"-")</f>
        <v>0.33333333333333</v>
      </c>
      <c r="BJ26" s="115">
        <v>84000</v>
      </c>
      <c r="BK26" s="116">
        <f>IFERROR(BJ26/BF26,"-")</f>
        <v>28000</v>
      </c>
      <c r="BL26" s="117"/>
      <c r="BM26" s="117"/>
      <c r="BN26" s="117">
        <v>1</v>
      </c>
      <c r="BO26" s="119">
        <v>12</v>
      </c>
      <c r="BP26" s="120">
        <f>IF(Q26=0,"",IF(BO26=0,"",(BO26/Q26)))</f>
        <v>0.52173913043478</v>
      </c>
      <c r="BQ26" s="121">
        <v>3</v>
      </c>
      <c r="BR26" s="122">
        <f>IFERROR(BQ26/BO26,"-")</f>
        <v>0.25</v>
      </c>
      <c r="BS26" s="123">
        <v>214000</v>
      </c>
      <c r="BT26" s="124">
        <f>IFERROR(BS26/BO26,"-")</f>
        <v>17833.333333333</v>
      </c>
      <c r="BU26" s="125">
        <v>1</v>
      </c>
      <c r="BV26" s="125"/>
      <c r="BW26" s="125">
        <v>2</v>
      </c>
      <c r="BX26" s="126">
        <v>6</v>
      </c>
      <c r="BY26" s="127">
        <f>IF(Q26=0,"",IF(BX26=0,"",(BX26/Q26)))</f>
        <v>0.26086956521739</v>
      </c>
      <c r="BZ26" s="128">
        <v>2</v>
      </c>
      <c r="CA26" s="129">
        <f>IFERROR(BZ26/BX26,"-")</f>
        <v>0.33333333333333</v>
      </c>
      <c r="CB26" s="130">
        <v>34000</v>
      </c>
      <c r="CC26" s="131">
        <f>IFERROR(CB26/BX26,"-")</f>
        <v>5666.6666666667</v>
      </c>
      <c r="CD26" s="132"/>
      <c r="CE26" s="132">
        <v>1</v>
      </c>
      <c r="CF26" s="132">
        <v>1</v>
      </c>
      <c r="CG26" s="133">
        <v>2</v>
      </c>
      <c r="CH26" s="134">
        <f>IF(Q26=0,"",IF(CG26=0,"",(CG26/Q26)))</f>
        <v>0.08695652173913</v>
      </c>
      <c r="CI26" s="135">
        <v>2</v>
      </c>
      <c r="CJ26" s="136">
        <f>IFERROR(CI26/CG26,"-")</f>
        <v>1</v>
      </c>
      <c r="CK26" s="137">
        <v>1315000</v>
      </c>
      <c r="CL26" s="138">
        <f>IFERROR(CK26/CG26,"-")</f>
        <v>657500</v>
      </c>
      <c r="CM26" s="139"/>
      <c r="CN26" s="139"/>
      <c r="CO26" s="139">
        <v>2</v>
      </c>
      <c r="CP26" s="140">
        <v>6</v>
      </c>
      <c r="CQ26" s="141">
        <v>300000</v>
      </c>
      <c r="CR26" s="141">
        <v>1241000</v>
      </c>
      <c r="CS26" s="141"/>
      <c r="CT26" s="142" t="str">
        <f>IF(AND(CR26=0,CS26=0),"",IF(AND(CR26&lt;=100000,CS26&lt;=100000),"",IF(CR26/CQ26&gt;0.7,"男高",IF(CS26/CQ26&gt;0.7,"女高",""))))</f>
        <v>男高</v>
      </c>
    </row>
    <row r="27" spans="1:99">
      <c r="A27" s="79">
        <f>AC27</f>
        <v>0</v>
      </c>
      <c r="B27" s="189" t="s">
        <v>117</v>
      </c>
      <c r="C27" s="189" t="s">
        <v>58</v>
      </c>
      <c r="D27" s="189"/>
      <c r="E27" s="189" t="s">
        <v>118</v>
      </c>
      <c r="F27" s="189" t="s">
        <v>111</v>
      </c>
      <c r="G27" s="189" t="s">
        <v>61</v>
      </c>
      <c r="H27" s="89" t="s">
        <v>119</v>
      </c>
      <c r="I27" s="89" t="s">
        <v>63</v>
      </c>
      <c r="J27" s="190" t="s">
        <v>79</v>
      </c>
      <c r="K27" s="181">
        <v>190000</v>
      </c>
      <c r="L27" s="80">
        <v>9</v>
      </c>
      <c r="M27" s="80">
        <v>0</v>
      </c>
      <c r="N27" s="80">
        <v>33</v>
      </c>
      <c r="O27" s="91">
        <v>1</v>
      </c>
      <c r="P27" s="92">
        <v>0</v>
      </c>
      <c r="Q27" s="93">
        <f>O27+P27</f>
        <v>1</v>
      </c>
      <c r="R27" s="81">
        <f>IFERROR(Q27/N27,"-")</f>
        <v>0.03030303030303</v>
      </c>
      <c r="S27" s="80">
        <v>0</v>
      </c>
      <c r="T27" s="80">
        <v>0</v>
      </c>
      <c r="U27" s="81">
        <f>IFERROR(T27/(Q27),"-")</f>
        <v>0</v>
      </c>
      <c r="V27" s="82">
        <f>IFERROR(K27/SUM(Q27:Q28),"-")</f>
        <v>23750</v>
      </c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>
        <f>SUM(Y27:Y28)-SUM(K27:K28)</f>
        <v>-190000</v>
      </c>
      <c r="AC27" s="85">
        <f>SUM(Y27:Y28)/SUM(K27:K28)</f>
        <v>0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1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120</v>
      </c>
      <c r="C28" s="189" t="s">
        <v>58</v>
      </c>
      <c r="D28" s="189"/>
      <c r="E28" s="189" t="s">
        <v>118</v>
      </c>
      <c r="F28" s="189" t="s">
        <v>111</v>
      </c>
      <c r="G28" s="189" t="s">
        <v>73</v>
      </c>
      <c r="H28" s="89"/>
      <c r="I28" s="89"/>
      <c r="J28" s="89"/>
      <c r="K28" s="181"/>
      <c r="L28" s="80">
        <v>28</v>
      </c>
      <c r="M28" s="80">
        <v>23</v>
      </c>
      <c r="N28" s="80">
        <v>9</v>
      </c>
      <c r="O28" s="91">
        <v>7</v>
      </c>
      <c r="P28" s="92">
        <v>0</v>
      </c>
      <c r="Q28" s="93">
        <f>O28+P28</f>
        <v>7</v>
      </c>
      <c r="R28" s="81">
        <f>IFERROR(Q28/N28,"-")</f>
        <v>0.77777777777778</v>
      </c>
      <c r="S28" s="80">
        <v>0</v>
      </c>
      <c r="T28" s="80">
        <v>1</v>
      </c>
      <c r="U28" s="81">
        <f>IFERROR(T28/(Q28),"-")</f>
        <v>0.14285714285714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>
        <v>1</v>
      </c>
      <c r="AX28" s="107">
        <f>IF(Q28=0,"",IF(AW28=0,"",(AW28/Q28)))</f>
        <v>0.14285714285714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2</v>
      </c>
      <c r="BG28" s="113">
        <f>IF(Q28=0,"",IF(BF28=0,"",(BF28/Q28)))</f>
        <v>0.28571428571429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3</v>
      </c>
      <c r="BP28" s="120">
        <f>IF(Q28=0,"",IF(BO28=0,"",(BO28/Q28)))</f>
        <v>0.42857142857143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0.14285714285714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4.936</v>
      </c>
      <c r="B29" s="189" t="s">
        <v>121</v>
      </c>
      <c r="C29" s="189" t="s">
        <v>58</v>
      </c>
      <c r="D29" s="189"/>
      <c r="E29" s="189" t="s">
        <v>122</v>
      </c>
      <c r="F29" s="189" t="s">
        <v>123</v>
      </c>
      <c r="G29" s="189" t="s">
        <v>61</v>
      </c>
      <c r="H29" s="89" t="s">
        <v>78</v>
      </c>
      <c r="I29" s="89" t="s">
        <v>124</v>
      </c>
      <c r="J29" s="89" t="s">
        <v>125</v>
      </c>
      <c r="K29" s="181">
        <v>375000</v>
      </c>
      <c r="L29" s="80">
        <v>10</v>
      </c>
      <c r="M29" s="80">
        <v>0</v>
      </c>
      <c r="N29" s="80">
        <v>43</v>
      </c>
      <c r="O29" s="91">
        <v>4</v>
      </c>
      <c r="P29" s="92">
        <v>0</v>
      </c>
      <c r="Q29" s="93">
        <f>O29+P29</f>
        <v>4</v>
      </c>
      <c r="R29" s="81">
        <f>IFERROR(Q29/N29,"-")</f>
        <v>0.093023255813953</v>
      </c>
      <c r="S29" s="80">
        <v>0</v>
      </c>
      <c r="T29" s="80">
        <v>2</v>
      </c>
      <c r="U29" s="81">
        <f>IFERROR(T29/(Q29),"-")</f>
        <v>0.5</v>
      </c>
      <c r="V29" s="82">
        <f>IFERROR(K29/SUM(Q29:Q36),"-")</f>
        <v>7211.5384615385</v>
      </c>
      <c r="W29" s="83">
        <v>2</v>
      </c>
      <c r="X29" s="81">
        <f>IF(Q29=0,"-",W29/Q29)</f>
        <v>0.5</v>
      </c>
      <c r="Y29" s="186">
        <v>20000</v>
      </c>
      <c r="Z29" s="187">
        <f>IFERROR(Y29/Q29,"-")</f>
        <v>5000</v>
      </c>
      <c r="AA29" s="187">
        <f>IFERROR(Y29/W29,"-")</f>
        <v>10000</v>
      </c>
      <c r="AB29" s="181">
        <f>SUM(Y29:Y36)-SUM(K29:K36)</f>
        <v>1476000</v>
      </c>
      <c r="AC29" s="85">
        <f>SUM(Y29:Y36)/SUM(K29:K36)</f>
        <v>4.936</v>
      </c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0.25</v>
      </c>
      <c r="BH29" s="112">
        <v>1</v>
      </c>
      <c r="BI29" s="114">
        <f>IFERROR(BH29/BF29,"-")</f>
        <v>1</v>
      </c>
      <c r="BJ29" s="115">
        <v>8000</v>
      </c>
      <c r="BK29" s="116">
        <f>IFERROR(BJ29/BF29,"-")</f>
        <v>8000</v>
      </c>
      <c r="BL29" s="117"/>
      <c r="BM29" s="117">
        <v>1</v>
      </c>
      <c r="BN29" s="117"/>
      <c r="BO29" s="119">
        <v>2</v>
      </c>
      <c r="BP29" s="120">
        <f>IF(Q29=0,"",IF(BO29=0,"",(BO29/Q29)))</f>
        <v>0.5</v>
      </c>
      <c r="BQ29" s="121">
        <v>1</v>
      </c>
      <c r="BR29" s="122">
        <f>IFERROR(BQ29/BO29,"-")</f>
        <v>0.5</v>
      </c>
      <c r="BS29" s="123">
        <v>12000</v>
      </c>
      <c r="BT29" s="124">
        <f>IFERROR(BS29/BO29,"-")</f>
        <v>6000</v>
      </c>
      <c r="BU29" s="125"/>
      <c r="BV29" s="125"/>
      <c r="BW29" s="125">
        <v>1</v>
      </c>
      <c r="BX29" s="126">
        <v>1</v>
      </c>
      <c r="BY29" s="127">
        <f>IF(Q29=0,"",IF(BX29=0,"",(BX29/Q29)))</f>
        <v>0.25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2</v>
      </c>
      <c r="CQ29" s="141">
        <v>20000</v>
      </c>
      <c r="CR29" s="141">
        <v>12000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126</v>
      </c>
      <c r="C30" s="189" t="s">
        <v>58</v>
      </c>
      <c r="D30" s="189"/>
      <c r="E30" s="189" t="s">
        <v>127</v>
      </c>
      <c r="F30" s="189" t="s">
        <v>128</v>
      </c>
      <c r="G30" s="189" t="s">
        <v>61</v>
      </c>
      <c r="H30" s="89"/>
      <c r="I30" s="89" t="s">
        <v>124</v>
      </c>
      <c r="J30" s="89" t="s">
        <v>129</v>
      </c>
      <c r="K30" s="181"/>
      <c r="L30" s="80">
        <v>12</v>
      </c>
      <c r="M30" s="80">
        <v>0</v>
      </c>
      <c r="N30" s="80">
        <v>30</v>
      </c>
      <c r="O30" s="91">
        <v>2</v>
      </c>
      <c r="P30" s="92">
        <v>0</v>
      </c>
      <c r="Q30" s="93">
        <f>O30+P30</f>
        <v>2</v>
      </c>
      <c r="R30" s="81">
        <f>IFERROR(Q30/N30,"-")</f>
        <v>0.066666666666667</v>
      </c>
      <c r="S30" s="80">
        <v>0</v>
      </c>
      <c r="T30" s="80">
        <v>2</v>
      </c>
      <c r="U30" s="81">
        <f>IFERROR(T30/(Q30),"-")</f>
        <v>1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1</v>
      </c>
      <c r="BP30" s="120">
        <f>IF(Q30=0,"",IF(BO30=0,"",(BO30/Q30)))</f>
        <v>0.5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130</v>
      </c>
      <c r="C31" s="189" t="s">
        <v>58</v>
      </c>
      <c r="D31" s="189"/>
      <c r="E31" s="189" t="s">
        <v>131</v>
      </c>
      <c r="F31" s="189" t="s">
        <v>132</v>
      </c>
      <c r="G31" s="189" t="s">
        <v>61</v>
      </c>
      <c r="H31" s="89"/>
      <c r="I31" s="89" t="s">
        <v>124</v>
      </c>
      <c r="J31" s="89" t="s">
        <v>133</v>
      </c>
      <c r="K31" s="181"/>
      <c r="L31" s="80">
        <v>10</v>
      </c>
      <c r="M31" s="80">
        <v>0</v>
      </c>
      <c r="N31" s="80">
        <v>39</v>
      </c>
      <c r="O31" s="91">
        <v>3</v>
      </c>
      <c r="P31" s="92">
        <v>0</v>
      </c>
      <c r="Q31" s="93">
        <f>O31+P31</f>
        <v>3</v>
      </c>
      <c r="R31" s="81">
        <f>IFERROR(Q31/N31,"-")</f>
        <v>0.076923076923077</v>
      </c>
      <c r="S31" s="80">
        <v>0</v>
      </c>
      <c r="T31" s="80">
        <v>2</v>
      </c>
      <c r="U31" s="81">
        <f>IFERROR(T31/(Q31),"-")</f>
        <v>0.66666666666667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3</v>
      </c>
      <c r="BP31" s="120">
        <f>IF(Q31=0,"",IF(BO31=0,"",(BO31/Q31)))</f>
        <v>1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134</v>
      </c>
      <c r="C32" s="189" t="s">
        <v>58</v>
      </c>
      <c r="D32" s="189"/>
      <c r="E32" s="189" t="s">
        <v>72</v>
      </c>
      <c r="F32" s="189" t="s">
        <v>72</v>
      </c>
      <c r="G32" s="189" t="s">
        <v>73</v>
      </c>
      <c r="H32" s="89"/>
      <c r="I32" s="89"/>
      <c r="J32" s="89"/>
      <c r="K32" s="181"/>
      <c r="L32" s="80">
        <v>75</v>
      </c>
      <c r="M32" s="80">
        <v>44</v>
      </c>
      <c r="N32" s="80">
        <v>15</v>
      </c>
      <c r="O32" s="91">
        <v>12</v>
      </c>
      <c r="P32" s="92">
        <v>0</v>
      </c>
      <c r="Q32" s="93">
        <f>O32+P32</f>
        <v>12</v>
      </c>
      <c r="R32" s="81">
        <f>IFERROR(Q32/N32,"-")</f>
        <v>0.8</v>
      </c>
      <c r="S32" s="80">
        <v>2</v>
      </c>
      <c r="T32" s="80">
        <v>3</v>
      </c>
      <c r="U32" s="81">
        <f>IFERROR(T32/(Q32),"-")</f>
        <v>0.25</v>
      </c>
      <c r="V32" s="82"/>
      <c r="W32" s="83">
        <v>5</v>
      </c>
      <c r="X32" s="81">
        <f>IF(Q32=0,"-",W32/Q32)</f>
        <v>0.41666666666667</v>
      </c>
      <c r="Y32" s="186">
        <v>174000</v>
      </c>
      <c r="Z32" s="187">
        <f>IFERROR(Y32/Q32,"-")</f>
        <v>14500</v>
      </c>
      <c r="AA32" s="187">
        <f>IFERROR(Y32/W32,"-")</f>
        <v>34800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>
        <v>1</v>
      </c>
      <c r="AX32" s="107">
        <f>IF(Q32=0,"",IF(AW32=0,"",(AW32/Q32)))</f>
        <v>0.083333333333333</v>
      </c>
      <c r="AY32" s="106">
        <v>1</v>
      </c>
      <c r="AZ32" s="108">
        <f>IFERROR(AY32/AW32,"-")</f>
        <v>1</v>
      </c>
      <c r="BA32" s="109">
        <v>18000</v>
      </c>
      <c r="BB32" s="110">
        <f>IFERROR(BA32/AW32,"-")</f>
        <v>18000</v>
      </c>
      <c r="BC32" s="111"/>
      <c r="BD32" s="111"/>
      <c r="BE32" s="111">
        <v>1</v>
      </c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6</v>
      </c>
      <c r="BP32" s="120">
        <f>IF(Q32=0,"",IF(BO32=0,"",(BO32/Q32)))</f>
        <v>0.5</v>
      </c>
      <c r="BQ32" s="121">
        <v>2</v>
      </c>
      <c r="BR32" s="122">
        <f>IFERROR(BQ32/BO32,"-")</f>
        <v>0.33333333333333</v>
      </c>
      <c r="BS32" s="123">
        <v>45000</v>
      </c>
      <c r="BT32" s="124">
        <f>IFERROR(BS32/BO32,"-")</f>
        <v>7500</v>
      </c>
      <c r="BU32" s="125"/>
      <c r="BV32" s="125"/>
      <c r="BW32" s="125">
        <v>2</v>
      </c>
      <c r="BX32" s="126">
        <v>4</v>
      </c>
      <c r="BY32" s="127">
        <f>IF(Q32=0,"",IF(BX32=0,"",(BX32/Q32)))</f>
        <v>0.33333333333333</v>
      </c>
      <c r="BZ32" s="128">
        <v>3</v>
      </c>
      <c r="CA32" s="129">
        <f>IFERROR(BZ32/BX32,"-")</f>
        <v>0.75</v>
      </c>
      <c r="CB32" s="130">
        <v>190000</v>
      </c>
      <c r="CC32" s="131">
        <f>IFERROR(CB32/BX32,"-")</f>
        <v>47500</v>
      </c>
      <c r="CD32" s="132">
        <v>2</v>
      </c>
      <c r="CE32" s="132"/>
      <c r="CF32" s="132">
        <v>1</v>
      </c>
      <c r="CG32" s="133">
        <v>1</v>
      </c>
      <c r="CH32" s="134">
        <f>IF(Q32=0,"",IF(CG32=0,"",(CG32/Q32)))</f>
        <v>0.083333333333333</v>
      </c>
      <c r="CI32" s="135">
        <v>1</v>
      </c>
      <c r="CJ32" s="136">
        <f>IFERROR(CI32/CG32,"-")</f>
        <v>1</v>
      </c>
      <c r="CK32" s="137">
        <v>97000</v>
      </c>
      <c r="CL32" s="138">
        <f>IFERROR(CK32/CG32,"-")</f>
        <v>97000</v>
      </c>
      <c r="CM32" s="139"/>
      <c r="CN32" s="139"/>
      <c r="CO32" s="139">
        <v>1</v>
      </c>
      <c r="CP32" s="140">
        <v>5</v>
      </c>
      <c r="CQ32" s="141">
        <v>174000</v>
      </c>
      <c r="CR32" s="141">
        <v>181000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/>
      <c r="B33" s="189" t="s">
        <v>135</v>
      </c>
      <c r="C33" s="189" t="s">
        <v>58</v>
      </c>
      <c r="D33" s="189"/>
      <c r="E33" s="189" t="s">
        <v>122</v>
      </c>
      <c r="F33" s="189" t="s">
        <v>136</v>
      </c>
      <c r="G33" s="189" t="s">
        <v>61</v>
      </c>
      <c r="H33" s="89" t="s">
        <v>84</v>
      </c>
      <c r="I33" s="89" t="s">
        <v>124</v>
      </c>
      <c r="J33" s="89" t="s">
        <v>125</v>
      </c>
      <c r="K33" s="181"/>
      <c r="L33" s="80">
        <v>33</v>
      </c>
      <c r="M33" s="80">
        <v>0</v>
      </c>
      <c r="N33" s="80">
        <v>129</v>
      </c>
      <c r="O33" s="91">
        <v>9</v>
      </c>
      <c r="P33" s="92">
        <v>0</v>
      </c>
      <c r="Q33" s="93">
        <f>O33+P33</f>
        <v>9</v>
      </c>
      <c r="R33" s="81">
        <f>IFERROR(Q33/N33,"-")</f>
        <v>0.069767441860465</v>
      </c>
      <c r="S33" s="80">
        <v>1</v>
      </c>
      <c r="T33" s="80">
        <v>4</v>
      </c>
      <c r="U33" s="81">
        <f>IFERROR(T33/(Q33),"-")</f>
        <v>0.44444444444444</v>
      </c>
      <c r="V33" s="82"/>
      <c r="W33" s="83">
        <v>3</v>
      </c>
      <c r="X33" s="81">
        <f>IF(Q33=0,"-",W33/Q33)</f>
        <v>0.33333333333333</v>
      </c>
      <c r="Y33" s="186">
        <v>59000</v>
      </c>
      <c r="Z33" s="187">
        <f>IFERROR(Y33/Q33,"-")</f>
        <v>6555.5555555556</v>
      </c>
      <c r="AA33" s="187">
        <f>IFERROR(Y33/W33,"-")</f>
        <v>19666.666666667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0.11111111111111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2</v>
      </c>
      <c r="BP33" s="120">
        <f>IF(Q33=0,"",IF(BO33=0,"",(BO33/Q33)))</f>
        <v>0.22222222222222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6</v>
      </c>
      <c r="BY33" s="127">
        <f>IF(Q33=0,"",IF(BX33=0,"",(BX33/Q33)))</f>
        <v>0.66666666666667</v>
      </c>
      <c r="BZ33" s="128">
        <v>3</v>
      </c>
      <c r="CA33" s="129">
        <f>IFERROR(BZ33/BX33,"-")</f>
        <v>0.5</v>
      </c>
      <c r="CB33" s="130">
        <v>59000</v>
      </c>
      <c r="CC33" s="131">
        <f>IFERROR(CB33/BX33,"-")</f>
        <v>9833.3333333333</v>
      </c>
      <c r="CD33" s="132"/>
      <c r="CE33" s="132">
        <v>1</v>
      </c>
      <c r="CF33" s="132">
        <v>2</v>
      </c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3</v>
      </c>
      <c r="CQ33" s="141">
        <v>59000</v>
      </c>
      <c r="CR33" s="141">
        <v>29000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137</v>
      </c>
      <c r="C34" s="189" t="s">
        <v>58</v>
      </c>
      <c r="D34" s="189"/>
      <c r="E34" s="189" t="s">
        <v>127</v>
      </c>
      <c r="F34" s="189" t="s">
        <v>128</v>
      </c>
      <c r="G34" s="189" t="s">
        <v>61</v>
      </c>
      <c r="H34" s="89"/>
      <c r="I34" s="89" t="s">
        <v>124</v>
      </c>
      <c r="J34" s="89" t="s">
        <v>129</v>
      </c>
      <c r="K34" s="181"/>
      <c r="L34" s="80">
        <v>12</v>
      </c>
      <c r="M34" s="80">
        <v>0</v>
      </c>
      <c r="N34" s="80">
        <v>76</v>
      </c>
      <c r="O34" s="91">
        <v>5</v>
      </c>
      <c r="P34" s="92">
        <v>0</v>
      </c>
      <c r="Q34" s="93">
        <f>O34+P34</f>
        <v>5</v>
      </c>
      <c r="R34" s="81">
        <f>IFERROR(Q34/N34,"-")</f>
        <v>0.065789473684211</v>
      </c>
      <c r="S34" s="80">
        <v>2</v>
      </c>
      <c r="T34" s="80">
        <v>1</v>
      </c>
      <c r="U34" s="81">
        <f>IFERROR(T34/(Q34),"-")</f>
        <v>0.2</v>
      </c>
      <c r="V34" s="82"/>
      <c r="W34" s="83">
        <v>1</v>
      </c>
      <c r="X34" s="81">
        <f>IF(Q34=0,"-",W34/Q34)</f>
        <v>0.2</v>
      </c>
      <c r="Y34" s="186">
        <v>21000</v>
      </c>
      <c r="Z34" s="187">
        <f>IFERROR(Y34/Q34,"-")</f>
        <v>4200</v>
      </c>
      <c r="AA34" s="187">
        <f>IFERROR(Y34/W34,"-")</f>
        <v>21000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2</v>
      </c>
      <c r="BP34" s="120">
        <f>IF(Q34=0,"",IF(BO34=0,"",(BO34/Q34)))</f>
        <v>0.4</v>
      </c>
      <c r="BQ34" s="121">
        <v>1</v>
      </c>
      <c r="BR34" s="122">
        <f>IFERROR(BQ34/BO34,"-")</f>
        <v>0.5</v>
      </c>
      <c r="BS34" s="123">
        <v>21000</v>
      </c>
      <c r="BT34" s="124">
        <f>IFERROR(BS34/BO34,"-")</f>
        <v>10500</v>
      </c>
      <c r="BU34" s="125"/>
      <c r="BV34" s="125"/>
      <c r="BW34" s="125">
        <v>1</v>
      </c>
      <c r="BX34" s="126">
        <v>2</v>
      </c>
      <c r="BY34" s="127">
        <f>IF(Q34=0,"",IF(BX34=0,"",(BX34/Q34)))</f>
        <v>0.4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0.2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1</v>
      </c>
      <c r="CQ34" s="141">
        <v>21000</v>
      </c>
      <c r="CR34" s="141">
        <v>21000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138</v>
      </c>
      <c r="C35" s="189" t="s">
        <v>58</v>
      </c>
      <c r="D35" s="189"/>
      <c r="E35" s="189" t="s">
        <v>131</v>
      </c>
      <c r="F35" s="189" t="s">
        <v>132</v>
      </c>
      <c r="G35" s="189" t="s">
        <v>61</v>
      </c>
      <c r="H35" s="89"/>
      <c r="I35" s="89" t="s">
        <v>124</v>
      </c>
      <c r="J35" s="89" t="s">
        <v>133</v>
      </c>
      <c r="K35" s="181"/>
      <c r="L35" s="80">
        <v>3</v>
      </c>
      <c r="M35" s="80">
        <v>0</v>
      </c>
      <c r="N35" s="80">
        <v>20</v>
      </c>
      <c r="O35" s="91">
        <v>2</v>
      </c>
      <c r="P35" s="92">
        <v>0</v>
      </c>
      <c r="Q35" s="93">
        <f>O35+P35</f>
        <v>2</v>
      </c>
      <c r="R35" s="81">
        <f>IFERROR(Q35/N35,"-")</f>
        <v>0.1</v>
      </c>
      <c r="S35" s="80">
        <v>0</v>
      </c>
      <c r="T35" s="80">
        <v>2</v>
      </c>
      <c r="U35" s="81">
        <f>IFERROR(T35/(Q35),"-")</f>
        <v>1</v>
      </c>
      <c r="V35" s="82"/>
      <c r="W35" s="83">
        <v>1</v>
      </c>
      <c r="X35" s="81">
        <f>IF(Q35=0,"-",W35/Q35)</f>
        <v>0.5</v>
      </c>
      <c r="Y35" s="186">
        <v>77000</v>
      </c>
      <c r="Z35" s="187">
        <f>IFERROR(Y35/Q35,"-")</f>
        <v>38500</v>
      </c>
      <c r="AA35" s="187">
        <f>IFERROR(Y35/W35,"-")</f>
        <v>77000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0.5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>
        <v>1</v>
      </c>
      <c r="BY35" s="127">
        <f>IF(Q35=0,"",IF(BX35=0,"",(BX35/Q35)))</f>
        <v>0.5</v>
      </c>
      <c r="BZ35" s="128">
        <v>1</v>
      </c>
      <c r="CA35" s="129">
        <f>IFERROR(BZ35/BX35,"-")</f>
        <v>1</v>
      </c>
      <c r="CB35" s="130">
        <v>77000</v>
      </c>
      <c r="CC35" s="131">
        <f>IFERROR(CB35/BX35,"-")</f>
        <v>77000</v>
      </c>
      <c r="CD35" s="132"/>
      <c r="CE35" s="132"/>
      <c r="CF35" s="132">
        <v>1</v>
      </c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77000</v>
      </c>
      <c r="CR35" s="141">
        <v>77000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139</v>
      </c>
      <c r="C36" s="189" t="s">
        <v>58</v>
      </c>
      <c r="D36" s="189"/>
      <c r="E36" s="189" t="s">
        <v>72</v>
      </c>
      <c r="F36" s="189" t="s">
        <v>72</v>
      </c>
      <c r="G36" s="189" t="s">
        <v>73</v>
      </c>
      <c r="H36" s="89"/>
      <c r="I36" s="89"/>
      <c r="J36" s="89"/>
      <c r="K36" s="181"/>
      <c r="L36" s="80">
        <v>167</v>
      </c>
      <c r="M36" s="80">
        <v>64</v>
      </c>
      <c r="N36" s="80">
        <v>36</v>
      </c>
      <c r="O36" s="91">
        <v>14</v>
      </c>
      <c r="P36" s="92">
        <v>1</v>
      </c>
      <c r="Q36" s="93">
        <f>O36+P36</f>
        <v>15</v>
      </c>
      <c r="R36" s="81">
        <f>IFERROR(Q36/N36,"-")</f>
        <v>0.41666666666667</v>
      </c>
      <c r="S36" s="80">
        <v>7</v>
      </c>
      <c r="T36" s="80">
        <v>3</v>
      </c>
      <c r="U36" s="81">
        <f>IFERROR(T36/(Q36),"-")</f>
        <v>0.2</v>
      </c>
      <c r="V36" s="82"/>
      <c r="W36" s="83">
        <v>7</v>
      </c>
      <c r="X36" s="81">
        <f>IF(Q36=0,"-",W36/Q36)</f>
        <v>0.46666666666667</v>
      </c>
      <c r="Y36" s="186">
        <v>1500000</v>
      </c>
      <c r="Z36" s="187">
        <f>IFERROR(Y36/Q36,"-")</f>
        <v>100000</v>
      </c>
      <c r="AA36" s="187">
        <f>IFERROR(Y36/W36,"-")</f>
        <v>214285.71428571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0.066666666666667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2</v>
      </c>
      <c r="BP36" s="120">
        <f>IF(Q36=0,"",IF(BO36=0,"",(BO36/Q36)))</f>
        <v>0.13333333333333</v>
      </c>
      <c r="BQ36" s="121">
        <v>2</v>
      </c>
      <c r="BR36" s="122">
        <f>IFERROR(BQ36/BO36,"-")</f>
        <v>1</v>
      </c>
      <c r="BS36" s="123">
        <v>1240000</v>
      </c>
      <c r="BT36" s="124">
        <f>IFERROR(BS36/BO36,"-")</f>
        <v>620000</v>
      </c>
      <c r="BU36" s="125"/>
      <c r="BV36" s="125"/>
      <c r="BW36" s="125">
        <v>2</v>
      </c>
      <c r="BX36" s="126">
        <v>10</v>
      </c>
      <c r="BY36" s="127">
        <f>IF(Q36=0,"",IF(BX36=0,"",(BX36/Q36)))</f>
        <v>0.66666666666667</v>
      </c>
      <c r="BZ36" s="128">
        <v>5</v>
      </c>
      <c r="CA36" s="129">
        <f>IFERROR(BZ36/BX36,"-")</f>
        <v>0.5</v>
      </c>
      <c r="CB36" s="130">
        <v>236000</v>
      </c>
      <c r="CC36" s="131">
        <f>IFERROR(CB36/BX36,"-")</f>
        <v>23600</v>
      </c>
      <c r="CD36" s="132">
        <v>1</v>
      </c>
      <c r="CE36" s="132">
        <v>2</v>
      </c>
      <c r="CF36" s="132">
        <v>2</v>
      </c>
      <c r="CG36" s="133">
        <v>2</v>
      </c>
      <c r="CH36" s="134">
        <f>IF(Q36=0,"",IF(CG36=0,"",(CG36/Q36)))</f>
        <v>0.13333333333333</v>
      </c>
      <c r="CI36" s="135">
        <v>1</v>
      </c>
      <c r="CJ36" s="136">
        <f>IFERROR(CI36/CG36,"-")</f>
        <v>0.5</v>
      </c>
      <c r="CK36" s="137">
        <v>25000</v>
      </c>
      <c r="CL36" s="138">
        <f>IFERROR(CK36/CG36,"-")</f>
        <v>12500</v>
      </c>
      <c r="CM36" s="139"/>
      <c r="CN36" s="139"/>
      <c r="CO36" s="139">
        <v>1</v>
      </c>
      <c r="CP36" s="140">
        <v>7</v>
      </c>
      <c r="CQ36" s="141">
        <v>1500000</v>
      </c>
      <c r="CR36" s="141">
        <v>1151000</v>
      </c>
      <c r="CS36" s="141"/>
      <c r="CT36" s="142" t="str">
        <f>IF(AND(CR36=0,CS36=0),"",IF(AND(CR36&lt;=100000,CS36&lt;=100000),"",IF(CR36/CQ36&gt;0.7,"男高",IF(CS36/CQ36&gt;0.7,"女高",""))))</f>
        <v>男高</v>
      </c>
    </row>
    <row r="37" spans="1:99">
      <c r="A37" s="79">
        <f>AC37</f>
        <v>3.7</v>
      </c>
      <c r="B37" s="189" t="s">
        <v>140</v>
      </c>
      <c r="C37" s="189" t="s">
        <v>58</v>
      </c>
      <c r="D37" s="189"/>
      <c r="E37" s="189" t="s">
        <v>141</v>
      </c>
      <c r="F37" s="189" t="s">
        <v>142</v>
      </c>
      <c r="G37" s="189" t="s">
        <v>61</v>
      </c>
      <c r="H37" s="89" t="s">
        <v>62</v>
      </c>
      <c r="I37" s="89" t="s">
        <v>85</v>
      </c>
      <c r="J37" s="89" t="s">
        <v>143</v>
      </c>
      <c r="K37" s="181">
        <v>120000</v>
      </c>
      <c r="L37" s="80">
        <v>18</v>
      </c>
      <c r="M37" s="80">
        <v>0</v>
      </c>
      <c r="N37" s="80">
        <v>78</v>
      </c>
      <c r="O37" s="91">
        <v>4</v>
      </c>
      <c r="P37" s="92">
        <v>0</v>
      </c>
      <c r="Q37" s="93">
        <f>O37+P37</f>
        <v>4</v>
      </c>
      <c r="R37" s="81">
        <f>IFERROR(Q37/N37,"-")</f>
        <v>0.051282051282051</v>
      </c>
      <c r="S37" s="80">
        <v>2</v>
      </c>
      <c r="T37" s="80">
        <v>1</v>
      </c>
      <c r="U37" s="81">
        <f>IFERROR(T37/(Q37),"-")</f>
        <v>0.25</v>
      </c>
      <c r="V37" s="82">
        <f>IFERROR(K37/SUM(Q37:Q38),"-")</f>
        <v>12000</v>
      </c>
      <c r="W37" s="83">
        <v>3</v>
      </c>
      <c r="X37" s="81">
        <f>IF(Q37=0,"-",W37/Q37)</f>
        <v>0.75</v>
      </c>
      <c r="Y37" s="186">
        <v>365000</v>
      </c>
      <c r="Z37" s="187">
        <f>IFERROR(Y37/Q37,"-")</f>
        <v>91250</v>
      </c>
      <c r="AA37" s="187">
        <f>IFERROR(Y37/W37,"-")</f>
        <v>121666.66666667</v>
      </c>
      <c r="AB37" s="181">
        <f>SUM(Y37:Y38)-SUM(K37:K38)</f>
        <v>324000</v>
      </c>
      <c r="AC37" s="85">
        <f>SUM(Y37:Y38)/SUM(K37:K38)</f>
        <v>3.7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3</v>
      </c>
      <c r="BP37" s="120">
        <f>IF(Q37=0,"",IF(BO37=0,"",(BO37/Q37)))</f>
        <v>0.75</v>
      </c>
      <c r="BQ37" s="121">
        <v>2</v>
      </c>
      <c r="BR37" s="122">
        <f>IFERROR(BQ37/BO37,"-")</f>
        <v>0.66666666666667</v>
      </c>
      <c r="BS37" s="123">
        <v>37000</v>
      </c>
      <c r="BT37" s="124">
        <f>IFERROR(BS37/BO37,"-")</f>
        <v>12333.333333333</v>
      </c>
      <c r="BU37" s="125">
        <v>1</v>
      </c>
      <c r="BV37" s="125"/>
      <c r="BW37" s="125">
        <v>1</v>
      </c>
      <c r="BX37" s="126">
        <v>1</v>
      </c>
      <c r="BY37" s="127">
        <f>IF(Q37=0,"",IF(BX37=0,"",(BX37/Q37)))</f>
        <v>0.25</v>
      </c>
      <c r="BZ37" s="128">
        <v>1</v>
      </c>
      <c r="CA37" s="129">
        <f>IFERROR(BZ37/BX37,"-")</f>
        <v>1</v>
      </c>
      <c r="CB37" s="130">
        <v>328000</v>
      </c>
      <c r="CC37" s="131">
        <f>IFERROR(CB37/BX37,"-")</f>
        <v>328000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3</v>
      </c>
      <c r="CQ37" s="141">
        <v>365000</v>
      </c>
      <c r="CR37" s="141">
        <v>328000</v>
      </c>
      <c r="CS37" s="141"/>
      <c r="CT37" s="142" t="str">
        <f>IF(AND(CR37=0,CS37=0),"",IF(AND(CR37&lt;=100000,CS37&lt;=100000),"",IF(CR37/CQ37&gt;0.7,"男高",IF(CS37/CQ37&gt;0.7,"女高",""))))</f>
        <v>男高</v>
      </c>
    </row>
    <row r="38" spans="1:99">
      <c r="A38" s="79"/>
      <c r="B38" s="189" t="s">
        <v>144</v>
      </c>
      <c r="C38" s="189" t="s">
        <v>58</v>
      </c>
      <c r="D38" s="189"/>
      <c r="E38" s="189" t="s">
        <v>141</v>
      </c>
      <c r="F38" s="189" t="s">
        <v>142</v>
      </c>
      <c r="G38" s="189" t="s">
        <v>73</v>
      </c>
      <c r="H38" s="89"/>
      <c r="I38" s="89"/>
      <c r="J38" s="89"/>
      <c r="K38" s="181"/>
      <c r="L38" s="80">
        <v>26</v>
      </c>
      <c r="M38" s="80">
        <v>18</v>
      </c>
      <c r="N38" s="80">
        <v>13</v>
      </c>
      <c r="O38" s="91">
        <v>6</v>
      </c>
      <c r="P38" s="92">
        <v>0</v>
      </c>
      <c r="Q38" s="93">
        <f>O38+P38</f>
        <v>6</v>
      </c>
      <c r="R38" s="81">
        <f>IFERROR(Q38/N38,"-")</f>
        <v>0.46153846153846</v>
      </c>
      <c r="S38" s="80">
        <v>1</v>
      </c>
      <c r="T38" s="80">
        <v>2</v>
      </c>
      <c r="U38" s="81">
        <f>IFERROR(T38/(Q38),"-")</f>
        <v>0.33333333333333</v>
      </c>
      <c r="V38" s="82"/>
      <c r="W38" s="83">
        <v>2</v>
      </c>
      <c r="X38" s="81">
        <f>IF(Q38=0,"-",W38/Q38)</f>
        <v>0.33333333333333</v>
      </c>
      <c r="Y38" s="186">
        <v>79000</v>
      </c>
      <c r="Z38" s="187">
        <f>IFERROR(Y38/Q38,"-")</f>
        <v>13166.666666667</v>
      </c>
      <c r="AA38" s="187">
        <f>IFERROR(Y38/W38,"-")</f>
        <v>39500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4</v>
      </c>
      <c r="BP38" s="120">
        <f>IF(Q38=0,"",IF(BO38=0,"",(BO38/Q38)))</f>
        <v>0.66666666666667</v>
      </c>
      <c r="BQ38" s="121">
        <v>2</v>
      </c>
      <c r="BR38" s="122">
        <f>IFERROR(BQ38/BO38,"-")</f>
        <v>0.5</v>
      </c>
      <c r="BS38" s="123">
        <v>104000</v>
      </c>
      <c r="BT38" s="124">
        <f>IFERROR(BS38/BO38,"-")</f>
        <v>26000</v>
      </c>
      <c r="BU38" s="125"/>
      <c r="BV38" s="125"/>
      <c r="BW38" s="125">
        <v>2</v>
      </c>
      <c r="BX38" s="126">
        <v>1</v>
      </c>
      <c r="BY38" s="127">
        <f>IF(Q38=0,"",IF(BX38=0,"",(BX38/Q38)))</f>
        <v>0.16666666666667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1</v>
      </c>
      <c r="CH38" s="134">
        <f>IF(Q38=0,"",IF(CG38=0,"",(CG38/Q38)))</f>
        <v>0.16666666666667</v>
      </c>
      <c r="CI38" s="135">
        <v>1</v>
      </c>
      <c r="CJ38" s="136">
        <f>IFERROR(CI38/CG38,"-")</f>
        <v>1</v>
      </c>
      <c r="CK38" s="137">
        <v>5000</v>
      </c>
      <c r="CL38" s="138">
        <f>IFERROR(CK38/CG38,"-")</f>
        <v>5000</v>
      </c>
      <c r="CM38" s="139">
        <v>1</v>
      </c>
      <c r="CN38" s="139"/>
      <c r="CO38" s="139"/>
      <c r="CP38" s="140">
        <v>2</v>
      </c>
      <c r="CQ38" s="141">
        <v>79000</v>
      </c>
      <c r="CR38" s="141">
        <v>65000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0.1</v>
      </c>
      <c r="B39" s="189" t="s">
        <v>145</v>
      </c>
      <c r="C39" s="189" t="s">
        <v>58</v>
      </c>
      <c r="D39" s="189"/>
      <c r="E39" s="189" t="s">
        <v>146</v>
      </c>
      <c r="F39" s="189" t="s">
        <v>147</v>
      </c>
      <c r="G39" s="189" t="s">
        <v>61</v>
      </c>
      <c r="H39" s="89" t="s">
        <v>66</v>
      </c>
      <c r="I39" s="89" t="s">
        <v>85</v>
      </c>
      <c r="J39" s="191" t="s">
        <v>148</v>
      </c>
      <c r="K39" s="181">
        <v>150000</v>
      </c>
      <c r="L39" s="80">
        <v>23</v>
      </c>
      <c r="M39" s="80">
        <v>0</v>
      </c>
      <c r="N39" s="80">
        <v>51</v>
      </c>
      <c r="O39" s="91">
        <v>6</v>
      </c>
      <c r="P39" s="92">
        <v>0</v>
      </c>
      <c r="Q39" s="93">
        <f>O39+P39</f>
        <v>6</v>
      </c>
      <c r="R39" s="81">
        <f>IFERROR(Q39/N39,"-")</f>
        <v>0.11764705882353</v>
      </c>
      <c r="S39" s="80">
        <v>0</v>
      </c>
      <c r="T39" s="80">
        <v>3</v>
      </c>
      <c r="U39" s="81">
        <f>IFERROR(T39/(Q39),"-")</f>
        <v>0.5</v>
      </c>
      <c r="V39" s="82">
        <f>IFERROR(K39/SUM(Q39:Q40),"-")</f>
        <v>21428.571428571</v>
      </c>
      <c r="W39" s="83">
        <v>1</v>
      </c>
      <c r="X39" s="81">
        <f>IF(Q39=0,"-",W39/Q39)</f>
        <v>0.16666666666667</v>
      </c>
      <c r="Y39" s="186">
        <v>5000</v>
      </c>
      <c r="Z39" s="187">
        <f>IFERROR(Y39/Q39,"-")</f>
        <v>833.33333333333</v>
      </c>
      <c r="AA39" s="187">
        <f>IFERROR(Y39/W39,"-")</f>
        <v>5000</v>
      </c>
      <c r="AB39" s="181">
        <f>SUM(Y39:Y40)-SUM(K39:K40)</f>
        <v>-135000</v>
      </c>
      <c r="AC39" s="85">
        <f>SUM(Y39:Y40)/SUM(K39:K40)</f>
        <v>0.1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4</v>
      </c>
      <c r="BP39" s="120">
        <f>IF(Q39=0,"",IF(BO39=0,"",(BO39/Q39)))</f>
        <v>0.66666666666667</v>
      </c>
      <c r="BQ39" s="121">
        <v>1</v>
      </c>
      <c r="BR39" s="122">
        <f>IFERROR(BQ39/BO39,"-")</f>
        <v>0.25</v>
      </c>
      <c r="BS39" s="123">
        <v>5000</v>
      </c>
      <c r="BT39" s="124">
        <f>IFERROR(BS39/BO39,"-")</f>
        <v>1250</v>
      </c>
      <c r="BU39" s="125">
        <v>1</v>
      </c>
      <c r="BV39" s="125"/>
      <c r="BW39" s="125"/>
      <c r="BX39" s="126">
        <v>2</v>
      </c>
      <c r="BY39" s="127">
        <f>IF(Q39=0,"",IF(BX39=0,"",(BX39/Q39)))</f>
        <v>0.33333333333333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5000</v>
      </c>
      <c r="CR39" s="141">
        <v>5000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149</v>
      </c>
      <c r="C40" s="189" t="s">
        <v>58</v>
      </c>
      <c r="D40" s="189"/>
      <c r="E40" s="189" t="s">
        <v>146</v>
      </c>
      <c r="F40" s="189" t="s">
        <v>147</v>
      </c>
      <c r="G40" s="189" t="s">
        <v>73</v>
      </c>
      <c r="H40" s="89"/>
      <c r="I40" s="89"/>
      <c r="J40" s="89"/>
      <c r="K40" s="181"/>
      <c r="L40" s="80">
        <v>12</v>
      </c>
      <c r="M40" s="80">
        <v>9</v>
      </c>
      <c r="N40" s="80">
        <v>1</v>
      </c>
      <c r="O40" s="91">
        <v>1</v>
      </c>
      <c r="P40" s="92">
        <v>0</v>
      </c>
      <c r="Q40" s="93">
        <f>O40+P40</f>
        <v>1</v>
      </c>
      <c r="R40" s="81">
        <f>IFERROR(Q40/N40,"-")</f>
        <v>1</v>
      </c>
      <c r="S40" s="80">
        <v>0</v>
      </c>
      <c r="T40" s="80">
        <v>1</v>
      </c>
      <c r="U40" s="81">
        <f>IFERROR(T40/(Q40),"-")</f>
        <v>1</v>
      </c>
      <c r="V40" s="82"/>
      <c r="W40" s="83">
        <v>1</v>
      </c>
      <c r="X40" s="81">
        <f>IF(Q40=0,"-",W40/Q40)</f>
        <v>1</v>
      </c>
      <c r="Y40" s="186">
        <v>10000</v>
      </c>
      <c r="Z40" s="187">
        <f>IFERROR(Y40/Q40,"-")</f>
        <v>10000</v>
      </c>
      <c r="AA40" s="187">
        <f>IFERROR(Y40/W40,"-")</f>
        <v>10000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>
        <v>1</v>
      </c>
      <c r="BY40" s="127">
        <f>IF(Q40=0,"",IF(BX40=0,"",(BX40/Q40)))</f>
        <v>1</v>
      </c>
      <c r="BZ40" s="128">
        <v>1</v>
      </c>
      <c r="CA40" s="129">
        <f>IFERROR(BZ40/BX40,"-")</f>
        <v>1</v>
      </c>
      <c r="CB40" s="130">
        <v>10000</v>
      </c>
      <c r="CC40" s="131">
        <f>IFERROR(CB40/BX40,"-")</f>
        <v>10000</v>
      </c>
      <c r="CD40" s="132"/>
      <c r="CE40" s="132">
        <v>1</v>
      </c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10000</v>
      </c>
      <c r="CR40" s="141">
        <v>10000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3.4692307692308</v>
      </c>
      <c r="B41" s="189" t="s">
        <v>150</v>
      </c>
      <c r="C41" s="189" t="s">
        <v>58</v>
      </c>
      <c r="D41" s="189"/>
      <c r="E41" s="189" t="s">
        <v>113</v>
      </c>
      <c r="F41" s="189" t="s">
        <v>114</v>
      </c>
      <c r="G41" s="189" t="s">
        <v>61</v>
      </c>
      <c r="H41" s="89" t="s">
        <v>78</v>
      </c>
      <c r="I41" s="89" t="s">
        <v>151</v>
      </c>
      <c r="J41" s="191" t="s">
        <v>152</v>
      </c>
      <c r="K41" s="181">
        <v>130000</v>
      </c>
      <c r="L41" s="80">
        <v>7</v>
      </c>
      <c r="M41" s="80">
        <v>0</v>
      </c>
      <c r="N41" s="80">
        <v>18</v>
      </c>
      <c r="O41" s="91">
        <v>2</v>
      </c>
      <c r="P41" s="92">
        <v>0</v>
      </c>
      <c r="Q41" s="93">
        <f>O41+P41</f>
        <v>2</v>
      </c>
      <c r="R41" s="81">
        <f>IFERROR(Q41/N41,"-")</f>
        <v>0.11111111111111</v>
      </c>
      <c r="S41" s="80">
        <v>1</v>
      </c>
      <c r="T41" s="80">
        <v>0</v>
      </c>
      <c r="U41" s="81">
        <f>IFERROR(T41/(Q41),"-")</f>
        <v>0</v>
      </c>
      <c r="V41" s="82">
        <f>IFERROR(K41/SUM(Q41:Q42),"-")</f>
        <v>21666.666666667</v>
      </c>
      <c r="W41" s="83">
        <v>2</v>
      </c>
      <c r="X41" s="81">
        <f>IF(Q41=0,"-",W41/Q41)</f>
        <v>1</v>
      </c>
      <c r="Y41" s="186">
        <v>292000</v>
      </c>
      <c r="Z41" s="187">
        <f>IFERROR(Y41/Q41,"-")</f>
        <v>146000</v>
      </c>
      <c r="AA41" s="187">
        <f>IFERROR(Y41/W41,"-")</f>
        <v>146000</v>
      </c>
      <c r="AB41" s="181">
        <f>SUM(Y41:Y42)-SUM(K41:K42)</f>
        <v>321000</v>
      </c>
      <c r="AC41" s="85">
        <f>SUM(Y41:Y42)/SUM(K41:K42)</f>
        <v>3.4692307692308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>
        <v>1</v>
      </c>
      <c r="AX41" s="107">
        <f>IF(Q41=0,"",IF(AW41=0,"",(AW41/Q41)))</f>
        <v>0.5</v>
      </c>
      <c r="AY41" s="106">
        <v>1</v>
      </c>
      <c r="AZ41" s="108">
        <f>IFERROR(AY41/AW41,"-")</f>
        <v>1</v>
      </c>
      <c r="BA41" s="109">
        <v>5000</v>
      </c>
      <c r="BB41" s="110">
        <f>IFERROR(BA41/AW41,"-")</f>
        <v>5000</v>
      </c>
      <c r="BC41" s="111">
        <v>1</v>
      </c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>
        <v>1</v>
      </c>
      <c r="BR41" s="122">
        <f>IFERROR(BQ41/BO41,"-")</f>
        <v>1</v>
      </c>
      <c r="BS41" s="123">
        <v>287000</v>
      </c>
      <c r="BT41" s="124">
        <f>IFERROR(BS41/BO41,"-")</f>
        <v>287000</v>
      </c>
      <c r="BU41" s="125"/>
      <c r="BV41" s="125"/>
      <c r="BW41" s="125">
        <v>1</v>
      </c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2</v>
      </c>
      <c r="CQ41" s="141">
        <v>292000</v>
      </c>
      <c r="CR41" s="141">
        <v>287000</v>
      </c>
      <c r="CS41" s="141"/>
      <c r="CT41" s="142" t="str">
        <f>IF(AND(CR41=0,CS41=0),"",IF(AND(CR41&lt;=100000,CS41&lt;=100000),"",IF(CR41/CQ41&gt;0.7,"男高",IF(CS41/CQ41&gt;0.7,"女高",""))))</f>
        <v>男高</v>
      </c>
    </row>
    <row r="42" spans="1:99">
      <c r="A42" s="79"/>
      <c r="B42" s="189" t="s">
        <v>153</v>
      </c>
      <c r="C42" s="189" t="s">
        <v>58</v>
      </c>
      <c r="D42" s="189"/>
      <c r="E42" s="189" t="s">
        <v>113</v>
      </c>
      <c r="F42" s="189" t="s">
        <v>114</v>
      </c>
      <c r="G42" s="189" t="s">
        <v>73</v>
      </c>
      <c r="H42" s="89"/>
      <c r="I42" s="89"/>
      <c r="J42" s="89"/>
      <c r="K42" s="181"/>
      <c r="L42" s="80">
        <v>67</v>
      </c>
      <c r="M42" s="80">
        <v>17</v>
      </c>
      <c r="N42" s="80">
        <v>4</v>
      </c>
      <c r="O42" s="91">
        <v>4</v>
      </c>
      <c r="P42" s="92">
        <v>0</v>
      </c>
      <c r="Q42" s="93">
        <f>O42+P42</f>
        <v>4</v>
      </c>
      <c r="R42" s="81">
        <f>IFERROR(Q42/N42,"-")</f>
        <v>1</v>
      </c>
      <c r="S42" s="80">
        <v>0</v>
      </c>
      <c r="T42" s="80">
        <v>1</v>
      </c>
      <c r="U42" s="81">
        <f>IFERROR(T42/(Q42),"-")</f>
        <v>0.25</v>
      </c>
      <c r="V42" s="82"/>
      <c r="W42" s="83">
        <v>2</v>
      </c>
      <c r="X42" s="81">
        <f>IF(Q42=0,"-",W42/Q42)</f>
        <v>0.5</v>
      </c>
      <c r="Y42" s="186">
        <v>159000</v>
      </c>
      <c r="Z42" s="187">
        <f>IFERROR(Y42/Q42,"-")</f>
        <v>39750</v>
      </c>
      <c r="AA42" s="187">
        <f>IFERROR(Y42/W42,"-")</f>
        <v>79500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2</v>
      </c>
      <c r="BP42" s="120">
        <f>IF(Q42=0,"",IF(BO42=0,"",(BO42/Q42)))</f>
        <v>0.5</v>
      </c>
      <c r="BQ42" s="121">
        <v>1</v>
      </c>
      <c r="BR42" s="122">
        <f>IFERROR(BQ42/BO42,"-")</f>
        <v>0.5</v>
      </c>
      <c r="BS42" s="123">
        <v>153000</v>
      </c>
      <c r="BT42" s="124">
        <f>IFERROR(BS42/BO42,"-")</f>
        <v>76500</v>
      </c>
      <c r="BU42" s="125"/>
      <c r="BV42" s="125"/>
      <c r="BW42" s="125">
        <v>1</v>
      </c>
      <c r="BX42" s="126">
        <v>1</v>
      </c>
      <c r="BY42" s="127">
        <f>IF(Q42=0,"",IF(BX42=0,"",(BX42/Q42)))</f>
        <v>0.25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>
        <v>1</v>
      </c>
      <c r="CH42" s="134">
        <f>IF(Q42=0,"",IF(CG42=0,"",(CG42/Q42)))</f>
        <v>0.25</v>
      </c>
      <c r="CI42" s="135">
        <v>1</v>
      </c>
      <c r="CJ42" s="136">
        <f>IFERROR(CI42/CG42,"-")</f>
        <v>1</v>
      </c>
      <c r="CK42" s="137">
        <v>6000</v>
      </c>
      <c r="CL42" s="138">
        <f>IFERROR(CK42/CG42,"-")</f>
        <v>6000</v>
      </c>
      <c r="CM42" s="139"/>
      <c r="CN42" s="139">
        <v>1</v>
      </c>
      <c r="CO42" s="139"/>
      <c r="CP42" s="140">
        <v>2</v>
      </c>
      <c r="CQ42" s="141">
        <v>159000</v>
      </c>
      <c r="CR42" s="141">
        <v>153000</v>
      </c>
      <c r="CS42" s="141"/>
      <c r="CT42" s="142" t="str">
        <f>IF(AND(CR42=0,CS42=0),"",IF(AND(CR42&lt;=100000,CS42&lt;=100000),"",IF(CR42/CQ42&gt;0.7,"男高",IF(CS42/CQ42&gt;0.7,"女高",""))))</f>
        <v>男高</v>
      </c>
    </row>
    <row r="43" spans="1:99">
      <c r="A43" s="79">
        <f>AC43</f>
        <v>3.0615384615385</v>
      </c>
      <c r="B43" s="189" t="s">
        <v>154</v>
      </c>
      <c r="C43" s="189" t="s">
        <v>58</v>
      </c>
      <c r="D43" s="189"/>
      <c r="E43" s="189" t="s">
        <v>110</v>
      </c>
      <c r="F43" s="189" t="s">
        <v>111</v>
      </c>
      <c r="G43" s="189" t="s">
        <v>61</v>
      </c>
      <c r="H43" s="89" t="s">
        <v>95</v>
      </c>
      <c r="I43" s="89" t="s">
        <v>85</v>
      </c>
      <c r="J43" s="191" t="s">
        <v>148</v>
      </c>
      <c r="K43" s="181">
        <v>130000</v>
      </c>
      <c r="L43" s="80">
        <v>15</v>
      </c>
      <c r="M43" s="80">
        <v>0</v>
      </c>
      <c r="N43" s="80">
        <v>51</v>
      </c>
      <c r="O43" s="91">
        <v>4</v>
      </c>
      <c r="P43" s="92">
        <v>0</v>
      </c>
      <c r="Q43" s="93">
        <f>O43+P43</f>
        <v>4</v>
      </c>
      <c r="R43" s="81">
        <f>IFERROR(Q43/N43,"-")</f>
        <v>0.07843137254902</v>
      </c>
      <c r="S43" s="80">
        <v>1</v>
      </c>
      <c r="T43" s="80">
        <v>1</v>
      </c>
      <c r="U43" s="81">
        <f>IFERROR(T43/(Q43),"-")</f>
        <v>0.25</v>
      </c>
      <c r="V43" s="82">
        <f>IFERROR(K43/SUM(Q43:Q44),"-")</f>
        <v>13000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SUM(Y43:Y44)-SUM(K43:K44)</f>
        <v>268000</v>
      </c>
      <c r="AC43" s="85">
        <f>SUM(Y43:Y44)/SUM(K43:K44)</f>
        <v>3.0615384615385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0.25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0.25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2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155</v>
      </c>
      <c r="C44" s="189" t="s">
        <v>58</v>
      </c>
      <c r="D44" s="189"/>
      <c r="E44" s="189" t="s">
        <v>110</v>
      </c>
      <c r="F44" s="189" t="s">
        <v>111</v>
      </c>
      <c r="G44" s="189" t="s">
        <v>73</v>
      </c>
      <c r="H44" s="89"/>
      <c r="I44" s="89"/>
      <c r="J44" s="89"/>
      <c r="K44" s="181"/>
      <c r="L44" s="80">
        <v>21</v>
      </c>
      <c r="M44" s="80">
        <v>18</v>
      </c>
      <c r="N44" s="80">
        <v>10</v>
      </c>
      <c r="O44" s="91">
        <v>6</v>
      </c>
      <c r="P44" s="92">
        <v>0</v>
      </c>
      <c r="Q44" s="93">
        <f>O44+P44</f>
        <v>6</v>
      </c>
      <c r="R44" s="81">
        <f>IFERROR(Q44/N44,"-")</f>
        <v>0.6</v>
      </c>
      <c r="S44" s="80">
        <v>3</v>
      </c>
      <c r="T44" s="80">
        <v>3</v>
      </c>
      <c r="U44" s="81">
        <f>IFERROR(T44/(Q44),"-")</f>
        <v>0.5</v>
      </c>
      <c r="V44" s="82"/>
      <c r="W44" s="83">
        <v>3</v>
      </c>
      <c r="X44" s="81">
        <f>IF(Q44=0,"-",W44/Q44)</f>
        <v>0.5</v>
      </c>
      <c r="Y44" s="186">
        <v>398000</v>
      </c>
      <c r="Z44" s="187">
        <f>IFERROR(Y44/Q44,"-")</f>
        <v>66333.333333333</v>
      </c>
      <c r="AA44" s="187">
        <f>IFERROR(Y44/W44,"-")</f>
        <v>132666.66666667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0.16666666666667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3</v>
      </c>
      <c r="BP44" s="120">
        <f>IF(Q44=0,"",IF(BO44=0,"",(BO44/Q44)))</f>
        <v>0.5</v>
      </c>
      <c r="BQ44" s="121">
        <v>2</v>
      </c>
      <c r="BR44" s="122">
        <f>IFERROR(BQ44/BO44,"-")</f>
        <v>0.66666666666667</v>
      </c>
      <c r="BS44" s="123">
        <v>390000</v>
      </c>
      <c r="BT44" s="124">
        <f>IFERROR(BS44/BO44,"-")</f>
        <v>130000</v>
      </c>
      <c r="BU44" s="125"/>
      <c r="BV44" s="125"/>
      <c r="BW44" s="125">
        <v>2</v>
      </c>
      <c r="BX44" s="126">
        <v>1</v>
      </c>
      <c r="BY44" s="127">
        <f>IF(Q44=0,"",IF(BX44=0,"",(BX44/Q44)))</f>
        <v>0.16666666666667</v>
      </c>
      <c r="BZ44" s="128">
        <v>1</v>
      </c>
      <c r="CA44" s="129">
        <f>IFERROR(BZ44/BX44,"-")</f>
        <v>1</v>
      </c>
      <c r="CB44" s="130">
        <v>8000</v>
      </c>
      <c r="CC44" s="131">
        <f>IFERROR(CB44/BX44,"-")</f>
        <v>8000</v>
      </c>
      <c r="CD44" s="132"/>
      <c r="CE44" s="132">
        <v>1</v>
      </c>
      <c r="CF44" s="132"/>
      <c r="CG44" s="133">
        <v>1</v>
      </c>
      <c r="CH44" s="134">
        <f>IF(Q44=0,"",IF(CG44=0,"",(CG44/Q44)))</f>
        <v>0.16666666666667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3</v>
      </c>
      <c r="CQ44" s="141">
        <v>398000</v>
      </c>
      <c r="CR44" s="141">
        <v>235000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0.275</v>
      </c>
      <c r="B45" s="189" t="s">
        <v>156</v>
      </c>
      <c r="C45" s="189" t="s">
        <v>58</v>
      </c>
      <c r="D45" s="189"/>
      <c r="E45" s="189" t="s">
        <v>100</v>
      </c>
      <c r="F45" s="189" t="s">
        <v>77</v>
      </c>
      <c r="G45" s="189" t="s">
        <v>61</v>
      </c>
      <c r="H45" s="89" t="s">
        <v>105</v>
      </c>
      <c r="I45" s="89" t="s">
        <v>63</v>
      </c>
      <c r="J45" s="89" t="s">
        <v>157</v>
      </c>
      <c r="K45" s="181">
        <v>120000</v>
      </c>
      <c r="L45" s="80">
        <v>18</v>
      </c>
      <c r="M45" s="80">
        <v>0</v>
      </c>
      <c r="N45" s="80">
        <v>35</v>
      </c>
      <c r="O45" s="91">
        <v>6</v>
      </c>
      <c r="P45" s="92">
        <v>0</v>
      </c>
      <c r="Q45" s="93">
        <f>O45+P45</f>
        <v>6</v>
      </c>
      <c r="R45" s="81">
        <f>IFERROR(Q45/N45,"-")</f>
        <v>0.17142857142857</v>
      </c>
      <c r="S45" s="80">
        <v>0</v>
      </c>
      <c r="T45" s="80">
        <v>2</v>
      </c>
      <c r="U45" s="81">
        <f>IFERROR(T45/(Q45),"-")</f>
        <v>0.33333333333333</v>
      </c>
      <c r="V45" s="82">
        <f>IFERROR(K45/SUM(Q45:Q46),"-")</f>
        <v>9230.7692307692</v>
      </c>
      <c r="W45" s="83">
        <v>1</v>
      </c>
      <c r="X45" s="81">
        <f>IF(Q45=0,"-",W45/Q45)</f>
        <v>0.16666666666667</v>
      </c>
      <c r="Y45" s="186">
        <v>3000</v>
      </c>
      <c r="Z45" s="187">
        <f>IFERROR(Y45/Q45,"-")</f>
        <v>500</v>
      </c>
      <c r="AA45" s="187">
        <f>IFERROR(Y45/W45,"-")</f>
        <v>3000</v>
      </c>
      <c r="AB45" s="181">
        <f>SUM(Y45:Y46)-SUM(K45:K46)</f>
        <v>-87000</v>
      </c>
      <c r="AC45" s="85">
        <f>SUM(Y45:Y46)/SUM(K45:K46)</f>
        <v>0.275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1</v>
      </c>
      <c r="AO45" s="101">
        <f>IF(Q45=0,"",IF(AN45=0,"",(AN45/Q45)))</f>
        <v>0.16666666666667</v>
      </c>
      <c r="AP45" s="100"/>
      <c r="AQ45" s="102">
        <f>IFERROR(AP45/AN45,"-")</f>
        <v>0</v>
      </c>
      <c r="AR45" s="103"/>
      <c r="AS45" s="104">
        <f>IFERROR(AR45/AN45,"-")</f>
        <v>0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1</v>
      </c>
      <c r="BG45" s="113">
        <f>IF(Q45=0,"",IF(BF45=0,"",(BF45/Q45)))</f>
        <v>0.16666666666667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2</v>
      </c>
      <c r="BP45" s="120">
        <f>IF(Q45=0,"",IF(BO45=0,"",(BO45/Q45)))</f>
        <v>0.33333333333333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2</v>
      </c>
      <c r="BY45" s="127">
        <f>IF(Q45=0,"",IF(BX45=0,"",(BX45/Q45)))</f>
        <v>0.33333333333333</v>
      </c>
      <c r="BZ45" s="128">
        <v>1</v>
      </c>
      <c r="CA45" s="129">
        <f>IFERROR(BZ45/BX45,"-")</f>
        <v>0.5</v>
      </c>
      <c r="CB45" s="130">
        <v>3000</v>
      </c>
      <c r="CC45" s="131">
        <f>IFERROR(CB45/BX45,"-")</f>
        <v>1500</v>
      </c>
      <c r="CD45" s="132">
        <v>1</v>
      </c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1</v>
      </c>
      <c r="CQ45" s="141">
        <v>3000</v>
      </c>
      <c r="CR45" s="141">
        <v>3000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158</v>
      </c>
      <c r="C46" s="189" t="s">
        <v>58</v>
      </c>
      <c r="D46" s="189"/>
      <c r="E46" s="189" t="s">
        <v>100</v>
      </c>
      <c r="F46" s="189" t="s">
        <v>77</v>
      </c>
      <c r="G46" s="189" t="s">
        <v>73</v>
      </c>
      <c r="H46" s="89"/>
      <c r="I46" s="89"/>
      <c r="J46" s="89"/>
      <c r="K46" s="181"/>
      <c r="L46" s="80">
        <v>38</v>
      </c>
      <c r="M46" s="80">
        <v>27</v>
      </c>
      <c r="N46" s="80">
        <v>13</v>
      </c>
      <c r="O46" s="91">
        <v>7</v>
      </c>
      <c r="P46" s="92">
        <v>0</v>
      </c>
      <c r="Q46" s="93">
        <f>O46+P46</f>
        <v>7</v>
      </c>
      <c r="R46" s="81">
        <f>IFERROR(Q46/N46,"-")</f>
        <v>0.53846153846154</v>
      </c>
      <c r="S46" s="80">
        <v>2</v>
      </c>
      <c r="T46" s="80">
        <v>3</v>
      </c>
      <c r="U46" s="81">
        <f>IFERROR(T46/(Q46),"-")</f>
        <v>0.42857142857143</v>
      </c>
      <c r="V46" s="82"/>
      <c r="W46" s="83">
        <v>3</v>
      </c>
      <c r="X46" s="81">
        <f>IF(Q46=0,"-",W46/Q46)</f>
        <v>0.42857142857143</v>
      </c>
      <c r="Y46" s="186">
        <v>30000</v>
      </c>
      <c r="Z46" s="187">
        <f>IFERROR(Y46/Q46,"-")</f>
        <v>4285.7142857143</v>
      </c>
      <c r="AA46" s="187">
        <f>IFERROR(Y46/W46,"-")</f>
        <v>10000</v>
      </c>
      <c r="AB46" s="181"/>
      <c r="AC46" s="85"/>
      <c r="AD46" s="78"/>
      <c r="AE46" s="94">
        <v>1</v>
      </c>
      <c r="AF46" s="95">
        <f>IF(Q46=0,"",IF(AE46=0,"",(AE46/Q46)))</f>
        <v>0.14285714285714</v>
      </c>
      <c r="AG46" s="94"/>
      <c r="AH46" s="96">
        <f>IFERROR(AG46/AE46,"-")</f>
        <v>0</v>
      </c>
      <c r="AI46" s="97"/>
      <c r="AJ46" s="98">
        <f>IFERROR(AI46/AE46,"-")</f>
        <v>0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1</v>
      </c>
      <c r="BP46" s="120">
        <f>IF(Q46=0,"",IF(BO46=0,"",(BO46/Q46)))</f>
        <v>0.14285714285714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3</v>
      </c>
      <c r="BY46" s="127">
        <f>IF(Q46=0,"",IF(BX46=0,"",(BX46/Q46)))</f>
        <v>0.42857142857143</v>
      </c>
      <c r="BZ46" s="128">
        <v>2</v>
      </c>
      <c r="CA46" s="129">
        <f>IFERROR(BZ46/BX46,"-")</f>
        <v>0.66666666666667</v>
      </c>
      <c r="CB46" s="130">
        <v>29000</v>
      </c>
      <c r="CC46" s="131">
        <f>IFERROR(CB46/BX46,"-")</f>
        <v>9666.6666666667</v>
      </c>
      <c r="CD46" s="132"/>
      <c r="CE46" s="132">
        <v>1</v>
      </c>
      <c r="CF46" s="132">
        <v>1</v>
      </c>
      <c r="CG46" s="133">
        <v>2</v>
      </c>
      <c r="CH46" s="134">
        <f>IF(Q46=0,"",IF(CG46=0,"",(CG46/Q46)))</f>
        <v>0.28571428571429</v>
      </c>
      <c r="CI46" s="135">
        <v>1</v>
      </c>
      <c r="CJ46" s="136">
        <f>IFERROR(CI46/CG46,"-")</f>
        <v>0.5</v>
      </c>
      <c r="CK46" s="137">
        <v>1000</v>
      </c>
      <c r="CL46" s="138">
        <f>IFERROR(CK46/CG46,"-")</f>
        <v>500</v>
      </c>
      <c r="CM46" s="139">
        <v>1</v>
      </c>
      <c r="CN46" s="139"/>
      <c r="CO46" s="139"/>
      <c r="CP46" s="140">
        <v>3</v>
      </c>
      <c r="CQ46" s="141">
        <v>30000</v>
      </c>
      <c r="CR46" s="141">
        <v>25000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0.05</v>
      </c>
      <c r="B47" s="189" t="s">
        <v>159</v>
      </c>
      <c r="C47" s="189" t="s">
        <v>58</v>
      </c>
      <c r="D47" s="189"/>
      <c r="E47" s="189" t="s">
        <v>118</v>
      </c>
      <c r="F47" s="189" t="s">
        <v>111</v>
      </c>
      <c r="G47" s="189" t="s">
        <v>61</v>
      </c>
      <c r="H47" s="89" t="s">
        <v>105</v>
      </c>
      <c r="I47" s="89" t="s">
        <v>63</v>
      </c>
      <c r="J47" s="89" t="s">
        <v>160</v>
      </c>
      <c r="K47" s="181">
        <v>120000</v>
      </c>
      <c r="L47" s="80">
        <v>12</v>
      </c>
      <c r="M47" s="80">
        <v>0</v>
      </c>
      <c r="N47" s="80">
        <v>55</v>
      </c>
      <c r="O47" s="91">
        <v>4</v>
      </c>
      <c r="P47" s="92">
        <v>0</v>
      </c>
      <c r="Q47" s="93">
        <f>O47+P47</f>
        <v>4</v>
      </c>
      <c r="R47" s="81">
        <f>IFERROR(Q47/N47,"-")</f>
        <v>0.072727272727273</v>
      </c>
      <c r="S47" s="80">
        <v>0</v>
      </c>
      <c r="T47" s="80">
        <v>2</v>
      </c>
      <c r="U47" s="81">
        <f>IFERROR(T47/(Q47),"-")</f>
        <v>0.5</v>
      </c>
      <c r="V47" s="82">
        <f>IFERROR(K47/SUM(Q47:Q48),"-")</f>
        <v>24000</v>
      </c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>
        <f>SUM(Y47:Y48)-SUM(K47:K48)</f>
        <v>-114000</v>
      </c>
      <c r="AC47" s="85">
        <f>SUM(Y47:Y48)/SUM(K47:K48)</f>
        <v>0.05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2</v>
      </c>
      <c r="BG47" s="113">
        <f>IF(Q47=0,"",IF(BF47=0,"",(BF47/Q47)))</f>
        <v>0.5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2</v>
      </c>
      <c r="BP47" s="120">
        <f>IF(Q47=0,"",IF(BO47=0,"",(BO47/Q47)))</f>
        <v>0.5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161</v>
      </c>
      <c r="C48" s="189" t="s">
        <v>58</v>
      </c>
      <c r="D48" s="189"/>
      <c r="E48" s="189" t="s">
        <v>118</v>
      </c>
      <c r="F48" s="189" t="s">
        <v>111</v>
      </c>
      <c r="G48" s="189" t="s">
        <v>73</v>
      </c>
      <c r="H48" s="89"/>
      <c r="I48" s="89"/>
      <c r="J48" s="89"/>
      <c r="K48" s="181"/>
      <c r="L48" s="80">
        <v>36</v>
      </c>
      <c r="M48" s="80">
        <v>25</v>
      </c>
      <c r="N48" s="80">
        <v>2</v>
      </c>
      <c r="O48" s="91">
        <v>1</v>
      </c>
      <c r="P48" s="92">
        <v>0</v>
      </c>
      <c r="Q48" s="93">
        <f>O48+P48</f>
        <v>1</v>
      </c>
      <c r="R48" s="81">
        <f>IFERROR(Q48/N48,"-")</f>
        <v>0.5</v>
      </c>
      <c r="S48" s="80">
        <v>1</v>
      </c>
      <c r="T48" s="80">
        <v>0</v>
      </c>
      <c r="U48" s="81">
        <f>IFERROR(T48/(Q48),"-")</f>
        <v>0</v>
      </c>
      <c r="V48" s="82"/>
      <c r="W48" s="83">
        <v>1</v>
      </c>
      <c r="X48" s="81">
        <f>IF(Q48=0,"-",W48/Q48)</f>
        <v>1</v>
      </c>
      <c r="Y48" s="186">
        <v>6000</v>
      </c>
      <c r="Z48" s="187">
        <f>IFERROR(Y48/Q48,"-")</f>
        <v>6000</v>
      </c>
      <c r="AA48" s="187">
        <f>IFERROR(Y48/W48,"-")</f>
        <v>6000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>
        <v>1</v>
      </c>
      <c r="CH48" s="134">
        <f>IF(Q48=0,"",IF(CG48=0,"",(CG48/Q48)))</f>
        <v>1</v>
      </c>
      <c r="CI48" s="135">
        <v>1</v>
      </c>
      <c r="CJ48" s="136">
        <f>IFERROR(CI48/CG48,"-")</f>
        <v>1</v>
      </c>
      <c r="CK48" s="137">
        <v>6000</v>
      </c>
      <c r="CL48" s="138">
        <f>IFERROR(CK48/CG48,"-")</f>
        <v>6000</v>
      </c>
      <c r="CM48" s="139"/>
      <c r="CN48" s="139">
        <v>1</v>
      </c>
      <c r="CO48" s="139"/>
      <c r="CP48" s="140">
        <v>1</v>
      </c>
      <c r="CQ48" s="141">
        <v>6000</v>
      </c>
      <c r="CR48" s="141">
        <v>6000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0.325</v>
      </c>
      <c r="B49" s="189" t="s">
        <v>162</v>
      </c>
      <c r="C49" s="189" t="s">
        <v>58</v>
      </c>
      <c r="D49" s="189"/>
      <c r="E49" s="189" t="s">
        <v>104</v>
      </c>
      <c r="F49" s="189" t="s">
        <v>60</v>
      </c>
      <c r="G49" s="189" t="s">
        <v>61</v>
      </c>
      <c r="H49" s="89" t="s">
        <v>163</v>
      </c>
      <c r="I49" s="89" t="s">
        <v>85</v>
      </c>
      <c r="J49" s="190" t="s">
        <v>64</v>
      </c>
      <c r="K49" s="181">
        <v>80000</v>
      </c>
      <c r="L49" s="80">
        <v>5</v>
      </c>
      <c r="M49" s="80">
        <v>0</v>
      </c>
      <c r="N49" s="80">
        <v>28</v>
      </c>
      <c r="O49" s="91">
        <v>3</v>
      </c>
      <c r="P49" s="92">
        <v>0</v>
      </c>
      <c r="Q49" s="93">
        <f>O49+P49</f>
        <v>3</v>
      </c>
      <c r="R49" s="81">
        <f>IFERROR(Q49/N49,"-")</f>
        <v>0.10714285714286</v>
      </c>
      <c r="S49" s="80">
        <v>0</v>
      </c>
      <c r="T49" s="80">
        <v>1</v>
      </c>
      <c r="U49" s="81">
        <f>IFERROR(T49/(Q49),"-")</f>
        <v>0.33333333333333</v>
      </c>
      <c r="V49" s="82">
        <f>IFERROR(K49/SUM(Q49:Q50),"-")</f>
        <v>20000</v>
      </c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>
        <f>SUM(Y49:Y50)-SUM(K49:K50)</f>
        <v>-54000</v>
      </c>
      <c r="AC49" s="85">
        <f>SUM(Y49:Y50)/SUM(K49:K50)</f>
        <v>0.325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3</v>
      </c>
      <c r="BP49" s="120">
        <f>IF(Q49=0,"",IF(BO49=0,"",(BO49/Q49)))</f>
        <v>1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164</v>
      </c>
      <c r="C50" s="189" t="s">
        <v>58</v>
      </c>
      <c r="D50" s="189"/>
      <c r="E50" s="189" t="s">
        <v>104</v>
      </c>
      <c r="F50" s="189" t="s">
        <v>60</v>
      </c>
      <c r="G50" s="189" t="s">
        <v>73</v>
      </c>
      <c r="H50" s="89"/>
      <c r="I50" s="89"/>
      <c r="J50" s="89"/>
      <c r="K50" s="181"/>
      <c r="L50" s="80">
        <v>18</v>
      </c>
      <c r="M50" s="80">
        <v>11</v>
      </c>
      <c r="N50" s="80">
        <v>1</v>
      </c>
      <c r="O50" s="91">
        <v>1</v>
      </c>
      <c r="P50" s="92">
        <v>0</v>
      </c>
      <c r="Q50" s="93">
        <f>O50+P50</f>
        <v>1</v>
      </c>
      <c r="R50" s="81">
        <f>IFERROR(Q50/N50,"-")</f>
        <v>1</v>
      </c>
      <c r="S50" s="80">
        <v>0</v>
      </c>
      <c r="T50" s="80">
        <v>1</v>
      </c>
      <c r="U50" s="81">
        <f>IFERROR(T50/(Q50),"-")</f>
        <v>1</v>
      </c>
      <c r="V50" s="82"/>
      <c r="W50" s="83">
        <v>1</v>
      </c>
      <c r="X50" s="81">
        <f>IF(Q50=0,"-",W50/Q50)</f>
        <v>1</v>
      </c>
      <c r="Y50" s="186">
        <v>26000</v>
      </c>
      <c r="Z50" s="187">
        <f>IFERROR(Y50/Q50,"-")</f>
        <v>26000</v>
      </c>
      <c r="AA50" s="187">
        <f>IFERROR(Y50/W50,"-")</f>
        <v>26000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>
        <v>1</v>
      </c>
      <c r="CH50" s="134">
        <f>IF(Q50=0,"",IF(CG50=0,"",(CG50/Q50)))</f>
        <v>1</v>
      </c>
      <c r="CI50" s="135">
        <v>1</v>
      </c>
      <c r="CJ50" s="136">
        <f>IFERROR(CI50/CG50,"-")</f>
        <v>1</v>
      </c>
      <c r="CK50" s="137">
        <v>26000</v>
      </c>
      <c r="CL50" s="138">
        <f>IFERROR(CK50/CG50,"-")</f>
        <v>26000</v>
      </c>
      <c r="CM50" s="139"/>
      <c r="CN50" s="139"/>
      <c r="CO50" s="139">
        <v>1</v>
      </c>
      <c r="CP50" s="140">
        <v>1</v>
      </c>
      <c r="CQ50" s="141">
        <v>26000</v>
      </c>
      <c r="CR50" s="141">
        <v>26000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0</v>
      </c>
      <c r="B51" s="189" t="s">
        <v>165</v>
      </c>
      <c r="C51" s="189" t="s">
        <v>58</v>
      </c>
      <c r="D51" s="189"/>
      <c r="E51" s="189" t="s">
        <v>59</v>
      </c>
      <c r="F51" s="189" t="s">
        <v>93</v>
      </c>
      <c r="G51" s="189" t="s">
        <v>61</v>
      </c>
      <c r="H51" s="89" t="s">
        <v>163</v>
      </c>
      <c r="I51" s="89" t="s">
        <v>85</v>
      </c>
      <c r="J51" s="190" t="s">
        <v>166</v>
      </c>
      <c r="K51" s="181">
        <v>80000</v>
      </c>
      <c r="L51" s="80">
        <v>13</v>
      </c>
      <c r="M51" s="80">
        <v>0</v>
      </c>
      <c r="N51" s="80">
        <v>39</v>
      </c>
      <c r="O51" s="91">
        <v>1</v>
      </c>
      <c r="P51" s="92">
        <v>0</v>
      </c>
      <c r="Q51" s="93">
        <f>O51+P51</f>
        <v>1</v>
      </c>
      <c r="R51" s="81">
        <f>IFERROR(Q51/N51,"-")</f>
        <v>0.025641025641026</v>
      </c>
      <c r="S51" s="80">
        <v>0</v>
      </c>
      <c r="T51" s="80">
        <v>1</v>
      </c>
      <c r="U51" s="81">
        <f>IFERROR(T51/(Q51),"-")</f>
        <v>1</v>
      </c>
      <c r="V51" s="82">
        <f>IFERROR(K51/SUM(Q51:Q52),"-")</f>
        <v>40000</v>
      </c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>
        <f>SUM(Y51:Y52)-SUM(K51:K52)</f>
        <v>-80000</v>
      </c>
      <c r="AC51" s="85">
        <f>SUM(Y51:Y52)/SUM(K51:K52)</f>
        <v>0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>
        <f>IF(Q51=0,"",IF(BO51=0,"",(BO51/Q51)))</f>
        <v>0</v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>
        <v>1</v>
      </c>
      <c r="BY51" s="127">
        <f>IF(Q51=0,"",IF(BX51=0,"",(BX51/Q51)))</f>
        <v>1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167</v>
      </c>
      <c r="C52" s="189" t="s">
        <v>58</v>
      </c>
      <c r="D52" s="189"/>
      <c r="E52" s="189" t="s">
        <v>59</v>
      </c>
      <c r="F52" s="189" t="s">
        <v>93</v>
      </c>
      <c r="G52" s="189" t="s">
        <v>73</v>
      </c>
      <c r="H52" s="89"/>
      <c r="I52" s="89"/>
      <c r="J52" s="89"/>
      <c r="K52" s="181"/>
      <c r="L52" s="80">
        <v>22</v>
      </c>
      <c r="M52" s="80">
        <v>11</v>
      </c>
      <c r="N52" s="80">
        <v>2</v>
      </c>
      <c r="O52" s="91">
        <v>1</v>
      </c>
      <c r="P52" s="92">
        <v>0</v>
      </c>
      <c r="Q52" s="93">
        <f>O52+P52</f>
        <v>1</v>
      </c>
      <c r="R52" s="81">
        <f>IFERROR(Q52/N52,"-")</f>
        <v>0.5</v>
      </c>
      <c r="S52" s="80">
        <v>1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1</v>
      </c>
      <c r="BY52" s="127">
        <f>IF(Q52=0,"",IF(BX52=0,"",(BX52/Q52)))</f>
        <v>1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0.36</v>
      </c>
      <c r="B53" s="189" t="s">
        <v>168</v>
      </c>
      <c r="C53" s="189" t="s">
        <v>58</v>
      </c>
      <c r="D53" s="189"/>
      <c r="E53" s="189" t="s">
        <v>169</v>
      </c>
      <c r="F53" s="189" t="s">
        <v>77</v>
      </c>
      <c r="G53" s="189" t="s">
        <v>61</v>
      </c>
      <c r="H53" s="89" t="s">
        <v>101</v>
      </c>
      <c r="I53" s="89" t="s">
        <v>170</v>
      </c>
      <c r="J53" s="89" t="s">
        <v>171</v>
      </c>
      <c r="K53" s="181">
        <v>50000</v>
      </c>
      <c r="L53" s="80">
        <v>18</v>
      </c>
      <c r="M53" s="80">
        <v>0</v>
      </c>
      <c r="N53" s="80">
        <v>100</v>
      </c>
      <c r="O53" s="91">
        <v>4</v>
      </c>
      <c r="P53" s="92">
        <v>0</v>
      </c>
      <c r="Q53" s="93">
        <f>O53+P53</f>
        <v>4</v>
      </c>
      <c r="R53" s="81">
        <f>IFERROR(Q53/N53,"-")</f>
        <v>0.04</v>
      </c>
      <c r="S53" s="80">
        <v>0</v>
      </c>
      <c r="T53" s="80">
        <v>1</v>
      </c>
      <c r="U53" s="81">
        <f>IFERROR(T53/(Q53),"-")</f>
        <v>0.25</v>
      </c>
      <c r="V53" s="82">
        <f>IFERROR(K53/SUM(Q53:Q54),"-")</f>
        <v>5555.5555555556</v>
      </c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>
        <f>SUM(Y53:Y54)-SUM(K53:K54)</f>
        <v>-32000</v>
      </c>
      <c r="AC53" s="85">
        <f>SUM(Y53:Y54)/SUM(K53:K54)</f>
        <v>0.36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0.25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2</v>
      </c>
      <c r="BP53" s="120">
        <f>IF(Q53=0,"",IF(BO53=0,"",(BO53/Q53)))</f>
        <v>0.5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1</v>
      </c>
      <c r="BY53" s="127">
        <f>IF(Q53=0,"",IF(BX53=0,"",(BX53/Q53)))</f>
        <v>0.25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172</v>
      </c>
      <c r="C54" s="189" t="s">
        <v>58</v>
      </c>
      <c r="D54" s="189"/>
      <c r="E54" s="189" t="s">
        <v>169</v>
      </c>
      <c r="F54" s="189" t="s">
        <v>77</v>
      </c>
      <c r="G54" s="189" t="s">
        <v>73</v>
      </c>
      <c r="H54" s="89"/>
      <c r="I54" s="89"/>
      <c r="J54" s="89"/>
      <c r="K54" s="181"/>
      <c r="L54" s="80">
        <v>45</v>
      </c>
      <c r="M54" s="80">
        <v>29</v>
      </c>
      <c r="N54" s="80">
        <v>17</v>
      </c>
      <c r="O54" s="91">
        <v>5</v>
      </c>
      <c r="P54" s="92">
        <v>0</v>
      </c>
      <c r="Q54" s="93">
        <f>O54+P54</f>
        <v>5</v>
      </c>
      <c r="R54" s="81">
        <f>IFERROR(Q54/N54,"-")</f>
        <v>0.29411764705882</v>
      </c>
      <c r="S54" s="80">
        <v>4</v>
      </c>
      <c r="T54" s="80">
        <v>0</v>
      </c>
      <c r="U54" s="81">
        <f>IFERROR(T54/(Q54),"-")</f>
        <v>0</v>
      </c>
      <c r="V54" s="82"/>
      <c r="W54" s="83">
        <v>1</v>
      </c>
      <c r="X54" s="81">
        <f>IF(Q54=0,"-",W54/Q54)</f>
        <v>0.2</v>
      </c>
      <c r="Y54" s="186">
        <v>18000</v>
      </c>
      <c r="Z54" s="187">
        <f>IFERROR(Y54/Q54,"-")</f>
        <v>3600</v>
      </c>
      <c r="AA54" s="187">
        <f>IFERROR(Y54/W54,"-")</f>
        <v>18000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0.2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2</v>
      </c>
      <c r="BY54" s="127">
        <f>IF(Q54=0,"",IF(BX54=0,"",(BX54/Q54)))</f>
        <v>0.4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>
        <v>2</v>
      </c>
      <c r="CH54" s="134">
        <f>IF(Q54=0,"",IF(CG54=0,"",(CG54/Q54)))</f>
        <v>0.4</v>
      </c>
      <c r="CI54" s="135">
        <v>1</v>
      </c>
      <c r="CJ54" s="136">
        <f>IFERROR(CI54/CG54,"-")</f>
        <v>0.5</v>
      </c>
      <c r="CK54" s="137">
        <v>18000</v>
      </c>
      <c r="CL54" s="138">
        <f>IFERROR(CK54/CG54,"-")</f>
        <v>9000</v>
      </c>
      <c r="CM54" s="139"/>
      <c r="CN54" s="139"/>
      <c r="CO54" s="139">
        <v>1</v>
      </c>
      <c r="CP54" s="140">
        <v>1</v>
      </c>
      <c r="CQ54" s="141">
        <v>18000</v>
      </c>
      <c r="CR54" s="141">
        <v>18000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0.16</v>
      </c>
      <c r="B55" s="189" t="s">
        <v>173</v>
      </c>
      <c r="C55" s="189" t="s">
        <v>58</v>
      </c>
      <c r="D55" s="189"/>
      <c r="E55" s="189" t="s">
        <v>174</v>
      </c>
      <c r="F55" s="189" t="s">
        <v>175</v>
      </c>
      <c r="G55" s="189" t="s">
        <v>61</v>
      </c>
      <c r="H55" s="89" t="s">
        <v>101</v>
      </c>
      <c r="I55" s="89" t="s">
        <v>170</v>
      </c>
      <c r="J55" s="89" t="s">
        <v>176</v>
      </c>
      <c r="K55" s="181">
        <v>50000</v>
      </c>
      <c r="L55" s="80">
        <v>8</v>
      </c>
      <c r="M55" s="80">
        <v>0</v>
      </c>
      <c r="N55" s="80">
        <v>44</v>
      </c>
      <c r="O55" s="91">
        <v>3</v>
      </c>
      <c r="P55" s="92">
        <v>0</v>
      </c>
      <c r="Q55" s="93">
        <f>O55+P55</f>
        <v>3</v>
      </c>
      <c r="R55" s="81">
        <f>IFERROR(Q55/N55,"-")</f>
        <v>0.068181818181818</v>
      </c>
      <c r="S55" s="80">
        <v>0</v>
      </c>
      <c r="T55" s="80">
        <v>0</v>
      </c>
      <c r="U55" s="81">
        <f>IFERROR(T55/(Q55),"-")</f>
        <v>0</v>
      </c>
      <c r="V55" s="82">
        <f>IFERROR(K55/SUM(Q55:Q56),"-")</f>
        <v>6250</v>
      </c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>
        <f>SUM(Y55:Y56)-SUM(K55:K56)</f>
        <v>-42000</v>
      </c>
      <c r="AC55" s="85">
        <f>SUM(Y55:Y56)/SUM(K55:K56)</f>
        <v>0.16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>
        <v>1</v>
      </c>
      <c r="AO55" s="101">
        <f>IF(Q55=0,"",IF(AN55=0,"",(AN55/Q55)))</f>
        <v>0.33333333333333</v>
      </c>
      <c r="AP55" s="100"/>
      <c r="AQ55" s="102">
        <f>IFERROR(AP55/AN55,"-")</f>
        <v>0</v>
      </c>
      <c r="AR55" s="103"/>
      <c r="AS55" s="104">
        <f>IFERROR(AR55/AN55,"-")</f>
        <v>0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0.33333333333333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>
        <v>1</v>
      </c>
      <c r="CH55" s="134">
        <f>IF(Q55=0,"",IF(CG55=0,"",(CG55/Q55)))</f>
        <v>0.33333333333333</v>
      </c>
      <c r="CI55" s="135"/>
      <c r="CJ55" s="136">
        <f>IFERROR(CI55/CG55,"-")</f>
        <v>0</v>
      </c>
      <c r="CK55" s="137"/>
      <c r="CL55" s="138">
        <f>IFERROR(CK55/CG55,"-")</f>
        <v>0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177</v>
      </c>
      <c r="C56" s="189" t="s">
        <v>58</v>
      </c>
      <c r="D56" s="189"/>
      <c r="E56" s="189" t="s">
        <v>174</v>
      </c>
      <c r="F56" s="189" t="s">
        <v>175</v>
      </c>
      <c r="G56" s="189" t="s">
        <v>73</v>
      </c>
      <c r="H56" s="89"/>
      <c r="I56" s="89"/>
      <c r="J56" s="89"/>
      <c r="K56" s="181"/>
      <c r="L56" s="80">
        <v>24</v>
      </c>
      <c r="M56" s="80">
        <v>19</v>
      </c>
      <c r="N56" s="80">
        <v>12</v>
      </c>
      <c r="O56" s="91">
        <v>5</v>
      </c>
      <c r="P56" s="92">
        <v>0</v>
      </c>
      <c r="Q56" s="93">
        <f>O56+P56</f>
        <v>5</v>
      </c>
      <c r="R56" s="81">
        <f>IFERROR(Q56/N56,"-")</f>
        <v>0.41666666666667</v>
      </c>
      <c r="S56" s="80">
        <v>1</v>
      </c>
      <c r="T56" s="80">
        <v>2</v>
      </c>
      <c r="U56" s="81">
        <f>IFERROR(T56/(Q56),"-")</f>
        <v>0.4</v>
      </c>
      <c r="V56" s="82"/>
      <c r="W56" s="83">
        <v>1</v>
      </c>
      <c r="X56" s="81">
        <f>IF(Q56=0,"-",W56/Q56)</f>
        <v>0.2</v>
      </c>
      <c r="Y56" s="186">
        <v>8000</v>
      </c>
      <c r="Z56" s="187">
        <f>IFERROR(Y56/Q56,"-")</f>
        <v>1600</v>
      </c>
      <c r="AA56" s="187">
        <f>IFERROR(Y56/W56,"-")</f>
        <v>8000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0.2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0.2</v>
      </c>
      <c r="BH56" s="112">
        <v>1</v>
      </c>
      <c r="BI56" s="114">
        <f>IFERROR(BH56/BF56,"-")</f>
        <v>1</v>
      </c>
      <c r="BJ56" s="115">
        <v>8000</v>
      </c>
      <c r="BK56" s="116">
        <f>IFERROR(BJ56/BF56,"-")</f>
        <v>8000</v>
      </c>
      <c r="BL56" s="117"/>
      <c r="BM56" s="117">
        <v>1</v>
      </c>
      <c r="BN56" s="117"/>
      <c r="BO56" s="119">
        <v>1</v>
      </c>
      <c r="BP56" s="120">
        <f>IF(Q56=0,"",IF(BO56=0,"",(BO56/Q56)))</f>
        <v>0.2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2</v>
      </c>
      <c r="BY56" s="127">
        <f>IF(Q56=0,"",IF(BX56=0,"",(BX56/Q56)))</f>
        <v>0.4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1</v>
      </c>
      <c r="CQ56" s="141">
        <v>8000</v>
      </c>
      <c r="CR56" s="141">
        <v>8000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0.02</v>
      </c>
      <c r="B57" s="189" t="s">
        <v>178</v>
      </c>
      <c r="C57" s="189" t="s">
        <v>58</v>
      </c>
      <c r="D57" s="189"/>
      <c r="E57" s="189" t="s">
        <v>179</v>
      </c>
      <c r="F57" s="189" t="s">
        <v>136</v>
      </c>
      <c r="G57" s="189" t="s">
        <v>61</v>
      </c>
      <c r="H57" s="89" t="s">
        <v>105</v>
      </c>
      <c r="I57" s="89" t="s">
        <v>180</v>
      </c>
      <c r="J57" s="190" t="s">
        <v>79</v>
      </c>
      <c r="K57" s="181">
        <v>100000</v>
      </c>
      <c r="L57" s="80">
        <v>4</v>
      </c>
      <c r="M57" s="80">
        <v>0</v>
      </c>
      <c r="N57" s="80">
        <v>29</v>
      </c>
      <c r="O57" s="91">
        <v>0</v>
      </c>
      <c r="P57" s="92">
        <v>0</v>
      </c>
      <c r="Q57" s="93">
        <f>O57+P57</f>
        <v>0</v>
      </c>
      <c r="R57" s="81">
        <f>IFERROR(Q57/N57,"-")</f>
        <v>0</v>
      </c>
      <c r="S57" s="80">
        <v>0</v>
      </c>
      <c r="T57" s="80">
        <v>0</v>
      </c>
      <c r="U57" s="81" t="str">
        <f>IFERROR(T57/(Q57),"-")</f>
        <v>-</v>
      </c>
      <c r="V57" s="82">
        <f>IFERROR(K57/SUM(Q57:Q61),"-")</f>
        <v>20000</v>
      </c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>
        <f>SUM(Y57:Y61)-SUM(K57:K61)</f>
        <v>-98000</v>
      </c>
      <c r="AC57" s="85">
        <f>SUM(Y57:Y61)/SUM(K57:K61)</f>
        <v>0.02</v>
      </c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181</v>
      </c>
      <c r="C58" s="189" t="s">
        <v>58</v>
      </c>
      <c r="D58" s="189"/>
      <c r="E58" s="189" t="s">
        <v>179</v>
      </c>
      <c r="F58" s="189" t="s">
        <v>128</v>
      </c>
      <c r="G58" s="189" t="s">
        <v>61</v>
      </c>
      <c r="H58" s="89" t="s">
        <v>105</v>
      </c>
      <c r="I58" s="89" t="s">
        <v>180</v>
      </c>
      <c r="J58" s="191" t="s">
        <v>97</v>
      </c>
      <c r="K58" s="181"/>
      <c r="L58" s="80">
        <v>5</v>
      </c>
      <c r="M58" s="80">
        <v>0</v>
      </c>
      <c r="N58" s="80">
        <v>31</v>
      </c>
      <c r="O58" s="91">
        <v>2</v>
      </c>
      <c r="P58" s="92">
        <v>0</v>
      </c>
      <c r="Q58" s="93">
        <f>O58+P58</f>
        <v>2</v>
      </c>
      <c r="R58" s="81">
        <f>IFERROR(Q58/N58,"-")</f>
        <v>0.064516129032258</v>
      </c>
      <c r="S58" s="80">
        <v>0</v>
      </c>
      <c r="T58" s="80">
        <v>2</v>
      </c>
      <c r="U58" s="81">
        <f>IFERROR(T58/(Q58),"-")</f>
        <v>1</v>
      </c>
      <c r="V58" s="82"/>
      <c r="W58" s="83">
        <v>1</v>
      </c>
      <c r="X58" s="81">
        <f>IF(Q58=0,"-",W58/Q58)</f>
        <v>0.5</v>
      </c>
      <c r="Y58" s="186">
        <v>2000</v>
      </c>
      <c r="Z58" s="187">
        <f>IFERROR(Y58/Q58,"-")</f>
        <v>1000</v>
      </c>
      <c r="AA58" s="187">
        <f>IFERROR(Y58/W58,"-")</f>
        <v>2000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2</v>
      </c>
      <c r="BG58" s="113">
        <f>IF(Q58=0,"",IF(BF58=0,"",(BF58/Q58)))</f>
        <v>1</v>
      </c>
      <c r="BH58" s="112">
        <v>1</v>
      </c>
      <c r="BI58" s="114">
        <f>IFERROR(BH58/BF58,"-")</f>
        <v>0.5</v>
      </c>
      <c r="BJ58" s="115">
        <v>2000</v>
      </c>
      <c r="BK58" s="116">
        <f>IFERROR(BJ58/BF58,"-")</f>
        <v>1000</v>
      </c>
      <c r="BL58" s="117"/>
      <c r="BM58" s="117"/>
      <c r="BN58" s="117">
        <v>1</v>
      </c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1</v>
      </c>
      <c r="CQ58" s="141">
        <v>2000</v>
      </c>
      <c r="CR58" s="141">
        <v>2000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182</v>
      </c>
      <c r="C59" s="189" t="s">
        <v>58</v>
      </c>
      <c r="D59" s="189"/>
      <c r="E59" s="189" t="s">
        <v>183</v>
      </c>
      <c r="F59" s="189" t="s">
        <v>184</v>
      </c>
      <c r="G59" s="189" t="s">
        <v>61</v>
      </c>
      <c r="H59" s="89" t="s">
        <v>105</v>
      </c>
      <c r="I59" s="89" t="s">
        <v>180</v>
      </c>
      <c r="J59" s="190" t="s">
        <v>185</v>
      </c>
      <c r="K59" s="181"/>
      <c r="L59" s="80">
        <v>0</v>
      </c>
      <c r="M59" s="80">
        <v>0</v>
      </c>
      <c r="N59" s="80">
        <v>17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186</v>
      </c>
      <c r="C60" s="189" t="s">
        <v>58</v>
      </c>
      <c r="D60" s="189"/>
      <c r="E60" s="189" t="s">
        <v>187</v>
      </c>
      <c r="F60" s="189" t="s">
        <v>132</v>
      </c>
      <c r="G60" s="189" t="s">
        <v>61</v>
      </c>
      <c r="H60" s="89" t="s">
        <v>105</v>
      </c>
      <c r="I60" s="89" t="s">
        <v>180</v>
      </c>
      <c r="J60" s="191" t="s">
        <v>152</v>
      </c>
      <c r="K60" s="181"/>
      <c r="L60" s="80">
        <v>4</v>
      </c>
      <c r="M60" s="80">
        <v>0</v>
      </c>
      <c r="N60" s="80">
        <v>16</v>
      </c>
      <c r="O60" s="91">
        <v>0</v>
      </c>
      <c r="P60" s="92">
        <v>0</v>
      </c>
      <c r="Q60" s="93">
        <f>O60+P60</f>
        <v>0</v>
      </c>
      <c r="R60" s="81">
        <f>IFERROR(Q60/N60,"-")</f>
        <v>0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188</v>
      </c>
      <c r="C61" s="189" t="s">
        <v>58</v>
      </c>
      <c r="D61" s="189"/>
      <c r="E61" s="189" t="s">
        <v>72</v>
      </c>
      <c r="F61" s="189" t="s">
        <v>72</v>
      </c>
      <c r="G61" s="189" t="s">
        <v>73</v>
      </c>
      <c r="H61" s="89" t="s">
        <v>189</v>
      </c>
      <c r="I61" s="89"/>
      <c r="J61" s="89"/>
      <c r="K61" s="181"/>
      <c r="L61" s="80">
        <v>112</v>
      </c>
      <c r="M61" s="80">
        <v>29</v>
      </c>
      <c r="N61" s="80">
        <v>47</v>
      </c>
      <c r="O61" s="91">
        <v>3</v>
      </c>
      <c r="P61" s="92">
        <v>0</v>
      </c>
      <c r="Q61" s="93">
        <f>O61+P61</f>
        <v>3</v>
      </c>
      <c r="R61" s="81">
        <f>IFERROR(Q61/N61,"-")</f>
        <v>0.063829787234043</v>
      </c>
      <c r="S61" s="80">
        <v>1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3</v>
      </c>
      <c r="BP61" s="120">
        <f>IF(Q61=0,"",IF(BO61=0,"",(BO61/Q61)))</f>
        <v>1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0.325</v>
      </c>
      <c r="B62" s="189" t="s">
        <v>190</v>
      </c>
      <c r="C62" s="189" t="s">
        <v>58</v>
      </c>
      <c r="D62" s="189"/>
      <c r="E62" s="189"/>
      <c r="F62" s="189"/>
      <c r="G62" s="189" t="s">
        <v>61</v>
      </c>
      <c r="H62" s="89" t="s">
        <v>191</v>
      </c>
      <c r="I62" s="89" t="s">
        <v>192</v>
      </c>
      <c r="J62" s="89" t="s">
        <v>143</v>
      </c>
      <c r="K62" s="181">
        <v>80000</v>
      </c>
      <c r="L62" s="80">
        <v>15</v>
      </c>
      <c r="M62" s="80">
        <v>0</v>
      </c>
      <c r="N62" s="80">
        <v>79</v>
      </c>
      <c r="O62" s="91">
        <v>4</v>
      </c>
      <c r="P62" s="92">
        <v>0</v>
      </c>
      <c r="Q62" s="93">
        <f>O62+P62</f>
        <v>4</v>
      </c>
      <c r="R62" s="81">
        <f>IFERROR(Q62/N62,"-")</f>
        <v>0.050632911392405</v>
      </c>
      <c r="S62" s="80">
        <v>0</v>
      </c>
      <c r="T62" s="80">
        <v>3</v>
      </c>
      <c r="U62" s="81">
        <f>IFERROR(T62/(Q62),"-")</f>
        <v>0.75</v>
      </c>
      <c r="V62" s="82">
        <f>IFERROR(K62/SUM(Q62:Q63),"-")</f>
        <v>11428.571428571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SUM(Y62:Y63)-SUM(K62:K63)</f>
        <v>-54000</v>
      </c>
      <c r="AC62" s="85">
        <f>SUM(Y62:Y63)/SUM(K62:K63)</f>
        <v>0.325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>
        <v>1</v>
      </c>
      <c r="AO62" s="101">
        <f>IF(Q62=0,"",IF(AN62=0,"",(AN62/Q62)))</f>
        <v>0.25</v>
      </c>
      <c r="AP62" s="100"/>
      <c r="AQ62" s="102">
        <f>IFERROR(AP62/AN62,"-")</f>
        <v>0</v>
      </c>
      <c r="AR62" s="103"/>
      <c r="AS62" s="104">
        <f>IFERROR(AR62/AN62,"-")</f>
        <v>0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2</v>
      </c>
      <c r="BP62" s="120">
        <f>IF(Q62=0,"",IF(BO62=0,"",(BO62/Q62)))</f>
        <v>0.5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1</v>
      </c>
      <c r="BY62" s="127">
        <f>IF(Q62=0,"",IF(BX62=0,"",(BX62/Q62)))</f>
        <v>0.25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193</v>
      </c>
      <c r="C63" s="189" t="s">
        <v>58</v>
      </c>
      <c r="D63" s="189"/>
      <c r="E63" s="189"/>
      <c r="F63" s="189"/>
      <c r="G63" s="189" t="s">
        <v>73</v>
      </c>
      <c r="H63" s="89"/>
      <c r="I63" s="89"/>
      <c r="J63" s="89"/>
      <c r="K63" s="181"/>
      <c r="L63" s="80">
        <v>18</v>
      </c>
      <c r="M63" s="80">
        <v>12</v>
      </c>
      <c r="N63" s="80">
        <v>16</v>
      </c>
      <c r="O63" s="91">
        <v>3</v>
      </c>
      <c r="P63" s="92">
        <v>0</v>
      </c>
      <c r="Q63" s="93">
        <f>O63+P63</f>
        <v>3</v>
      </c>
      <c r="R63" s="81">
        <f>IFERROR(Q63/N63,"-")</f>
        <v>0.1875</v>
      </c>
      <c r="S63" s="80">
        <v>2</v>
      </c>
      <c r="T63" s="80">
        <v>1</v>
      </c>
      <c r="U63" s="81">
        <f>IFERROR(T63/(Q63),"-")</f>
        <v>0.33333333333333</v>
      </c>
      <c r="V63" s="82"/>
      <c r="W63" s="83">
        <v>1</v>
      </c>
      <c r="X63" s="81">
        <f>IF(Q63=0,"-",W63/Q63)</f>
        <v>0.33333333333333</v>
      </c>
      <c r="Y63" s="186">
        <v>26000</v>
      </c>
      <c r="Z63" s="187">
        <f>IFERROR(Y63/Q63,"-")</f>
        <v>8666.6666666667</v>
      </c>
      <c r="AA63" s="187">
        <f>IFERROR(Y63/W63,"-")</f>
        <v>26000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1</v>
      </c>
      <c r="BP63" s="120">
        <f>IF(Q63=0,"",IF(BO63=0,"",(BO63/Q63)))</f>
        <v>0.33333333333333</v>
      </c>
      <c r="BQ63" s="121">
        <v>1</v>
      </c>
      <c r="BR63" s="122">
        <f>IFERROR(BQ63/BO63,"-")</f>
        <v>1</v>
      </c>
      <c r="BS63" s="123">
        <v>21000</v>
      </c>
      <c r="BT63" s="124">
        <f>IFERROR(BS63/BO63,"-")</f>
        <v>21000</v>
      </c>
      <c r="BU63" s="125"/>
      <c r="BV63" s="125"/>
      <c r="BW63" s="125">
        <v>1</v>
      </c>
      <c r="BX63" s="126">
        <v>2</v>
      </c>
      <c r="BY63" s="127">
        <f>IF(Q63=0,"",IF(BX63=0,"",(BX63/Q63)))</f>
        <v>0.66666666666667</v>
      </c>
      <c r="BZ63" s="128">
        <v>1</v>
      </c>
      <c r="CA63" s="129">
        <f>IFERROR(BZ63/BX63,"-")</f>
        <v>0.5</v>
      </c>
      <c r="CB63" s="130">
        <v>5000</v>
      </c>
      <c r="CC63" s="131">
        <f>IFERROR(CB63/BX63,"-")</f>
        <v>2500</v>
      </c>
      <c r="CD63" s="132">
        <v>1</v>
      </c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1</v>
      </c>
      <c r="CQ63" s="141">
        <v>26000</v>
      </c>
      <c r="CR63" s="141">
        <v>21000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30"/>
      <c r="B64" s="86"/>
      <c r="C64" s="86"/>
      <c r="D64" s="87"/>
      <c r="E64" s="87"/>
      <c r="F64" s="87"/>
      <c r="G64" s="88"/>
      <c r="H64" s="89"/>
      <c r="I64" s="89"/>
      <c r="J64" s="89"/>
      <c r="K64" s="182"/>
      <c r="L64" s="34"/>
      <c r="M64" s="34"/>
      <c r="N64" s="31"/>
      <c r="O64" s="23"/>
      <c r="P64" s="23"/>
      <c r="Q64" s="23"/>
      <c r="R64" s="32"/>
      <c r="S64" s="32"/>
      <c r="T64" s="23"/>
      <c r="U64" s="32"/>
      <c r="V64" s="25"/>
      <c r="W64" s="25"/>
      <c r="X64" s="25"/>
      <c r="Y64" s="188"/>
      <c r="Z64" s="188"/>
      <c r="AA64" s="188"/>
      <c r="AB64" s="188"/>
      <c r="AC64" s="33"/>
      <c r="AD64" s="58"/>
      <c r="AE64" s="62"/>
      <c r="AF64" s="63"/>
      <c r="AG64" s="62"/>
      <c r="AH64" s="66"/>
      <c r="AI64" s="67"/>
      <c r="AJ64" s="68"/>
      <c r="AK64" s="69"/>
      <c r="AL64" s="69"/>
      <c r="AM64" s="69"/>
      <c r="AN64" s="62"/>
      <c r="AO64" s="63"/>
      <c r="AP64" s="62"/>
      <c r="AQ64" s="66"/>
      <c r="AR64" s="67"/>
      <c r="AS64" s="68"/>
      <c r="AT64" s="69"/>
      <c r="AU64" s="69"/>
      <c r="AV64" s="69"/>
      <c r="AW64" s="62"/>
      <c r="AX64" s="63"/>
      <c r="AY64" s="62"/>
      <c r="AZ64" s="66"/>
      <c r="BA64" s="67"/>
      <c r="BB64" s="68"/>
      <c r="BC64" s="69"/>
      <c r="BD64" s="69"/>
      <c r="BE64" s="69"/>
      <c r="BF64" s="62"/>
      <c r="BG64" s="63"/>
      <c r="BH64" s="62"/>
      <c r="BI64" s="66"/>
      <c r="BJ64" s="67"/>
      <c r="BK64" s="68"/>
      <c r="BL64" s="69"/>
      <c r="BM64" s="69"/>
      <c r="BN64" s="69"/>
      <c r="BO64" s="64"/>
      <c r="BP64" s="65"/>
      <c r="BQ64" s="62"/>
      <c r="BR64" s="66"/>
      <c r="BS64" s="67"/>
      <c r="BT64" s="68"/>
      <c r="BU64" s="69"/>
      <c r="BV64" s="69"/>
      <c r="BW64" s="69"/>
      <c r="BX64" s="64"/>
      <c r="BY64" s="65"/>
      <c r="BZ64" s="62"/>
      <c r="CA64" s="66"/>
      <c r="CB64" s="67"/>
      <c r="CC64" s="68"/>
      <c r="CD64" s="69"/>
      <c r="CE64" s="69"/>
      <c r="CF64" s="69"/>
      <c r="CG64" s="64"/>
      <c r="CH64" s="65"/>
      <c r="CI64" s="62"/>
      <c r="CJ64" s="66"/>
      <c r="CK64" s="67"/>
      <c r="CL64" s="68"/>
      <c r="CM64" s="69"/>
      <c r="CN64" s="69"/>
      <c r="CO64" s="69"/>
      <c r="CP64" s="70"/>
      <c r="CQ64" s="67"/>
      <c r="CR64" s="67"/>
      <c r="CS64" s="67"/>
      <c r="CT64" s="71"/>
    </row>
    <row r="65" spans="1:99">
      <c r="A65" s="30"/>
      <c r="B65" s="37"/>
      <c r="C65" s="37"/>
      <c r="D65" s="21"/>
      <c r="E65" s="21"/>
      <c r="F65" s="21"/>
      <c r="G65" s="22"/>
      <c r="H65" s="36"/>
      <c r="I65" s="36"/>
      <c r="J65" s="74"/>
      <c r="K65" s="183"/>
      <c r="L65" s="34"/>
      <c r="M65" s="34"/>
      <c r="N65" s="31"/>
      <c r="O65" s="23"/>
      <c r="P65" s="23"/>
      <c r="Q65" s="23"/>
      <c r="R65" s="32"/>
      <c r="S65" s="32"/>
      <c r="T65" s="23"/>
      <c r="U65" s="32"/>
      <c r="V65" s="25"/>
      <c r="W65" s="25"/>
      <c r="X65" s="25"/>
      <c r="Y65" s="188"/>
      <c r="Z65" s="188"/>
      <c r="AA65" s="188"/>
      <c r="AB65" s="188"/>
      <c r="AC65" s="33"/>
      <c r="AD65" s="60"/>
      <c r="AE65" s="62"/>
      <c r="AF65" s="63"/>
      <c r="AG65" s="62"/>
      <c r="AH65" s="66"/>
      <c r="AI65" s="67"/>
      <c r="AJ65" s="68"/>
      <c r="AK65" s="69"/>
      <c r="AL65" s="69"/>
      <c r="AM65" s="69"/>
      <c r="AN65" s="62"/>
      <c r="AO65" s="63"/>
      <c r="AP65" s="62"/>
      <c r="AQ65" s="66"/>
      <c r="AR65" s="67"/>
      <c r="AS65" s="68"/>
      <c r="AT65" s="69"/>
      <c r="AU65" s="69"/>
      <c r="AV65" s="69"/>
      <c r="AW65" s="62"/>
      <c r="AX65" s="63"/>
      <c r="AY65" s="62"/>
      <c r="AZ65" s="66"/>
      <c r="BA65" s="67"/>
      <c r="BB65" s="68"/>
      <c r="BC65" s="69"/>
      <c r="BD65" s="69"/>
      <c r="BE65" s="69"/>
      <c r="BF65" s="62"/>
      <c r="BG65" s="63"/>
      <c r="BH65" s="62"/>
      <c r="BI65" s="66"/>
      <c r="BJ65" s="67"/>
      <c r="BK65" s="68"/>
      <c r="BL65" s="69"/>
      <c r="BM65" s="69"/>
      <c r="BN65" s="69"/>
      <c r="BO65" s="64"/>
      <c r="BP65" s="65"/>
      <c r="BQ65" s="62"/>
      <c r="BR65" s="66"/>
      <c r="BS65" s="67"/>
      <c r="BT65" s="68"/>
      <c r="BU65" s="69"/>
      <c r="BV65" s="69"/>
      <c r="BW65" s="69"/>
      <c r="BX65" s="64"/>
      <c r="BY65" s="65"/>
      <c r="BZ65" s="62"/>
      <c r="CA65" s="66"/>
      <c r="CB65" s="67"/>
      <c r="CC65" s="68"/>
      <c r="CD65" s="69"/>
      <c r="CE65" s="69"/>
      <c r="CF65" s="69"/>
      <c r="CG65" s="64"/>
      <c r="CH65" s="65"/>
      <c r="CI65" s="62"/>
      <c r="CJ65" s="66"/>
      <c r="CK65" s="67"/>
      <c r="CL65" s="68"/>
      <c r="CM65" s="69"/>
      <c r="CN65" s="69"/>
      <c r="CO65" s="69"/>
      <c r="CP65" s="70"/>
      <c r="CQ65" s="67"/>
      <c r="CR65" s="67"/>
      <c r="CS65" s="67"/>
      <c r="CT65" s="71"/>
    </row>
    <row r="66" spans="1:99">
      <c r="A66" s="19">
        <f>AC66</f>
        <v>1.746393442623</v>
      </c>
      <c r="B66" s="39"/>
      <c r="C66" s="39"/>
      <c r="D66" s="39"/>
      <c r="E66" s="39"/>
      <c r="F66" s="39"/>
      <c r="G66" s="39"/>
      <c r="H66" s="40" t="s">
        <v>194</v>
      </c>
      <c r="I66" s="40"/>
      <c r="J66" s="40"/>
      <c r="K66" s="184">
        <f>SUM(K6:K65)</f>
        <v>3965000</v>
      </c>
      <c r="L66" s="41">
        <f>SUM(L6:L65)</f>
        <v>1895</v>
      </c>
      <c r="M66" s="41">
        <f>SUM(M6:M65)</f>
        <v>708</v>
      </c>
      <c r="N66" s="41">
        <f>SUM(N6:N65)</f>
        <v>2211</v>
      </c>
      <c r="O66" s="41">
        <f>SUM(O6:O65)</f>
        <v>298</v>
      </c>
      <c r="P66" s="41">
        <f>SUM(P6:P65)</f>
        <v>2</v>
      </c>
      <c r="Q66" s="41">
        <f>SUM(Q6:Q65)</f>
        <v>300</v>
      </c>
      <c r="R66" s="42">
        <f>IFERROR(Q66/N66,"-")</f>
        <v>0.13568521031208</v>
      </c>
      <c r="S66" s="77">
        <f>SUM(S6:S65)</f>
        <v>61</v>
      </c>
      <c r="T66" s="77">
        <f>SUM(T6:T65)</f>
        <v>110</v>
      </c>
      <c r="U66" s="42">
        <f>IFERROR(S66/Q66,"-")</f>
        <v>0.20333333333333</v>
      </c>
      <c r="V66" s="43">
        <f>IFERROR(K66/Q66,"-")</f>
        <v>13216.666666667</v>
      </c>
      <c r="W66" s="44">
        <f>SUM(W6:W65)</f>
        <v>82</v>
      </c>
      <c r="X66" s="42">
        <f>IFERROR(W66/Q66,"-")</f>
        <v>0.27333333333333</v>
      </c>
      <c r="Y66" s="184">
        <f>SUM(Y6:Y65)</f>
        <v>6924450</v>
      </c>
      <c r="Z66" s="184">
        <f>IFERROR(Y66/Q66,"-")</f>
        <v>23081.5</v>
      </c>
      <c r="AA66" s="184">
        <f>IFERROR(Y66/W66,"-")</f>
        <v>84444.512195122</v>
      </c>
      <c r="AB66" s="184">
        <f>Y66-K66</f>
        <v>2959450</v>
      </c>
      <c r="AC66" s="46">
        <f>Y66/K66</f>
        <v>1.746393442623</v>
      </c>
      <c r="AD66" s="59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6"/>
    <mergeCell ref="K21:K26"/>
    <mergeCell ref="V21:V26"/>
    <mergeCell ref="AB21:AB26"/>
    <mergeCell ref="AC21:AC26"/>
    <mergeCell ref="A27:A28"/>
    <mergeCell ref="K27:K28"/>
    <mergeCell ref="V27:V28"/>
    <mergeCell ref="AB27:AB28"/>
    <mergeCell ref="AC27:AC28"/>
    <mergeCell ref="A29:A36"/>
    <mergeCell ref="K29:K36"/>
    <mergeCell ref="V29:V36"/>
    <mergeCell ref="AB29:AB36"/>
    <mergeCell ref="AC29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61"/>
    <mergeCell ref="K57:K61"/>
    <mergeCell ref="V57:V61"/>
    <mergeCell ref="AB57:AB61"/>
    <mergeCell ref="AC57:AC61"/>
    <mergeCell ref="A62:A63"/>
    <mergeCell ref="K62:K63"/>
    <mergeCell ref="V62:V63"/>
    <mergeCell ref="AB62:AB63"/>
    <mergeCell ref="AC62:AC6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0.70181818181818</v>
      </c>
      <c r="B6" s="189" t="s">
        <v>196</v>
      </c>
      <c r="C6" s="189" t="s">
        <v>58</v>
      </c>
      <c r="D6" s="189" t="s">
        <v>197</v>
      </c>
      <c r="E6" s="189" t="s">
        <v>198</v>
      </c>
      <c r="F6" s="189" t="s">
        <v>199</v>
      </c>
      <c r="G6" s="189" t="s">
        <v>94</v>
      </c>
      <c r="H6" s="89" t="s">
        <v>200</v>
      </c>
      <c r="I6" s="89" t="s">
        <v>201</v>
      </c>
      <c r="J6" s="89" t="s">
        <v>202</v>
      </c>
      <c r="K6" s="181">
        <v>275000</v>
      </c>
      <c r="L6" s="80">
        <v>16</v>
      </c>
      <c r="M6" s="80">
        <v>0</v>
      </c>
      <c r="N6" s="80">
        <v>74</v>
      </c>
      <c r="O6" s="91">
        <v>12</v>
      </c>
      <c r="P6" s="92">
        <v>0</v>
      </c>
      <c r="Q6" s="93">
        <f>O6+P6</f>
        <v>12</v>
      </c>
      <c r="R6" s="81">
        <f>IFERROR(Q6/N6,"-")</f>
        <v>0.16216216216216</v>
      </c>
      <c r="S6" s="80">
        <v>1</v>
      </c>
      <c r="T6" s="80">
        <v>9</v>
      </c>
      <c r="U6" s="81">
        <f>IFERROR(T6/(Q6),"-")</f>
        <v>0.75</v>
      </c>
      <c r="V6" s="82">
        <f>IFERROR(K6/SUM(Q6:Q7),"-")</f>
        <v>11956.52173913</v>
      </c>
      <c r="W6" s="83">
        <v>2</v>
      </c>
      <c r="X6" s="81">
        <f>IF(Q6=0,"-",W6/Q6)</f>
        <v>0.16666666666667</v>
      </c>
      <c r="Y6" s="186">
        <v>62000</v>
      </c>
      <c r="Z6" s="187">
        <f>IFERROR(Y6/Q6,"-")</f>
        <v>5166.6666666667</v>
      </c>
      <c r="AA6" s="187">
        <f>IFERROR(Y6/W6,"-")</f>
        <v>31000</v>
      </c>
      <c r="AB6" s="181">
        <f>SUM(Y6:Y7)-SUM(K6:K7)</f>
        <v>-82000</v>
      </c>
      <c r="AC6" s="85">
        <f>SUM(Y6:Y7)/SUM(K6:K7)</f>
        <v>0.70181818181818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0.16666666666667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0.083333333333333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0.083333333333333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5</v>
      </c>
      <c r="BP6" s="120">
        <f>IF(Q6=0,"",IF(BO6=0,"",(BO6/Q6)))</f>
        <v>0.41666666666667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0.16666666666667</v>
      </c>
      <c r="BZ6" s="128">
        <v>1</v>
      </c>
      <c r="CA6" s="129">
        <f>IFERROR(BZ6/BX6,"-")</f>
        <v>0.5</v>
      </c>
      <c r="CB6" s="130">
        <v>4000</v>
      </c>
      <c r="CC6" s="131">
        <f>IFERROR(CB6/BX6,"-")</f>
        <v>2000</v>
      </c>
      <c r="CD6" s="132"/>
      <c r="CE6" s="132">
        <v>1</v>
      </c>
      <c r="CF6" s="132"/>
      <c r="CG6" s="133">
        <v>1</v>
      </c>
      <c r="CH6" s="134">
        <f>IF(Q6=0,"",IF(CG6=0,"",(CG6/Q6)))</f>
        <v>0.083333333333333</v>
      </c>
      <c r="CI6" s="135">
        <v>1</v>
      </c>
      <c r="CJ6" s="136">
        <f>IFERROR(CI6/CG6,"-")</f>
        <v>1</v>
      </c>
      <c r="CK6" s="137">
        <v>58000</v>
      </c>
      <c r="CL6" s="138">
        <f>IFERROR(CK6/CG6,"-")</f>
        <v>58000</v>
      </c>
      <c r="CM6" s="139"/>
      <c r="CN6" s="139"/>
      <c r="CO6" s="139">
        <v>1</v>
      </c>
      <c r="CP6" s="140">
        <v>2</v>
      </c>
      <c r="CQ6" s="141">
        <v>62000</v>
      </c>
      <c r="CR6" s="141">
        <v>58000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203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145</v>
      </c>
      <c r="M7" s="80">
        <v>54</v>
      </c>
      <c r="N7" s="80">
        <v>15</v>
      </c>
      <c r="O7" s="91">
        <v>11</v>
      </c>
      <c r="P7" s="92">
        <v>0</v>
      </c>
      <c r="Q7" s="93">
        <f>O7+P7</f>
        <v>11</v>
      </c>
      <c r="R7" s="81">
        <f>IFERROR(Q7/N7,"-")</f>
        <v>0.73333333333333</v>
      </c>
      <c r="S7" s="80">
        <v>2</v>
      </c>
      <c r="T7" s="80">
        <v>7</v>
      </c>
      <c r="U7" s="81">
        <f>IFERROR(T7/(Q7),"-")</f>
        <v>0.63636363636364</v>
      </c>
      <c r="V7" s="82"/>
      <c r="W7" s="83">
        <v>2</v>
      </c>
      <c r="X7" s="81">
        <f>IF(Q7=0,"-",W7/Q7)</f>
        <v>0.18181818181818</v>
      </c>
      <c r="Y7" s="186">
        <v>131000</v>
      </c>
      <c r="Z7" s="187">
        <f>IFERROR(Y7/Q7,"-")</f>
        <v>11909.090909091</v>
      </c>
      <c r="AA7" s="187">
        <f>IFERROR(Y7/W7,"-")</f>
        <v>65500</v>
      </c>
      <c r="AB7" s="181"/>
      <c r="AC7" s="85"/>
      <c r="AD7" s="78"/>
      <c r="AE7" s="94">
        <v>1</v>
      </c>
      <c r="AF7" s="95">
        <f>IF(Q7=0,"",IF(AE7=0,"",(AE7/Q7)))</f>
        <v>0.090909090909091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</v>
      </c>
      <c r="AO7" s="101">
        <f>IF(Q7=0,"",IF(AN7=0,"",(AN7/Q7)))</f>
        <v>0.090909090909091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0.090909090909091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0.36363636363636</v>
      </c>
      <c r="BH7" s="112">
        <v>1</v>
      </c>
      <c r="BI7" s="114">
        <f>IFERROR(BH7/BF7,"-")</f>
        <v>0.25</v>
      </c>
      <c r="BJ7" s="115">
        <v>123000</v>
      </c>
      <c r="BK7" s="116">
        <f>IFERROR(BJ7/BF7,"-")</f>
        <v>30750</v>
      </c>
      <c r="BL7" s="117"/>
      <c r="BM7" s="117"/>
      <c r="BN7" s="117">
        <v>1</v>
      </c>
      <c r="BO7" s="119">
        <v>4</v>
      </c>
      <c r="BP7" s="120">
        <f>IF(Q7=0,"",IF(BO7=0,"",(BO7/Q7)))</f>
        <v>0.36363636363636</v>
      </c>
      <c r="BQ7" s="121">
        <v>1</v>
      </c>
      <c r="BR7" s="122">
        <f>IFERROR(BQ7/BO7,"-")</f>
        <v>0.25</v>
      </c>
      <c r="BS7" s="123">
        <v>8000</v>
      </c>
      <c r="BT7" s="124">
        <f>IFERROR(BS7/BO7,"-")</f>
        <v>2000</v>
      </c>
      <c r="BU7" s="125"/>
      <c r="BV7" s="125">
        <v>1</v>
      </c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131000</v>
      </c>
      <c r="CR7" s="141">
        <v>123000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1.5162162162162</v>
      </c>
      <c r="B8" s="189" t="s">
        <v>204</v>
      </c>
      <c r="C8" s="189" t="s">
        <v>58</v>
      </c>
      <c r="D8" s="189" t="s">
        <v>205</v>
      </c>
      <c r="E8" s="189" t="s">
        <v>206</v>
      </c>
      <c r="F8" s="189" t="s">
        <v>207</v>
      </c>
      <c r="G8" s="189" t="s">
        <v>94</v>
      </c>
      <c r="H8" s="89" t="s">
        <v>208</v>
      </c>
      <c r="I8" s="89" t="s">
        <v>209</v>
      </c>
      <c r="J8" s="89" t="s">
        <v>210</v>
      </c>
      <c r="K8" s="181">
        <v>370000</v>
      </c>
      <c r="L8" s="80">
        <v>52</v>
      </c>
      <c r="M8" s="80">
        <v>0</v>
      </c>
      <c r="N8" s="80">
        <v>167</v>
      </c>
      <c r="O8" s="91">
        <v>14</v>
      </c>
      <c r="P8" s="92">
        <v>0</v>
      </c>
      <c r="Q8" s="93">
        <f>O8+P8</f>
        <v>14</v>
      </c>
      <c r="R8" s="81">
        <f>IFERROR(Q8/N8,"-")</f>
        <v>0.083832335329341</v>
      </c>
      <c r="S8" s="80">
        <v>0</v>
      </c>
      <c r="T8" s="80">
        <v>7</v>
      </c>
      <c r="U8" s="81">
        <f>IFERROR(T8/(Q8),"-")</f>
        <v>0.5</v>
      </c>
      <c r="V8" s="82">
        <f>IFERROR(K8/SUM(Q8:Q9),"-")</f>
        <v>9024.3902439024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191000</v>
      </c>
      <c r="AC8" s="85">
        <f>SUM(Y8:Y9)/SUM(K8:K9)</f>
        <v>1.5162162162162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0.14285714285714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2</v>
      </c>
      <c r="AX8" s="107">
        <f>IF(Q8=0,"",IF(AW8=0,"",(AW8/Q8)))</f>
        <v>0.14285714285714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3</v>
      </c>
      <c r="BG8" s="113">
        <f>IF(Q8=0,"",IF(BF8=0,"",(BF8/Q8)))</f>
        <v>0.21428571428571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7</v>
      </c>
      <c r="BP8" s="120">
        <f>IF(Q8=0,"",IF(BO8=0,"",(BO8/Q8)))</f>
        <v>0.5</v>
      </c>
      <c r="BQ8" s="121">
        <v>1</v>
      </c>
      <c r="BR8" s="122">
        <f>IFERROR(BQ8/BO8,"-")</f>
        <v>0.14285714285714</v>
      </c>
      <c r="BS8" s="123">
        <v>55000</v>
      </c>
      <c r="BT8" s="124">
        <f>IFERROR(BS8/BO8,"-")</f>
        <v>7857.1428571429</v>
      </c>
      <c r="BU8" s="125"/>
      <c r="BV8" s="125"/>
      <c r="BW8" s="125">
        <v>1</v>
      </c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>
        <v>55000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211</v>
      </c>
      <c r="C9" s="189" t="s">
        <v>58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290</v>
      </c>
      <c r="M9" s="80">
        <v>136</v>
      </c>
      <c r="N9" s="80">
        <v>69</v>
      </c>
      <c r="O9" s="91">
        <v>27</v>
      </c>
      <c r="P9" s="92">
        <v>0</v>
      </c>
      <c r="Q9" s="93">
        <f>O9+P9</f>
        <v>27</v>
      </c>
      <c r="R9" s="81">
        <f>IFERROR(Q9/N9,"-")</f>
        <v>0.39130434782609</v>
      </c>
      <c r="S9" s="80">
        <v>5</v>
      </c>
      <c r="T9" s="80">
        <v>7</v>
      </c>
      <c r="U9" s="81">
        <f>IFERROR(T9/(Q9),"-")</f>
        <v>0.25925925925926</v>
      </c>
      <c r="V9" s="82"/>
      <c r="W9" s="83">
        <v>5</v>
      </c>
      <c r="X9" s="81">
        <f>IF(Q9=0,"-",W9/Q9)</f>
        <v>0.18518518518519</v>
      </c>
      <c r="Y9" s="186">
        <v>561000</v>
      </c>
      <c r="Z9" s="187">
        <f>IFERROR(Y9/Q9,"-")</f>
        <v>20777.777777778</v>
      </c>
      <c r="AA9" s="187">
        <f>IFERROR(Y9/W9,"-")</f>
        <v>112200</v>
      </c>
      <c r="AB9" s="181"/>
      <c r="AC9" s="85"/>
      <c r="AD9" s="78"/>
      <c r="AE9" s="94">
        <v>2</v>
      </c>
      <c r="AF9" s="95">
        <f>IF(Q9=0,"",IF(AE9=0,"",(AE9/Q9)))</f>
        <v>0.074074074074074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2</v>
      </c>
      <c r="AX9" s="107">
        <f>IF(Q9=0,"",IF(AW9=0,"",(AW9/Q9)))</f>
        <v>0.074074074074074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6</v>
      </c>
      <c r="BG9" s="113">
        <f>IF(Q9=0,"",IF(BF9=0,"",(BF9/Q9)))</f>
        <v>0.22222222222222</v>
      </c>
      <c r="BH9" s="112">
        <v>2</v>
      </c>
      <c r="BI9" s="114">
        <f>IFERROR(BH9/BF9,"-")</f>
        <v>0.33333333333333</v>
      </c>
      <c r="BJ9" s="115">
        <v>481000</v>
      </c>
      <c r="BK9" s="116">
        <f>IFERROR(BJ9/BF9,"-")</f>
        <v>80166.666666667</v>
      </c>
      <c r="BL9" s="117"/>
      <c r="BM9" s="117"/>
      <c r="BN9" s="117">
        <v>2</v>
      </c>
      <c r="BO9" s="119">
        <v>9</v>
      </c>
      <c r="BP9" s="120">
        <f>IF(Q9=0,"",IF(BO9=0,"",(BO9/Q9)))</f>
        <v>0.33333333333333</v>
      </c>
      <c r="BQ9" s="121">
        <v>3</v>
      </c>
      <c r="BR9" s="122">
        <f>IFERROR(BQ9/BO9,"-")</f>
        <v>0.33333333333333</v>
      </c>
      <c r="BS9" s="123">
        <v>90000</v>
      </c>
      <c r="BT9" s="124">
        <f>IFERROR(BS9/BO9,"-")</f>
        <v>10000</v>
      </c>
      <c r="BU9" s="125"/>
      <c r="BV9" s="125"/>
      <c r="BW9" s="125">
        <v>3</v>
      </c>
      <c r="BX9" s="126">
        <v>5</v>
      </c>
      <c r="BY9" s="127">
        <f>IF(Q9=0,"",IF(BX9=0,"",(BX9/Q9)))</f>
        <v>0.18518518518519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3</v>
      </c>
      <c r="CH9" s="134">
        <f>IF(Q9=0,"",IF(CG9=0,"",(CG9/Q9)))</f>
        <v>0.11111111111111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5</v>
      </c>
      <c r="CQ9" s="141">
        <v>561000</v>
      </c>
      <c r="CR9" s="141">
        <v>445000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1.1294117647059</v>
      </c>
      <c r="B10" s="189" t="s">
        <v>212</v>
      </c>
      <c r="C10" s="189" t="s">
        <v>58</v>
      </c>
      <c r="D10" s="189" t="s">
        <v>213</v>
      </c>
      <c r="E10" s="189" t="s">
        <v>206</v>
      </c>
      <c r="F10" s="189" t="s">
        <v>207</v>
      </c>
      <c r="G10" s="189" t="s">
        <v>94</v>
      </c>
      <c r="H10" s="89" t="s">
        <v>214</v>
      </c>
      <c r="I10" s="89" t="s">
        <v>201</v>
      </c>
      <c r="J10" s="89" t="s">
        <v>202</v>
      </c>
      <c r="K10" s="181">
        <v>340000</v>
      </c>
      <c r="L10" s="80">
        <v>32</v>
      </c>
      <c r="M10" s="80">
        <v>0</v>
      </c>
      <c r="N10" s="80">
        <v>145</v>
      </c>
      <c r="O10" s="91">
        <v>11</v>
      </c>
      <c r="P10" s="92">
        <v>0</v>
      </c>
      <c r="Q10" s="93">
        <f>O10+P10</f>
        <v>11</v>
      </c>
      <c r="R10" s="81">
        <f>IFERROR(Q10/N10,"-")</f>
        <v>0.075862068965517</v>
      </c>
      <c r="S10" s="80">
        <v>2</v>
      </c>
      <c r="T10" s="80">
        <v>6</v>
      </c>
      <c r="U10" s="81">
        <f>IFERROR(T10/(Q10),"-")</f>
        <v>0.54545454545455</v>
      </c>
      <c r="V10" s="82">
        <f>IFERROR(K10/SUM(Q10:Q11),"-")</f>
        <v>10303.03030303</v>
      </c>
      <c r="W10" s="83">
        <v>2</v>
      </c>
      <c r="X10" s="81">
        <f>IF(Q10=0,"-",W10/Q10)</f>
        <v>0.18181818181818</v>
      </c>
      <c r="Y10" s="186">
        <v>49000</v>
      </c>
      <c r="Z10" s="187">
        <f>IFERROR(Y10/Q10,"-")</f>
        <v>4454.5454545455</v>
      </c>
      <c r="AA10" s="187">
        <f>IFERROR(Y10/W10,"-")</f>
        <v>24500</v>
      </c>
      <c r="AB10" s="181">
        <f>SUM(Y10:Y11)-SUM(K10:K11)</f>
        <v>44000</v>
      </c>
      <c r="AC10" s="85">
        <f>SUM(Y10:Y11)/SUM(K10:K11)</f>
        <v>1.1294117647059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3</v>
      </c>
      <c r="BG10" s="113">
        <f>IF(Q10=0,"",IF(BF10=0,"",(BF10/Q10)))</f>
        <v>0.27272727272727</v>
      </c>
      <c r="BH10" s="112">
        <v>1</v>
      </c>
      <c r="BI10" s="114">
        <f>IFERROR(BH10/BF10,"-")</f>
        <v>0.33333333333333</v>
      </c>
      <c r="BJ10" s="115">
        <v>5000</v>
      </c>
      <c r="BK10" s="116">
        <f>IFERROR(BJ10/BF10,"-")</f>
        <v>1666.6666666667</v>
      </c>
      <c r="BL10" s="117">
        <v>1</v>
      </c>
      <c r="BM10" s="117"/>
      <c r="BN10" s="117"/>
      <c r="BO10" s="119">
        <v>7</v>
      </c>
      <c r="BP10" s="120">
        <f>IF(Q10=0,"",IF(BO10=0,"",(BO10/Q10)))</f>
        <v>0.63636363636364</v>
      </c>
      <c r="BQ10" s="121">
        <v>2</v>
      </c>
      <c r="BR10" s="122">
        <f>IFERROR(BQ10/BO10,"-")</f>
        <v>0.28571428571429</v>
      </c>
      <c r="BS10" s="123">
        <v>50000</v>
      </c>
      <c r="BT10" s="124">
        <f>IFERROR(BS10/BO10,"-")</f>
        <v>7142.8571428571</v>
      </c>
      <c r="BU10" s="125"/>
      <c r="BV10" s="125">
        <v>1</v>
      </c>
      <c r="BW10" s="125">
        <v>1</v>
      </c>
      <c r="BX10" s="126">
        <v>1</v>
      </c>
      <c r="BY10" s="127">
        <f>IF(Q10=0,"",IF(BX10=0,"",(BX10/Q10)))</f>
        <v>0.090909090909091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2</v>
      </c>
      <c r="CQ10" s="141">
        <v>49000</v>
      </c>
      <c r="CR10" s="141">
        <v>44000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215</v>
      </c>
      <c r="C11" s="189" t="s">
        <v>58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128</v>
      </c>
      <c r="M11" s="80">
        <v>82</v>
      </c>
      <c r="N11" s="80">
        <v>33</v>
      </c>
      <c r="O11" s="91">
        <v>22</v>
      </c>
      <c r="P11" s="92">
        <v>0</v>
      </c>
      <c r="Q11" s="93">
        <f>O11+P11</f>
        <v>22</v>
      </c>
      <c r="R11" s="81">
        <f>IFERROR(Q11/N11,"-")</f>
        <v>0.66666666666667</v>
      </c>
      <c r="S11" s="80">
        <v>4</v>
      </c>
      <c r="T11" s="80">
        <v>7</v>
      </c>
      <c r="U11" s="81">
        <f>IFERROR(T11/(Q11),"-")</f>
        <v>0.31818181818182</v>
      </c>
      <c r="V11" s="82"/>
      <c r="W11" s="83">
        <v>5</v>
      </c>
      <c r="X11" s="81">
        <f>IF(Q11=0,"-",W11/Q11)</f>
        <v>0.22727272727273</v>
      </c>
      <c r="Y11" s="186">
        <v>335000</v>
      </c>
      <c r="Z11" s="187">
        <f>IFERROR(Y11/Q11,"-")</f>
        <v>15227.272727273</v>
      </c>
      <c r="AA11" s="187">
        <f>IFERROR(Y11/W11,"-")</f>
        <v>67000</v>
      </c>
      <c r="AB11" s="181"/>
      <c r="AC11" s="85"/>
      <c r="AD11" s="78"/>
      <c r="AE11" s="94">
        <v>1</v>
      </c>
      <c r="AF11" s="95">
        <f>IF(Q11=0,"",IF(AE11=0,"",(AE11/Q11)))</f>
        <v>0.045454545454545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</v>
      </c>
      <c r="AO11" s="101">
        <f>IF(Q11=0,"",IF(AN11=0,"",(AN11/Q11)))</f>
        <v>0.045454545454545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2</v>
      </c>
      <c r="AX11" s="107">
        <f>IF(Q11=0,"",IF(AW11=0,"",(AW11/Q11)))</f>
        <v>0.090909090909091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4</v>
      </c>
      <c r="BG11" s="113">
        <f>IF(Q11=0,"",IF(BF11=0,"",(BF11/Q11)))</f>
        <v>0.18181818181818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9</v>
      </c>
      <c r="BP11" s="120">
        <f>IF(Q11=0,"",IF(BO11=0,"",(BO11/Q11)))</f>
        <v>0.40909090909091</v>
      </c>
      <c r="BQ11" s="121">
        <v>3</v>
      </c>
      <c r="BR11" s="122">
        <f>IFERROR(BQ11/BO11,"-")</f>
        <v>0.33333333333333</v>
      </c>
      <c r="BS11" s="123">
        <v>70000</v>
      </c>
      <c r="BT11" s="124">
        <f>IFERROR(BS11/BO11,"-")</f>
        <v>7777.7777777778</v>
      </c>
      <c r="BU11" s="125"/>
      <c r="BV11" s="125">
        <v>2</v>
      </c>
      <c r="BW11" s="125">
        <v>1</v>
      </c>
      <c r="BX11" s="126">
        <v>4</v>
      </c>
      <c r="BY11" s="127">
        <f>IF(Q11=0,"",IF(BX11=0,"",(BX11/Q11)))</f>
        <v>0.18181818181818</v>
      </c>
      <c r="BZ11" s="128">
        <v>3</v>
      </c>
      <c r="CA11" s="129">
        <f>IFERROR(BZ11/BX11,"-")</f>
        <v>0.75</v>
      </c>
      <c r="CB11" s="130">
        <v>257000</v>
      </c>
      <c r="CC11" s="131">
        <f>IFERROR(CB11/BX11,"-")</f>
        <v>64250</v>
      </c>
      <c r="CD11" s="132"/>
      <c r="CE11" s="132">
        <v>1</v>
      </c>
      <c r="CF11" s="132">
        <v>2</v>
      </c>
      <c r="CG11" s="133">
        <v>1</v>
      </c>
      <c r="CH11" s="134">
        <f>IF(Q11=0,"",IF(CG11=0,"",(CG11/Q11)))</f>
        <v>0.045454545454545</v>
      </c>
      <c r="CI11" s="135">
        <v>1</v>
      </c>
      <c r="CJ11" s="136">
        <f>IFERROR(CI11/CG11,"-")</f>
        <v>1</v>
      </c>
      <c r="CK11" s="137">
        <v>8000</v>
      </c>
      <c r="CL11" s="138">
        <f>IFERROR(CK11/CG11,"-")</f>
        <v>8000</v>
      </c>
      <c r="CM11" s="139"/>
      <c r="CN11" s="139">
        <v>1</v>
      </c>
      <c r="CO11" s="139"/>
      <c r="CP11" s="140">
        <v>5</v>
      </c>
      <c r="CQ11" s="141">
        <v>335000</v>
      </c>
      <c r="CR11" s="141">
        <v>219000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27.209523809524</v>
      </c>
      <c r="B12" s="189" t="s">
        <v>216</v>
      </c>
      <c r="C12" s="189" t="s">
        <v>217</v>
      </c>
      <c r="D12" s="189" t="s">
        <v>218</v>
      </c>
      <c r="E12" s="189" t="s">
        <v>219</v>
      </c>
      <c r="F12" s="189"/>
      <c r="G12" s="189" t="s">
        <v>220</v>
      </c>
      <c r="H12" s="89" t="s">
        <v>221</v>
      </c>
      <c r="I12" s="89" t="s">
        <v>222</v>
      </c>
      <c r="J12" s="89" t="s">
        <v>223</v>
      </c>
      <c r="K12" s="181">
        <v>105000</v>
      </c>
      <c r="L12" s="80">
        <v>79</v>
      </c>
      <c r="M12" s="80">
        <v>0</v>
      </c>
      <c r="N12" s="80">
        <v>261</v>
      </c>
      <c r="O12" s="91">
        <v>29</v>
      </c>
      <c r="P12" s="92">
        <v>0</v>
      </c>
      <c r="Q12" s="93">
        <f>O12+P12</f>
        <v>29</v>
      </c>
      <c r="R12" s="81">
        <f>IFERROR(Q12/N12,"-")</f>
        <v>0.11111111111111</v>
      </c>
      <c r="S12" s="80">
        <v>1</v>
      </c>
      <c r="T12" s="80">
        <v>16</v>
      </c>
      <c r="U12" s="81">
        <f>IFERROR(T12/(Q12),"-")</f>
        <v>0.55172413793103</v>
      </c>
      <c r="V12" s="82">
        <f>IFERROR(K12/SUM(Q12:Q13),"-")</f>
        <v>1093.75</v>
      </c>
      <c r="W12" s="83">
        <v>8</v>
      </c>
      <c r="X12" s="81">
        <f>IF(Q12=0,"-",W12/Q12)</f>
        <v>0.27586206896552</v>
      </c>
      <c r="Y12" s="186">
        <v>415000</v>
      </c>
      <c r="Z12" s="187">
        <f>IFERROR(Y12/Q12,"-")</f>
        <v>14310.344827586</v>
      </c>
      <c r="AA12" s="187">
        <f>IFERROR(Y12/W12,"-")</f>
        <v>51875</v>
      </c>
      <c r="AB12" s="181">
        <f>SUM(Y12:Y13)-SUM(K12:K13)</f>
        <v>2752000</v>
      </c>
      <c r="AC12" s="85">
        <f>SUM(Y12:Y13)/SUM(K12:K13)</f>
        <v>27.209523809524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0.03448275862069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2</v>
      </c>
      <c r="AX12" s="107">
        <f>IF(Q12=0,"",IF(AW12=0,"",(AW12/Q12)))</f>
        <v>0.068965517241379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12</v>
      </c>
      <c r="BG12" s="113">
        <f>IF(Q12=0,"",IF(BF12=0,"",(BF12/Q12)))</f>
        <v>0.41379310344828</v>
      </c>
      <c r="BH12" s="112">
        <v>3</v>
      </c>
      <c r="BI12" s="114">
        <f>IFERROR(BH12/BF12,"-")</f>
        <v>0.25</v>
      </c>
      <c r="BJ12" s="115">
        <v>90000</v>
      </c>
      <c r="BK12" s="116">
        <f>IFERROR(BJ12/BF12,"-")</f>
        <v>7500</v>
      </c>
      <c r="BL12" s="117">
        <v>1</v>
      </c>
      <c r="BM12" s="117"/>
      <c r="BN12" s="117">
        <v>2</v>
      </c>
      <c r="BO12" s="119">
        <v>8</v>
      </c>
      <c r="BP12" s="120">
        <f>IF(Q12=0,"",IF(BO12=0,"",(BO12/Q12)))</f>
        <v>0.27586206896552</v>
      </c>
      <c r="BQ12" s="121">
        <v>4</v>
      </c>
      <c r="BR12" s="122">
        <f>IFERROR(BQ12/BO12,"-")</f>
        <v>0.5</v>
      </c>
      <c r="BS12" s="123">
        <v>318000</v>
      </c>
      <c r="BT12" s="124">
        <f>IFERROR(BS12/BO12,"-")</f>
        <v>39750</v>
      </c>
      <c r="BU12" s="125">
        <v>2</v>
      </c>
      <c r="BV12" s="125"/>
      <c r="BW12" s="125">
        <v>2</v>
      </c>
      <c r="BX12" s="126">
        <v>6</v>
      </c>
      <c r="BY12" s="127">
        <f>IF(Q12=0,"",IF(BX12=0,"",(BX12/Q12)))</f>
        <v>0.20689655172414</v>
      </c>
      <c r="BZ12" s="128">
        <v>3</v>
      </c>
      <c r="CA12" s="129">
        <f>IFERROR(BZ12/BX12,"-")</f>
        <v>0.5</v>
      </c>
      <c r="CB12" s="130">
        <v>42000</v>
      </c>
      <c r="CC12" s="131">
        <f>IFERROR(CB12/BX12,"-")</f>
        <v>7000</v>
      </c>
      <c r="CD12" s="132">
        <v>1</v>
      </c>
      <c r="CE12" s="132"/>
      <c r="CF12" s="132">
        <v>2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8</v>
      </c>
      <c r="CQ12" s="141">
        <v>415000</v>
      </c>
      <c r="CR12" s="141">
        <v>280000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224</v>
      </c>
      <c r="C13" s="189" t="s">
        <v>217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336</v>
      </c>
      <c r="M13" s="80">
        <v>195</v>
      </c>
      <c r="N13" s="80">
        <v>104</v>
      </c>
      <c r="O13" s="91">
        <v>67</v>
      </c>
      <c r="P13" s="92">
        <v>0</v>
      </c>
      <c r="Q13" s="93">
        <f>O13+P13</f>
        <v>67</v>
      </c>
      <c r="R13" s="81">
        <f>IFERROR(Q13/N13,"-")</f>
        <v>0.64423076923077</v>
      </c>
      <c r="S13" s="80">
        <v>15</v>
      </c>
      <c r="T13" s="80">
        <v>13</v>
      </c>
      <c r="U13" s="81">
        <f>IFERROR(T13/(Q13),"-")</f>
        <v>0.19402985074627</v>
      </c>
      <c r="V13" s="82"/>
      <c r="W13" s="83">
        <v>20</v>
      </c>
      <c r="X13" s="81">
        <f>IF(Q13=0,"-",W13/Q13)</f>
        <v>0.29850746268657</v>
      </c>
      <c r="Y13" s="186">
        <v>2442000</v>
      </c>
      <c r="Z13" s="187">
        <f>IFERROR(Y13/Q13,"-")</f>
        <v>36447.76119403</v>
      </c>
      <c r="AA13" s="187">
        <f>IFERROR(Y13/W13,"-")</f>
        <v>122100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0.014925373134328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3</v>
      </c>
      <c r="AX13" s="107">
        <f>IF(Q13=0,"",IF(AW13=0,"",(AW13/Q13)))</f>
        <v>0.044776119402985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14</v>
      </c>
      <c r="BG13" s="113">
        <f>IF(Q13=0,"",IF(BF13=0,"",(BF13/Q13)))</f>
        <v>0.2089552238806</v>
      </c>
      <c r="BH13" s="112">
        <v>3</v>
      </c>
      <c r="BI13" s="114">
        <f>IFERROR(BH13/BF13,"-")</f>
        <v>0.21428571428571</v>
      </c>
      <c r="BJ13" s="115">
        <v>53000</v>
      </c>
      <c r="BK13" s="116">
        <f>IFERROR(BJ13/BF13,"-")</f>
        <v>3785.7142857143</v>
      </c>
      <c r="BL13" s="117"/>
      <c r="BM13" s="117">
        <v>2</v>
      </c>
      <c r="BN13" s="117">
        <v>1</v>
      </c>
      <c r="BO13" s="119">
        <v>24</v>
      </c>
      <c r="BP13" s="120">
        <f>IF(Q13=0,"",IF(BO13=0,"",(BO13/Q13)))</f>
        <v>0.35820895522388</v>
      </c>
      <c r="BQ13" s="121">
        <v>9</v>
      </c>
      <c r="BR13" s="122">
        <f>IFERROR(BQ13/BO13,"-")</f>
        <v>0.375</v>
      </c>
      <c r="BS13" s="123">
        <v>1968000</v>
      </c>
      <c r="BT13" s="124">
        <f>IFERROR(BS13/BO13,"-")</f>
        <v>82000</v>
      </c>
      <c r="BU13" s="125">
        <v>1</v>
      </c>
      <c r="BV13" s="125"/>
      <c r="BW13" s="125">
        <v>8</v>
      </c>
      <c r="BX13" s="126">
        <v>19</v>
      </c>
      <c r="BY13" s="127">
        <f>IF(Q13=0,"",IF(BX13=0,"",(BX13/Q13)))</f>
        <v>0.28358208955224</v>
      </c>
      <c r="BZ13" s="128">
        <v>8</v>
      </c>
      <c r="CA13" s="129">
        <f>IFERROR(BZ13/BX13,"-")</f>
        <v>0.42105263157895</v>
      </c>
      <c r="CB13" s="130">
        <v>356000</v>
      </c>
      <c r="CC13" s="131">
        <f>IFERROR(CB13/BX13,"-")</f>
        <v>18736.842105263</v>
      </c>
      <c r="CD13" s="132"/>
      <c r="CE13" s="132">
        <v>2</v>
      </c>
      <c r="CF13" s="132">
        <v>6</v>
      </c>
      <c r="CG13" s="133">
        <v>6</v>
      </c>
      <c r="CH13" s="134">
        <f>IF(Q13=0,"",IF(CG13=0,"",(CG13/Q13)))</f>
        <v>0.08955223880597</v>
      </c>
      <c r="CI13" s="135">
        <v>3</v>
      </c>
      <c r="CJ13" s="136">
        <f>IFERROR(CI13/CG13,"-")</f>
        <v>0.5</v>
      </c>
      <c r="CK13" s="137">
        <v>366000</v>
      </c>
      <c r="CL13" s="138">
        <f>IFERROR(CK13/CG13,"-")</f>
        <v>61000</v>
      </c>
      <c r="CM13" s="139">
        <v>1</v>
      </c>
      <c r="CN13" s="139"/>
      <c r="CO13" s="139">
        <v>2</v>
      </c>
      <c r="CP13" s="140">
        <v>20</v>
      </c>
      <c r="CQ13" s="141">
        <v>2442000</v>
      </c>
      <c r="CR13" s="141">
        <v>930000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3.6651376146789</v>
      </c>
      <c r="B16" s="39"/>
      <c r="C16" s="39"/>
      <c r="D16" s="39"/>
      <c r="E16" s="39"/>
      <c r="F16" s="39"/>
      <c r="G16" s="39"/>
      <c r="H16" s="40" t="s">
        <v>225</v>
      </c>
      <c r="I16" s="40"/>
      <c r="J16" s="40"/>
      <c r="K16" s="184">
        <f>SUM(K6:K15)</f>
        <v>1090000</v>
      </c>
      <c r="L16" s="41">
        <f>SUM(L6:L15)</f>
        <v>1078</v>
      </c>
      <c r="M16" s="41">
        <f>SUM(M6:M15)</f>
        <v>467</v>
      </c>
      <c r="N16" s="41">
        <f>SUM(N6:N15)</f>
        <v>868</v>
      </c>
      <c r="O16" s="41">
        <f>SUM(O6:O15)</f>
        <v>193</v>
      </c>
      <c r="P16" s="41">
        <f>SUM(P6:P15)</f>
        <v>0</v>
      </c>
      <c r="Q16" s="41">
        <f>SUM(Q6:Q15)</f>
        <v>193</v>
      </c>
      <c r="R16" s="42">
        <f>IFERROR(Q16/N16,"-")</f>
        <v>0.22235023041475</v>
      </c>
      <c r="S16" s="77">
        <f>SUM(S6:S15)</f>
        <v>30</v>
      </c>
      <c r="T16" s="77">
        <f>SUM(T6:T15)</f>
        <v>72</v>
      </c>
      <c r="U16" s="42">
        <f>IFERROR(S16/Q16,"-")</f>
        <v>0.15544041450777</v>
      </c>
      <c r="V16" s="43">
        <f>IFERROR(K16/Q16,"-")</f>
        <v>5647.6683937824</v>
      </c>
      <c r="W16" s="44">
        <f>SUM(W6:W15)</f>
        <v>44</v>
      </c>
      <c r="X16" s="42">
        <f>IFERROR(W16/Q16,"-")</f>
        <v>0.2279792746114</v>
      </c>
      <c r="Y16" s="184">
        <f>SUM(Y6:Y15)</f>
        <v>3995000</v>
      </c>
      <c r="Z16" s="184">
        <f>IFERROR(Y16/Q16,"-")</f>
        <v>20699.481865285</v>
      </c>
      <c r="AA16" s="184">
        <f>IFERROR(Y16/W16,"-")</f>
        <v>90795.454545455</v>
      </c>
      <c r="AB16" s="184">
        <f>Y16-K16</f>
        <v>2905000</v>
      </c>
      <c r="AC16" s="46">
        <f>Y16/K16</f>
        <v>3.6651376146789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226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8.0216216216216</v>
      </c>
      <c r="B6" s="189" t="s">
        <v>227</v>
      </c>
      <c r="C6" s="189" t="s">
        <v>217</v>
      </c>
      <c r="D6" s="189" t="s">
        <v>228</v>
      </c>
      <c r="E6" s="189" t="s">
        <v>229</v>
      </c>
      <c r="F6" s="189"/>
      <c r="G6" s="189" t="s">
        <v>230</v>
      </c>
      <c r="H6" s="89" t="s">
        <v>231</v>
      </c>
      <c r="I6" s="89" t="s">
        <v>232</v>
      </c>
      <c r="J6" s="190" t="s">
        <v>64</v>
      </c>
      <c r="K6" s="181">
        <v>185000</v>
      </c>
      <c r="L6" s="80">
        <v>34</v>
      </c>
      <c r="M6" s="80">
        <v>0</v>
      </c>
      <c r="N6" s="80">
        <v>201</v>
      </c>
      <c r="O6" s="91">
        <v>15</v>
      </c>
      <c r="P6" s="92">
        <v>0</v>
      </c>
      <c r="Q6" s="93">
        <f>O6+P6</f>
        <v>15</v>
      </c>
      <c r="R6" s="81">
        <f>IFERROR(Q6/N6,"-")</f>
        <v>0.074626865671642</v>
      </c>
      <c r="S6" s="80">
        <v>1</v>
      </c>
      <c r="T6" s="80">
        <v>5</v>
      </c>
      <c r="U6" s="81">
        <f>IFERROR(T6/(Q6),"-")</f>
        <v>0.33333333333333</v>
      </c>
      <c r="V6" s="82">
        <f>IFERROR(K6/SUM(Q6:Q7),"-")</f>
        <v>1554.6218487395</v>
      </c>
      <c r="W6" s="83">
        <v>2</v>
      </c>
      <c r="X6" s="81">
        <f>IF(Q6=0,"-",W6/Q6)</f>
        <v>0.13333333333333</v>
      </c>
      <c r="Y6" s="186">
        <v>348000</v>
      </c>
      <c r="Z6" s="187">
        <f>IFERROR(Y6/Q6,"-")</f>
        <v>23200</v>
      </c>
      <c r="AA6" s="187">
        <f>IFERROR(Y6/W6,"-")</f>
        <v>174000</v>
      </c>
      <c r="AB6" s="181">
        <f>SUM(Y6:Y7)-SUM(K6:K7)</f>
        <v>1299000</v>
      </c>
      <c r="AC6" s="85">
        <f>SUM(Y6:Y7)/SUM(K6:K7)</f>
        <v>8.0216216216216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0.2</v>
      </c>
      <c r="AP6" s="100">
        <v>1</v>
      </c>
      <c r="AQ6" s="102">
        <f>IFERROR(AP6/AN6,"-")</f>
        <v>0.33333333333333</v>
      </c>
      <c r="AR6" s="103">
        <v>35000</v>
      </c>
      <c r="AS6" s="104">
        <f>IFERROR(AR6/AN6,"-")</f>
        <v>11666.666666667</v>
      </c>
      <c r="AT6" s="105"/>
      <c r="AU6" s="105"/>
      <c r="AV6" s="105">
        <v>1</v>
      </c>
      <c r="AW6" s="106">
        <v>3</v>
      </c>
      <c r="AX6" s="107">
        <f>IF(Q6=0,"",IF(AW6=0,"",(AW6/Q6)))</f>
        <v>0.2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0.26666666666667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0.26666666666667</v>
      </c>
      <c r="BQ6" s="121">
        <v>1</v>
      </c>
      <c r="BR6" s="122">
        <f>IFERROR(BQ6/BO6,"-")</f>
        <v>0.25</v>
      </c>
      <c r="BS6" s="123">
        <v>313000</v>
      </c>
      <c r="BT6" s="124">
        <f>IFERROR(BS6/BO6,"-")</f>
        <v>78250</v>
      </c>
      <c r="BU6" s="125"/>
      <c r="BV6" s="125"/>
      <c r="BW6" s="125">
        <v>1</v>
      </c>
      <c r="BX6" s="126">
        <v>1</v>
      </c>
      <c r="BY6" s="127">
        <f>IF(Q6=0,"",IF(BX6=0,"",(BX6/Q6)))</f>
        <v>0.066666666666667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348000</v>
      </c>
      <c r="CR6" s="141">
        <v>313000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233</v>
      </c>
      <c r="C7" s="189" t="s">
        <v>217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345</v>
      </c>
      <c r="M7" s="80">
        <v>243</v>
      </c>
      <c r="N7" s="80">
        <v>168</v>
      </c>
      <c r="O7" s="91">
        <v>104</v>
      </c>
      <c r="P7" s="92">
        <v>0</v>
      </c>
      <c r="Q7" s="93">
        <f>O7+P7</f>
        <v>104</v>
      </c>
      <c r="R7" s="81">
        <f>IFERROR(Q7/N7,"-")</f>
        <v>0.61904761904762</v>
      </c>
      <c r="S7" s="80">
        <v>8</v>
      </c>
      <c r="T7" s="80">
        <v>26</v>
      </c>
      <c r="U7" s="81">
        <f>IFERROR(T7/(Q7),"-")</f>
        <v>0.25</v>
      </c>
      <c r="V7" s="82"/>
      <c r="W7" s="83">
        <v>12</v>
      </c>
      <c r="X7" s="81">
        <f>IF(Q7=0,"-",W7/Q7)</f>
        <v>0.11538461538462</v>
      </c>
      <c r="Y7" s="186">
        <v>1136000</v>
      </c>
      <c r="Z7" s="187">
        <f>IFERROR(Y7/Q7,"-")</f>
        <v>10923.076923077</v>
      </c>
      <c r="AA7" s="187">
        <f>IFERROR(Y7/W7,"-")</f>
        <v>94666.666666667</v>
      </c>
      <c r="AB7" s="181"/>
      <c r="AC7" s="85"/>
      <c r="AD7" s="78"/>
      <c r="AE7" s="94">
        <v>15</v>
      </c>
      <c r="AF7" s="95">
        <f>IF(Q7=0,"",IF(AE7=0,"",(AE7/Q7)))</f>
        <v>0.14423076923077</v>
      </c>
      <c r="AG7" s="94">
        <v>1</v>
      </c>
      <c r="AH7" s="96">
        <f>IFERROR(AG7/AE7,"-")</f>
        <v>0.066666666666667</v>
      </c>
      <c r="AI7" s="97">
        <v>6000</v>
      </c>
      <c r="AJ7" s="98">
        <f>IFERROR(AI7/AE7,"-")</f>
        <v>400</v>
      </c>
      <c r="AK7" s="99"/>
      <c r="AL7" s="99">
        <v>1</v>
      </c>
      <c r="AM7" s="99"/>
      <c r="AN7" s="100">
        <v>11</v>
      </c>
      <c r="AO7" s="101">
        <f>IF(Q7=0,"",IF(AN7=0,"",(AN7/Q7)))</f>
        <v>0.10576923076923</v>
      </c>
      <c r="AP7" s="100">
        <v>1</v>
      </c>
      <c r="AQ7" s="102">
        <f>IFERROR(AP7/AN7,"-")</f>
        <v>0.090909090909091</v>
      </c>
      <c r="AR7" s="103">
        <v>13000</v>
      </c>
      <c r="AS7" s="104">
        <f>IFERROR(AR7/AN7,"-")</f>
        <v>1181.8181818182</v>
      </c>
      <c r="AT7" s="105"/>
      <c r="AU7" s="105"/>
      <c r="AV7" s="105">
        <v>1</v>
      </c>
      <c r="AW7" s="106">
        <v>7</v>
      </c>
      <c r="AX7" s="107">
        <f>IF(Q7=0,"",IF(AW7=0,"",(AW7/Q7)))</f>
        <v>0.067307692307692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27</v>
      </c>
      <c r="BG7" s="113">
        <f>IF(Q7=0,"",IF(BF7=0,"",(BF7/Q7)))</f>
        <v>0.25961538461538</v>
      </c>
      <c r="BH7" s="112">
        <v>5</v>
      </c>
      <c r="BI7" s="114">
        <f>IFERROR(BH7/BF7,"-")</f>
        <v>0.18518518518519</v>
      </c>
      <c r="BJ7" s="115">
        <v>474000</v>
      </c>
      <c r="BK7" s="116">
        <f>IFERROR(BJ7/BF7,"-")</f>
        <v>17555.555555556</v>
      </c>
      <c r="BL7" s="117">
        <v>2</v>
      </c>
      <c r="BM7" s="117">
        <v>1</v>
      </c>
      <c r="BN7" s="117">
        <v>2</v>
      </c>
      <c r="BO7" s="119">
        <v>29</v>
      </c>
      <c r="BP7" s="120">
        <f>IF(Q7=0,"",IF(BO7=0,"",(BO7/Q7)))</f>
        <v>0.27884615384615</v>
      </c>
      <c r="BQ7" s="121">
        <v>1</v>
      </c>
      <c r="BR7" s="122">
        <f>IFERROR(BQ7/BO7,"-")</f>
        <v>0.03448275862069</v>
      </c>
      <c r="BS7" s="123">
        <v>20000</v>
      </c>
      <c r="BT7" s="124">
        <f>IFERROR(BS7/BO7,"-")</f>
        <v>689.65517241379</v>
      </c>
      <c r="BU7" s="125"/>
      <c r="BV7" s="125">
        <v>1</v>
      </c>
      <c r="BW7" s="125"/>
      <c r="BX7" s="126">
        <v>12</v>
      </c>
      <c r="BY7" s="127">
        <f>IF(Q7=0,"",IF(BX7=0,"",(BX7/Q7)))</f>
        <v>0.11538461538462</v>
      </c>
      <c r="BZ7" s="128">
        <v>4</v>
      </c>
      <c r="CA7" s="129">
        <f>IFERROR(BZ7/BX7,"-")</f>
        <v>0.33333333333333</v>
      </c>
      <c r="CB7" s="130">
        <v>630000</v>
      </c>
      <c r="CC7" s="131">
        <f>IFERROR(CB7/BX7,"-")</f>
        <v>52500</v>
      </c>
      <c r="CD7" s="132"/>
      <c r="CE7" s="132">
        <v>1</v>
      </c>
      <c r="CF7" s="132">
        <v>3</v>
      </c>
      <c r="CG7" s="133">
        <v>3</v>
      </c>
      <c r="CH7" s="134">
        <f>IF(Q7=0,"",IF(CG7=0,"",(CG7/Q7)))</f>
        <v>0.028846153846154</v>
      </c>
      <c r="CI7" s="135">
        <v>1</v>
      </c>
      <c r="CJ7" s="136">
        <f>IFERROR(CI7/CG7,"-")</f>
        <v>0.33333333333333</v>
      </c>
      <c r="CK7" s="137">
        <v>6000</v>
      </c>
      <c r="CL7" s="138">
        <f>IFERROR(CK7/CG7,"-")</f>
        <v>2000</v>
      </c>
      <c r="CM7" s="139"/>
      <c r="CN7" s="139">
        <v>1</v>
      </c>
      <c r="CO7" s="139"/>
      <c r="CP7" s="140">
        <v>12</v>
      </c>
      <c r="CQ7" s="141">
        <v>1136000</v>
      </c>
      <c r="CR7" s="141">
        <v>541000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8.0216216216216</v>
      </c>
      <c r="B10" s="39"/>
      <c r="C10" s="39"/>
      <c r="D10" s="39"/>
      <c r="E10" s="39"/>
      <c r="F10" s="39"/>
      <c r="G10" s="39"/>
      <c r="H10" s="40" t="s">
        <v>234</v>
      </c>
      <c r="I10" s="40"/>
      <c r="J10" s="40"/>
      <c r="K10" s="184">
        <f>SUM(K6:K9)</f>
        <v>185000</v>
      </c>
      <c r="L10" s="41">
        <f>SUM(L6:L9)</f>
        <v>379</v>
      </c>
      <c r="M10" s="41">
        <f>SUM(M6:M9)</f>
        <v>243</v>
      </c>
      <c r="N10" s="41">
        <f>SUM(N6:N9)</f>
        <v>369</v>
      </c>
      <c r="O10" s="41">
        <f>SUM(O6:O9)</f>
        <v>119</v>
      </c>
      <c r="P10" s="41">
        <f>SUM(P6:P9)</f>
        <v>0</v>
      </c>
      <c r="Q10" s="41">
        <f>SUM(Q6:Q9)</f>
        <v>119</v>
      </c>
      <c r="R10" s="42">
        <f>IFERROR(Q10/N10,"-")</f>
        <v>0.32249322493225</v>
      </c>
      <c r="S10" s="77">
        <f>SUM(S6:S9)</f>
        <v>9</v>
      </c>
      <c r="T10" s="77">
        <f>SUM(T6:T9)</f>
        <v>31</v>
      </c>
      <c r="U10" s="42">
        <f>IFERROR(S10/Q10,"-")</f>
        <v>0.07563025210084</v>
      </c>
      <c r="V10" s="43">
        <f>IFERROR(K10/Q10,"-")</f>
        <v>1554.6218487395</v>
      </c>
      <c r="W10" s="44">
        <f>SUM(W6:W9)</f>
        <v>14</v>
      </c>
      <c r="X10" s="42">
        <f>IFERROR(W10/Q10,"-")</f>
        <v>0.11764705882353</v>
      </c>
      <c r="Y10" s="184">
        <f>SUM(Y6:Y9)</f>
        <v>1484000</v>
      </c>
      <c r="Z10" s="184">
        <f>IFERROR(Y10/Q10,"-")</f>
        <v>12470.588235294</v>
      </c>
      <c r="AA10" s="184">
        <f>IFERROR(Y10/W10,"-")</f>
        <v>106000</v>
      </c>
      <c r="AB10" s="184">
        <f>Y10-K10</f>
        <v>1299000</v>
      </c>
      <c r="AC10" s="46">
        <f>Y10/K10</f>
        <v>8.0216216216216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235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236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237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238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239</v>
      </c>
      <c r="C6" s="189" t="s">
        <v>240</v>
      </c>
      <c r="D6" s="189"/>
      <c r="E6" s="189"/>
      <c r="F6" s="89" t="s">
        <v>241</v>
      </c>
      <c r="G6" s="89"/>
      <c r="H6" s="181">
        <v>0</v>
      </c>
      <c r="I6" s="84">
        <v>4</v>
      </c>
      <c r="J6" s="80">
        <v>0</v>
      </c>
      <c r="K6" s="80">
        <v>0</v>
      </c>
      <c r="L6" s="80">
        <v>0</v>
      </c>
      <c r="M6" s="93">
        <v>0</v>
      </c>
      <c r="N6" s="144">
        <v>0</v>
      </c>
      <c r="O6" s="81" t="str">
        <f>IFERROR(M6/L6,"-")</f>
        <v>-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30"/>
      <c r="B7" s="86"/>
      <c r="C7" s="86"/>
      <c r="D7" s="87"/>
      <c r="E7" s="88"/>
      <c r="F7" s="89"/>
      <c r="G7" s="89"/>
      <c r="H7" s="182"/>
      <c r="I7" s="90"/>
      <c r="J7" s="34"/>
      <c r="K7" s="34"/>
      <c r="L7" s="31"/>
      <c r="M7" s="31"/>
      <c r="N7" s="31"/>
      <c r="O7" s="33"/>
      <c r="P7" s="33"/>
      <c r="Q7" s="31"/>
      <c r="R7" s="33"/>
      <c r="S7" s="25"/>
      <c r="T7" s="25"/>
      <c r="U7" s="25"/>
      <c r="V7" s="188"/>
      <c r="W7" s="188"/>
      <c r="X7" s="188"/>
      <c r="Y7" s="188"/>
      <c r="Z7" s="33"/>
      <c r="AA7" s="58"/>
      <c r="AB7" s="62"/>
      <c r="AC7" s="63"/>
      <c r="AD7" s="62"/>
      <c r="AE7" s="66"/>
      <c r="AF7" s="67"/>
      <c r="AG7" s="68"/>
      <c r="AH7" s="69"/>
      <c r="AI7" s="69"/>
      <c r="AJ7" s="69"/>
      <c r="AK7" s="62"/>
      <c r="AL7" s="63"/>
      <c r="AM7" s="62"/>
      <c r="AN7" s="66"/>
      <c r="AO7" s="67"/>
      <c r="AP7" s="68"/>
      <c r="AQ7" s="69"/>
      <c r="AR7" s="69"/>
      <c r="AS7" s="69"/>
      <c r="AT7" s="62"/>
      <c r="AU7" s="63"/>
      <c r="AV7" s="62"/>
      <c r="AW7" s="66"/>
      <c r="AX7" s="67"/>
      <c r="AY7" s="68"/>
      <c r="AZ7" s="69"/>
      <c r="BA7" s="69"/>
      <c r="BB7" s="69"/>
      <c r="BC7" s="62"/>
      <c r="BD7" s="63"/>
      <c r="BE7" s="62"/>
      <c r="BF7" s="66"/>
      <c r="BG7" s="67"/>
      <c r="BH7" s="68"/>
      <c r="BI7" s="69"/>
      <c r="BJ7" s="69"/>
      <c r="BK7" s="69"/>
      <c r="BL7" s="64"/>
      <c r="BM7" s="65"/>
      <c r="BN7" s="62"/>
      <c r="BO7" s="66"/>
      <c r="BP7" s="67"/>
      <c r="BQ7" s="68"/>
      <c r="BR7" s="69"/>
      <c r="BS7" s="69"/>
      <c r="BT7" s="69"/>
      <c r="BU7" s="64"/>
      <c r="BV7" s="65"/>
      <c r="BW7" s="62"/>
      <c r="BX7" s="66"/>
      <c r="BY7" s="67"/>
      <c r="BZ7" s="68"/>
      <c r="CA7" s="69"/>
      <c r="CB7" s="69"/>
      <c r="CC7" s="69"/>
      <c r="CD7" s="64"/>
      <c r="CE7" s="65"/>
      <c r="CF7" s="62"/>
      <c r="CG7" s="66"/>
      <c r="CH7" s="67"/>
      <c r="CI7" s="68"/>
      <c r="CJ7" s="69"/>
      <c r="CK7" s="69"/>
      <c r="CL7" s="69"/>
      <c r="CM7" s="70"/>
      <c r="CN7" s="67"/>
      <c r="CO7" s="67"/>
      <c r="CP7" s="67"/>
      <c r="CQ7" s="71"/>
    </row>
    <row r="8" spans="1:97">
      <c r="A8" s="30"/>
      <c r="B8" s="37"/>
      <c r="C8" s="37"/>
      <c r="D8" s="31"/>
      <c r="E8" s="31"/>
      <c r="F8" s="36"/>
      <c r="G8" s="74"/>
      <c r="H8" s="183"/>
      <c r="I8" s="34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60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19" t="str">
        <f>Z9</f>
        <v>0</v>
      </c>
      <c r="B9" s="41"/>
      <c r="C9" s="41"/>
      <c r="D9" s="41"/>
      <c r="E9" s="41"/>
      <c r="F9" s="40" t="s">
        <v>242</v>
      </c>
      <c r="G9" s="40"/>
      <c r="H9" s="184"/>
      <c r="I9" s="45"/>
      <c r="J9" s="41">
        <f>SUM(J6:J8)</f>
        <v>0</v>
      </c>
      <c r="K9" s="41">
        <f>SUM(K6:K8)</f>
        <v>0</v>
      </c>
      <c r="L9" s="41">
        <f>SUM(L6:L8)</f>
        <v>0</v>
      </c>
      <c r="M9" s="41">
        <f>SUM(M6:M8)</f>
        <v>0</v>
      </c>
      <c r="N9" s="41">
        <f>SUM(N6:N8)</f>
        <v>0</v>
      </c>
      <c r="O9" s="42" t="str">
        <f>IFERROR(M9/L9,"-")</f>
        <v>-</v>
      </c>
      <c r="P9" s="77">
        <f>SUM(P6:P8)</f>
        <v>0</v>
      </c>
      <c r="Q9" s="77">
        <f>SUM(Q6:Q8)</f>
        <v>0</v>
      </c>
      <c r="R9" s="42" t="str">
        <f>IFERROR(P9/M9,"-")</f>
        <v>-</v>
      </c>
      <c r="S9" s="43" t="str">
        <f>IFERROR(H9/M9,"-")</f>
        <v>-</v>
      </c>
      <c r="T9" s="44">
        <f>SUM(T6:T8)</f>
        <v>0</v>
      </c>
      <c r="U9" s="42" t="str">
        <f>IFERROR(T9/M9,"-")</f>
        <v>-</v>
      </c>
      <c r="V9" s="184">
        <f>SUM(V6:V8)</f>
        <v>0</v>
      </c>
      <c r="W9" s="184" t="str">
        <f>IFERROR(V9/M9,"-")</f>
        <v>-</v>
      </c>
      <c r="X9" s="184" t="str">
        <f>IFERROR(V9/T9,"-")</f>
        <v>-</v>
      </c>
      <c r="Y9" s="184">
        <f>V9-H9</f>
        <v>0</v>
      </c>
      <c r="Z9" s="46" t="str">
        <f>V9/H9</f>
        <v>0</v>
      </c>
      <c r="AA9" s="59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