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<sst xmlns="http://schemas.openxmlformats.org/spreadsheetml/2006/main" uniqueCount="257">
  <si>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</si>
  <si>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</si>
  <si>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</si>
  <si>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</si>
  <si>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</si>
  <si>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</si>
  <si>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</si>
  <si>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</si>
  <si>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</si>
  <si>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</si>
  <si>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</si>
  <si>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</si>
  <si>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</si>
  <si>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</si>
  <si>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</si>
  <si>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</si>
  <si>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</si>
  <si>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</si>
  <si>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</si>
  <si>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</si>
  <si>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</si>
  <si>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</si>
  <si>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</si>
  <si>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</si>
  <si>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</si>
  <si>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</si>
  <si>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</si>
  <si>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</si>
  <si>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</si>
  <si>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</si>
  <si>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</si>
  <si>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</si>
  <si>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</si>
  <si>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</si>
  <si>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</si>
  <si>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</si>
  <si>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</si>
  <si>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</si>
  <si>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</si>
  <si>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</si>
  <si>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</si>
  <si>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</si>
  <si>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</si>
  <si>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</si>
  <si>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</si>
  <si>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</si>
  <si>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</si>
  <si>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</si>
  <si>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</si>
  <si>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</si>
  <si>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</si>
  <si>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</si>
  <si>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</si>
  <si>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</si>
  <si>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</si>
  <si>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</si>
  <si>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</si>
  <si>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np2268</t>
  </si>
  <si>
    <t>インターカラー</t>
  </si>
  <si>
    <t>記事風版</t>
  </si>
  <si>
    <t>今までで一番すごかった</t>
  </si>
  <si>
    <t>lp03_a</t>
  </si>
  <si>
    <t>スポニチ関東</t>
  </si>
  <si>
    <t>4C終面全5段</t>
  </si>
  <si>
    <t>3月15日(日)</t>
  </si>
  <si>
    <t>np2269</t>
  </si>
  <si>
    <t>スポニチ関西</t>
  </si>
  <si>
    <t>np2270</t>
  </si>
  <si>
    <t>スポニチ西部</t>
  </si>
  <si>
    <t>np2271</t>
  </si>
  <si>
    <t>スポニチ北海道</t>
  </si>
  <si>
    <t>np2272</t>
  </si>
  <si>
    <t>(空電共通)</t>
  </si>
  <si>
    <t>空電</t>
  </si>
  <si>
    <t>空電 (共通)</t>
  </si>
  <si>
    <t>np2273</t>
  </si>
  <si>
    <t>雑誌版 SPA</t>
  </si>
  <si>
    <t>女性からご飯に誘われる男性はyesかnoか返事するだけ</t>
  </si>
  <si>
    <t>サンスポ関西</t>
  </si>
  <si>
    <t>3月08日(日)</t>
  </si>
  <si>
    <t>np2274</t>
  </si>
  <si>
    <t>np2275</t>
  </si>
  <si>
    <t>サンスポ関東</t>
  </si>
  <si>
    <t>全5段</t>
  </si>
  <si>
    <t>np2276</t>
  </si>
  <si>
    <t>np2277</t>
  </si>
  <si>
    <t>右女３</t>
  </si>
  <si>
    <t>お試し登録だけでもOK</t>
  </si>
  <si>
    <t>np2278</t>
  </si>
  <si>
    <t>np2279</t>
  </si>
  <si>
    <t>コラムお試し１枠</t>
  </si>
  <si>
    <t>np2280</t>
  </si>
  <si>
    <t>np2281</t>
  </si>
  <si>
    <t>長年ずっと悩んでたあの時ダメ元で始めてよかった</t>
  </si>
  <si>
    <t>中京スポーツ</t>
  </si>
  <si>
    <t>3月07日(土)</t>
  </si>
  <si>
    <t>np2282</t>
  </si>
  <si>
    <t>np2283</t>
  </si>
  <si>
    <t>アメコミ版緑</t>
  </si>
  <si>
    <t>待ってりゃ声かけてくれる</t>
  </si>
  <si>
    <t>3月20日(金)</t>
  </si>
  <si>
    <t>np2284</t>
  </si>
  <si>
    <t>np2285</t>
  </si>
  <si>
    <t>焼肉版</t>
  </si>
  <si>
    <t>求む！女性が好きな男性</t>
  </si>
  <si>
    <t>スポーツ報知関西</t>
  </si>
  <si>
    <t>全5段つかみ4回</t>
  </si>
  <si>
    <t>np2286</t>
  </si>
  <si>
    <t>np2287</t>
  </si>
  <si>
    <t>C版</t>
  </si>
  <si>
    <t>女性からナンパしてほしい</t>
  </si>
  <si>
    <t>np2288</t>
  </si>
  <si>
    <t>サプリ版</t>
  </si>
  <si>
    <t>私が元気にしてあげる！！</t>
  </si>
  <si>
    <t>np2289</t>
  </si>
  <si>
    <t>np2290</t>
  </si>
  <si>
    <t>np2291</t>
  </si>
  <si>
    <t>np2292</t>
  </si>
  <si>
    <t>旧デイリー風</t>
  </si>
  <si>
    <t>(新txt)もう50代の熟女だけど</t>
  </si>
  <si>
    <t>半2段つかみ10段保証</t>
  </si>
  <si>
    <t>np2293</t>
  </si>
  <si>
    <t>np2294</t>
  </si>
  <si>
    <t>①右女３</t>
  </si>
  <si>
    <t>111「急げ！今か今かと美熟女が男を待っています」</t>
  </si>
  <si>
    <t>デイリースポーツ関西</t>
  </si>
  <si>
    <t>半2段つかみ20段保証</t>
  </si>
  <si>
    <t>20段保証</t>
  </si>
  <si>
    <t>np2295</t>
  </si>
  <si>
    <t>②旧デイリー風</t>
  </si>
  <si>
    <t>112「女性から誘われて男の自信復活！」</t>
  </si>
  <si>
    <t>np2296</t>
  </si>
  <si>
    <t>③新版</t>
  </si>
  <si>
    <t>113「プロのコンシェルジュが出会いをサポート！あなた好みの女性を写真から探せます」</t>
  </si>
  <si>
    <t>np2297</t>
  </si>
  <si>
    <t>④求人風</t>
  </si>
  <si>
    <t>114「1日1回、かんたん出会い！隙間時間に少しだけでOK」</t>
  </si>
  <si>
    <t>np2298</t>
  </si>
  <si>
    <t>np2299</t>
  </si>
  <si>
    <t>ニッカン関西</t>
  </si>
  <si>
    <t>1～10日</t>
  </si>
  <si>
    <t>np2300</t>
  </si>
  <si>
    <t>11～20日</t>
  </si>
  <si>
    <t>np2301</t>
  </si>
  <si>
    <t>21～31日</t>
  </si>
  <si>
    <t>np2302</t>
  </si>
  <si>
    <t>np2303</t>
  </si>
  <si>
    <t>みすず学園版</t>
  </si>
  <si>
    <t>3月26日(木)</t>
  </si>
  <si>
    <t>np2304</t>
  </si>
  <si>
    <t>np2305</t>
  </si>
  <si>
    <t>黒：記事版</t>
  </si>
  <si>
    <t>3月01日(日)</t>
  </si>
  <si>
    <t>np2306</t>
  </si>
  <si>
    <t>np2307</t>
  </si>
  <si>
    <t>誤発注版</t>
  </si>
  <si>
    <t>助けてください</t>
  </si>
  <si>
    <t>np2308</t>
  </si>
  <si>
    <t>np2309</t>
  </si>
  <si>
    <t>新書籍版</t>
  </si>
  <si>
    <t>逆指名祭り</t>
  </si>
  <si>
    <t>3月28日(土)</t>
  </si>
  <si>
    <t>np2310</t>
  </si>
  <si>
    <t>np2311</t>
  </si>
  <si>
    <t>熟女版</t>
  </si>
  <si>
    <t>np2312</t>
  </si>
  <si>
    <t>np2313</t>
  </si>
  <si>
    <t>(新txt)女性から逆指名</t>
  </si>
  <si>
    <t>3月14日(土)</t>
  </si>
  <si>
    <t>np2314</t>
  </si>
  <si>
    <t>np2315</t>
  </si>
  <si>
    <t>3月13日(金)</t>
  </si>
  <si>
    <t>np2316</t>
  </si>
  <si>
    <t>np2317</t>
  </si>
  <si>
    <t>3月22日(日)</t>
  </si>
  <si>
    <t>np2318</t>
  </si>
  <si>
    <t>np2319</t>
  </si>
  <si>
    <t>旅行版</t>
  </si>
  <si>
    <t>私と一緒に旅行しない？</t>
  </si>
  <si>
    <t>九スポ</t>
  </si>
  <si>
    <t>np2320</t>
  </si>
  <si>
    <t>np2321</t>
  </si>
  <si>
    <t>雑誌版</t>
  </si>
  <si>
    <t>np2322</t>
  </si>
  <si>
    <t>np2323</t>
  </si>
  <si>
    <t>スポーツ報知関東</t>
  </si>
  <si>
    <t>4C終面雑報</t>
  </si>
  <si>
    <t>3月04日(水)</t>
  </si>
  <si>
    <t>np2324</t>
  </si>
  <si>
    <t>np2325</t>
  </si>
  <si>
    <t>大正版</t>
  </si>
  <si>
    <t>出会い求人</t>
  </si>
  <si>
    <t>np2326</t>
  </si>
  <si>
    <t>np2327</t>
  </si>
  <si>
    <t>記事</t>
  </si>
  <si>
    <t>4C記事枠</t>
  </si>
  <si>
    <t>np2328</t>
  </si>
  <si>
    <t>np2329</t>
  </si>
  <si>
    <t>101「この歳で、最高の初体験。」</t>
  </si>
  <si>
    <t>np2330</t>
  </si>
  <si>
    <t>3月21日(土)</t>
  </si>
  <si>
    <t>np2331</t>
  </si>
  <si>
    <t>3月29日(日)</t>
  </si>
  <si>
    <t>np2332</t>
  </si>
  <si>
    <t>共通</t>
  </si>
  <si>
    <t>新聞 TOTAL</t>
  </si>
  <si>
    <t>●雑誌 広告</t>
  </si>
  <si>
    <t>zw191</t>
  </si>
  <si>
    <t>芸文社</t>
  </si>
  <si>
    <t>求人風</t>
  </si>
  <si>
    <t>50〜70代男性限定！熟女好きな男性募集中！</t>
  </si>
  <si>
    <t>lp03_l</t>
  </si>
  <si>
    <t>カミオン</t>
  </si>
  <si>
    <t>4C1P</t>
  </si>
  <si>
    <t>2月29日(土)</t>
  </si>
  <si>
    <t>zw192</t>
  </si>
  <si>
    <t>zw193</t>
  </si>
  <si>
    <t>リイド社</t>
  </si>
  <si>
    <t>1604FLASH</t>
  </si>
  <si>
    <t>コミック乱</t>
  </si>
  <si>
    <t>1C2P</t>
  </si>
  <si>
    <t>3月27日(金)</t>
  </si>
  <si>
    <t>zw194</t>
  </si>
  <si>
    <t>ac108</t>
  </si>
  <si>
    <t>アドライヴ</t>
  </si>
  <si>
    <t>コアマガジン</t>
  </si>
  <si>
    <t>2Pスポーツ新聞_v01_わくドキ(緒方泰子さん)</t>
  </si>
  <si>
    <t>lp03_f</t>
  </si>
  <si>
    <t>実話BUNKAタブー</t>
  </si>
  <si>
    <t>3月16日(月)</t>
  </si>
  <si>
    <t>ac109</t>
  </si>
  <si>
    <t>雑誌 TOTAL</t>
  </si>
  <si>
    <t>●DVD 広告</t>
  </si>
  <si>
    <t>pw123</t>
  </si>
  <si>
    <t>三和出版</t>
  </si>
  <si>
    <t>DVD漫画けんじ</t>
  </si>
  <si>
    <t>A4、全国書店売、1320円、3万部</t>
  </si>
  <si>
    <t>lp07</t>
  </si>
  <si>
    <t>限界ギリギリ羞恥　極</t>
  </si>
  <si>
    <t>DVD袋表4C</t>
  </si>
  <si>
    <t>pw124</t>
  </si>
  <si>
    <t>pw121</t>
  </si>
  <si>
    <t>大洋図書</t>
  </si>
  <si>
    <t>一部CVS・書店売</t>
  </si>
  <si>
    <t>MAZI!</t>
  </si>
  <si>
    <t>DVD袋裏4C+コンテンツ枠</t>
  </si>
  <si>
    <t>3月19日(木)</t>
  </si>
  <si>
    <t>pw122</t>
  </si>
  <si>
    <t>DVD TOTAL</t>
  </si>
  <si>
    <t>●アフィリエイト 広告</t>
  </si>
  <si>
    <t>UA</t>
  </si>
  <si>
    <t>AF単価</t>
  </si>
  <si>
    <t>20歳以上</t>
  </si>
  <si>
    <t>frk001</t>
  </si>
  <si>
    <t>ファーストアール</t>
  </si>
  <si>
    <t>KYLTG</t>
  </si>
  <si>
    <t>アフィリエイト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</si>
</sst>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1.5157142857143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33</v>
      </c>
      <c r="M6" s="80">
        <v>0</v>
      </c>
      <c r="N6" s="80">
        <v>111</v>
      </c>
      <c r="O6" s="91">
        <v>11</v>
      </c>
      <c r="P6" s="92">
        <v>0</v>
      </c>
      <c r="Q6" s="93">
        <f>O6+P6</f>
        <v>11</v>
      </c>
      <c r="R6" s="81">
        <f>IFERROR(Q6/N6,"-")</f>
        <v>0.099099099099099</v>
      </c>
      <c r="S6" s="80">
        <v>1</v>
      </c>
      <c r="T6" s="80">
        <v>3</v>
      </c>
      <c r="U6" s="81">
        <f>IFERROR(T6/(Q6),"-")</f>
        <v>0.27272727272727</v>
      </c>
      <c r="V6" s="82">
        <f>IFERROR(K6/SUM(Q6:Q10),"-")</f>
        <v>10447.76119403</v>
      </c>
      <c r="W6" s="83">
        <v>5</v>
      </c>
      <c r="X6" s="81">
        <f>IF(Q6=0,"-",W6/Q6)</f>
        <v>0.45454545454545</v>
      </c>
      <c r="Y6" s="186">
        <v>56000</v>
      </c>
      <c r="Z6" s="187">
        <f>IFERROR(Y6/Q6,"-")</f>
        <v>5090.9090909091</v>
      </c>
      <c r="AA6" s="187">
        <f>IFERROR(Y6/W6,"-")</f>
        <v>11200</v>
      </c>
      <c r="AB6" s="181">
        <f>SUM(Y6:Y10)-SUM(K6:K10)</f>
        <v>361000</v>
      </c>
      <c r="AC6" s="85">
        <f>SUM(Y6:Y10)/SUM(K6:K10)</f>
        <v>1.5157142857143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0.090909090909091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0.18181818181818</v>
      </c>
      <c r="BH6" s="112">
        <v>1</v>
      </c>
      <c r="BI6" s="114">
        <f>IFERROR(BH6/BF6,"-")</f>
        <v>0.5</v>
      </c>
      <c r="BJ6" s="115">
        <v>3000</v>
      </c>
      <c r="BK6" s="116">
        <f>IFERROR(BJ6/BF6,"-")</f>
        <v>1500</v>
      </c>
      <c r="BL6" s="117">
        <v>1</v>
      </c>
      <c r="BM6" s="117"/>
      <c r="BN6" s="117"/>
      <c r="BO6" s="119">
        <v>7</v>
      </c>
      <c r="BP6" s="120">
        <f>IF(Q6=0,"",IF(BO6=0,"",(BO6/Q6)))</f>
        <v>0.63636363636364</v>
      </c>
      <c r="BQ6" s="121">
        <v>3</v>
      </c>
      <c r="BR6" s="122">
        <f>IFERROR(BQ6/BO6,"-")</f>
        <v>0.42857142857143</v>
      </c>
      <c r="BS6" s="123">
        <v>48000</v>
      </c>
      <c r="BT6" s="124">
        <f>IFERROR(BS6/BO6,"-")</f>
        <v>6857.1428571429</v>
      </c>
      <c r="BU6" s="125">
        <v>1</v>
      </c>
      <c r="BV6" s="125"/>
      <c r="BW6" s="125">
        <v>2</v>
      </c>
      <c r="BX6" s="126">
        <v>1</v>
      </c>
      <c r="BY6" s="127">
        <f>IF(Q6=0,"",IF(BX6=0,"",(BX6/Q6)))</f>
        <v>0.090909090909091</v>
      </c>
      <c r="BZ6" s="128">
        <v>1</v>
      </c>
      <c r="CA6" s="129">
        <f>IFERROR(BZ6/BX6,"-")</f>
        <v>1</v>
      </c>
      <c r="CB6" s="130">
        <v>5000</v>
      </c>
      <c r="CC6" s="131">
        <f>IFERROR(CB6/BX6,"-")</f>
        <v>5000</v>
      </c>
      <c r="CD6" s="132">
        <v>1</v>
      </c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5</v>
      </c>
      <c r="CQ6" s="141">
        <v>56000</v>
      </c>
      <c r="CR6" s="141">
        <v>30000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28</v>
      </c>
      <c r="M7" s="80">
        <v>0</v>
      </c>
      <c r="N7" s="80">
        <v>97</v>
      </c>
      <c r="O7" s="91">
        <v>10</v>
      </c>
      <c r="P7" s="92">
        <v>0</v>
      </c>
      <c r="Q7" s="93">
        <f>O7+P7</f>
        <v>10</v>
      </c>
      <c r="R7" s="81">
        <f>IFERROR(Q7/N7,"-")</f>
        <v>0.10309278350515</v>
      </c>
      <c r="S7" s="80">
        <v>1</v>
      </c>
      <c r="T7" s="80">
        <v>4</v>
      </c>
      <c r="U7" s="81">
        <f>IFERROR(T7/(Q7),"-")</f>
        <v>0.4</v>
      </c>
      <c r="V7" s="82"/>
      <c r="W7" s="83">
        <v>3</v>
      </c>
      <c r="X7" s="81">
        <f>IF(Q7=0,"-",W7/Q7)</f>
        <v>0.3</v>
      </c>
      <c r="Y7" s="186">
        <v>193000</v>
      </c>
      <c r="Z7" s="187">
        <f>IFERROR(Y7/Q7,"-")</f>
        <v>19300</v>
      </c>
      <c r="AA7" s="187">
        <f>IFERROR(Y7/W7,"-")</f>
        <v>64333.333333333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0.1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5</v>
      </c>
      <c r="BP7" s="120">
        <f>IF(Q7=0,"",IF(BO7=0,"",(BO7/Q7)))</f>
        <v>0.5</v>
      </c>
      <c r="BQ7" s="121">
        <v>1</v>
      </c>
      <c r="BR7" s="122">
        <f>IFERROR(BQ7/BO7,"-")</f>
        <v>0.2</v>
      </c>
      <c r="BS7" s="123">
        <v>8000</v>
      </c>
      <c r="BT7" s="124">
        <f>IFERROR(BS7/BO7,"-")</f>
        <v>1600</v>
      </c>
      <c r="BU7" s="125"/>
      <c r="BV7" s="125">
        <v>1</v>
      </c>
      <c r="BW7" s="125"/>
      <c r="BX7" s="126">
        <v>4</v>
      </c>
      <c r="BY7" s="127">
        <f>IF(Q7=0,"",IF(BX7=0,"",(BX7/Q7)))</f>
        <v>0.4</v>
      </c>
      <c r="BZ7" s="128">
        <v>2</v>
      </c>
      <c r="CA7" s="129">
        <f>IFERROR(BZ7/BX7,"-")</f>
        <v>0.5</v>
      </c>
      <c r="CB7" s="130">
        <v>185000</v>
      </c>
      <c r="CC7" s="131">
        <f>IFERROR(CB7/BX7,"-")</f>
        <v>46250</v>
      </c>
      <c r="CD7" s="132"/>
      <c r="CE7" s="132">
        <v>1</v>
      </c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3</v>
      </c>
      <c r="CQ7" s="141">
        <v>193000</v>
      </c>
      <c r="CR7" s="141">
        <v>170000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4</v>
      </c>
      <c r="M8" s="80">
        <v>0</v>
      </c>
      <c r="N8" s="80">
        <v>22</v>
      </c>
      <c r="O8" s="91">
        <v>3</v>
      </c>
      <c r="P8" s="92">
        <v>0</v>
      </c>
      <c r="Q8" s="93">
        <f>O8+P8</f>
        <v>3</v>
      </c>
      <c r="R8" s="81">
        <f>IFERROR(Q8/N8,"-")</f>
        <v>0.13636363636364</v>
      </c>
      <c r="S8" s="80">
        <v>0</v>
      </c>
      <c r="T8" s="80">
        <v>2</v>
      </c>
      <c r="U8" s="81">
        <f>IFERROR(T8/(Q8),"-")</f>
        <v>0.66666666666667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0.33333333333333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0.33333333333333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0.33333333333333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10</v>
      </c>
      <c r="M9" s="80">
        <v>0</v>
      </c>
      <c r="N9" s="80">
        <v>26</v>
      </c>
      <c r="O9" s="91">
        <v>4</v>
      </c>
      <c r="P9" s="92">
        <v>0</v>
      </c>
      <c r="Q9" s="93">
        <f>O9+P9</f>
        <v>4</v>
      </c>
      <c r="R9" s="81">
        <f>IFERROR(Q9/N9,"-")</f>
        <v>0.15384615384615</v>
      </c>
      <c r="S9" s="80">
        <v>1</v>
      </c>
      <c r="T9" s="80">
        <v>1</v>
      </c>
      <c r="U9" s="81">
        <f>IFERROR(T9/(Q9),"-")</f>
        <v>0.25</v>
      </c>
      <c r="V9" s="82"/>
      <c r="W9" s="83">
        <v>1</v>
      </c>
      <c r="X9" s="81">
        <f>IF(Q9=0,"-",W9/Q9)</f>
        <v>0.25</v>
      </c>
      <c r="Y9" s="186">
        <v>83000</v>
      </c>
      <c r="Z9" s="187">
        <f>IFERROR(Y9/Q9,"-")</f>
        <v>20750</v>
      </c>
      <c r="AA9" s="187">
        <f>IFERROR(Y9/W9,"-")</f>
        <v>83000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0.25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</v>
      </c>
      <c r="BP9" s="120">
        <f>IF(Q9=0,"",IF(BO9=0,"",(BO9/Q9)))</f>
        <v>0.25</v>
      </c>
      <c r="BQ9" s="121">
        <v>1</v>
      </c>
      <c r="BR9" s="122">
        <f>IFERROR(BQ9/BO9,"-")</f>
        <v>1</v>
      </c>
      <c r="BS9" s="123">
        <v>93000</v>
      </c>
      <c r="BT9" s="124">
        <f>IFERROR(BS9/BO9,"-")</f>
        <v>93000</v>
      </c>
      <c r="BU9" s="125"/>
      <c r="BV9" s="125"/>
      <c r="BW9" s="125">
        <v>1</v>
      </c>
      <c r="BX9" s="126">
        <v>2</v>
      </c>
      <c r="BY9" s="127">
        <f>IF(Q9=0,"",IF(BX9=0,"",(BX9/Q9)))</f>
        <v>0.5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83000</v>
      </c>
      <c r="CR9" s="141">
        <v>93000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262</v>
      </c>
      <c r="M10" s="80">
        <v>125</v>
      </c>
      <c r="N10" s="80">
        <v>89</v>
      </c>
      <c r="O10" s="91">
        <v>39</v>
      </c>
      <c r="P10" s="92">
        <v>0</v>
      </c>
      <c r="Q10" s="93">
        <f>O10+P10</f>
        <v>39</v>
      </c>
      <c r="R10" s="81">
        <f>IFERROR(Q10/N10,"-")</f>
        <v>0.43820224719101</v>
      </c>
      <c r="S10" s="80">
        <v>5</v>
      </c>
      <c r="T10" s="80">
        <v>10</v>
      </c>
      <c r="U10" s="81">
        <f>IFERROR(T10/(Q10),"-")</f>
        <v>0.25641025641026</v>
      </c>
      <c r="V10" s="82"/>
      <c r="W10" s="83">
        <v>11</v>
      </c>
      <c r="X10" s="81">
        <f>IF(Q10=0,"-",W10/Q10)</f>
        <v>0.28205128205128</v>
      </c>
      <c r="Y10" s="186">
        <v>729000</v>
      </c>
      <c r="Z10" s="187">
        <f>IFERROR(Y10/Q10,"-")</f>
        <v>18692.307692308</v>
      </c>
      <c r="AA10" s="187">
        <f>IFERROR(Y10/W10,"-")</f>
        <v>66272.727272727</v>
      </c>
      <c r="AB10" s="181"/>
      <c r="AC10" s="85"/>
      <c r="AD10" s="78"/>
      <c r="AE10" s="94">
        <v>1</v>
      </c>
      <c r="AF10" s="95">
        <f>IF(Q10=0,"",IF(AE10=0,"",(AE10/Q10)))</f>
        <v>0.025641025641026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3</v>
      </c>
      <c r="AX10" s="107">
        <f>IF(Q10=0,"",IF(AW10=0,"",(AW10/Q10)))</f>
        <v>0.076923076923077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7</v>
      </c>
      <c r="BG10" s="113">
        <f>IF(Q10=0,"",IF(BF10=0,"",(BF10/Q10)))</f>
        <v>0.17948717948718</v>
      </c>
      <c r="BH10" s="112">
        <v>3</v>
      </c>
      <c r="BI10" s="114">
        <f>IFERROR(BH10/BF10,"-")</f>
        <v>0.42857142857143</v>
      </c>
      <c r="BJ10" s="115">
        <v>30000</v>
      </c>
      <c r="BK10" s="116">
        <f>IFERROR(BJ10/BF10,"-")</f>
        <v>4285.7142857143</v>
      </c>
      <c r="BL10" s="117">
        <v>2</v>
      </c>
      <c r="BM10" s="117"/>
      <c r="BN10" s="117">
        <v>1</v>
      </c>
      <c r="BO10" s="119">
        <v>14</v>
      </c>
      <c r="BP10" s="120">
        <f>IF(Q10=0,"",IF(BO10=0,"",(BO10/Q10)))</f>
        <v>0.35897435897436</v>
      </c>
      <c r="BQ10" s="121">
        <v>4</v>
      </c>
      <c r="BR10" s="122">
        <f>IFERROR(BQ10/BO10,"-")</f>
        <v>0.28571428571429</v>
      </c>
      <c r="BS10" s="123">
        <v>137000</v>
      </c>
      <c r="BT10" s="124">
        <f>IFERROR(BS10/BO10,"-")</f>
        <v>9785.7142857143</v>
      </c>
      <c r="BU10" s="125">
        <v>1</v>
      </c>
      <c r="BV10" s="125"/>
      <c r="BW10" s="125">
        <v>3</v>
      </c>
      <c r="BX10" s="126">
        <v>12</v>
      </c>
      <c r="BY10" s="127">
        <f>IF(Q10=0,"",IF(BX10=0,"",(BX10/Q10)))</f>
        <v>0.30769230769231</v>
      </c>
      <c r="BZ10" s="128">
        <v>5</v>
      </c>
      <c r="CA10" s="129">
        <f>IFERROR(BZ10/BX10,"-")</f>
        <v>0.41666666666667</v>
      </c>
      <c r="CB10" s="130">
        <v>611000</v>
      </c>
      <c r="CC10" s="131">
        <f>IFERROR(CB10/BX10,"-")</f>
        <v>50916.666666667</v>
      </c>
      <c r="CD10" s="132">
        <v>1</v>
      </c>
      <c r="CE10" s="132">
        <v>1</v>
      </c>
      <c r="CF10" s="132">
        <v>3</v>
      </c>
      <c r="CG10" s="133">
        <v>2</v>
      </c>
      <c r="CH10" s="134">
        <f>IF(Q10=0,"",IF(CG10=0,"",(CG10/Q10)))</f>
        <v>0.051282051282051</v>
      </c>
      <c r="CI10" s="135">
        <v>1</v>
      </c>
      <c r="CJ10" s="136">
        <f>IFERROR(CI10/CG10,"-")</f>
        <v>0.5</v>
      </c>
      <c r="CK10" s="137">
        <v>21000</v>
      </c>
      <c r="CL10" s="138">
        <f>IFERROR(CK10/CG10,"-")</f>
        <v>10500</v>
      </c>
      <c r="CM10" s="139"/>
      <c r="CN10" s="139"/>
      <c r="CO10" s="139">
        <v>1</v>
      </c>
      <c r="CP10" s="140">
        <v>11</v>
      </c>
      <c r="CQ10" s="141">
        <v>729000</v>
      </c>
      <c r="CR10" s="141">
        <v>375000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0.29824561403509</v>
      </c>
      <c r="B11" s="189" t="s">
        <v>75</v>
      </c>
      <c r="C11" s="189" t="s">
        <v>58</v>
      </c>
      <c r="D11" s="189"/>
      <c r="E11" s="189" t="s">
        <v>76</v>
      </c>
      <c r="F11" s="189" t="s">
        <v>77</v>
      </c>
      <c r="G11" s="189" t="s">
        <v>61</v>
      </c>
      <c r="H11" s="89" t="s">
        <v>78</v>
      </c>
      <c r="I11" s="89" t="s">
        <v>63</v>
      </c>
      <c r="J11" s="190" t="s">
        <v>79</v>
      </c>
      <c r="K11" s="181">
        <v>570000</v>
      </c>
      <c r="L11" s="80">
        <v>17</v>
      </c>
      <c r="M11" s="80">
        <v>0</v>
      </c>
      <c r="N11" s="80">
        <v>88</v>
      </c>
      <c r="O11" s="91">
        <v>9</v>
      </c>
      <c r="P11" s="92">
        <v>0</v>
      </c>
      <c r="Q11" s="93">
        <f>O11+P11</f>
        <v>9</v>
      </c>
      <c r="R11" s="81">
        <f>IFERROR(Q11/N11,"-")</f>
        <v>0.10227272727273</v>
      </c>
      <c r="S11" s="80">
        <v>0</v>
      </c>
      <c r="T11" s="80">
        <v>4</v>
      </c>
      <c r="U11" s="81">
        <f>IFERROR(T11/(Q11),"-")</f>
        <v>0.44444444444444</v>
      </c>
      <c r="V11" s="82">
        <f>IFERROR(K11/SUM(Q11:Q16),"-")</f>
        <v>17812.5</v>
      </c>
      <c r="W11" s="83">
        <v>1</v>
      </c>
      <c r="X11" s="81">
        <f>IF(Q11=0,"-",W11/Q11)</f>
        <v>0.11111111111111</v>
      </c>
      <c r="Y11" s="186">
        <v>8000</v>
      </c>
      <c r="Z11" s="187">
        <f>IFERROR(Y11/Q11,"-")</f>
        <v>888.88888888889</v>
      </c>
      <c r="AA11" s="187">
        <f>IFERROR(Y11/W11,"-")</f>
        <v>8000</v>
      </c>
      <c r="AB11" s="181">
        <f>SUM(Y11:Y16)-SUM(K11:K16)</f>
        <v>-400000</v>
      </c>
      <c r="AC11" s="85">
        <f>SUM(Y11:Y16)/SUM(K11:K16)</f>
        <v>0.29824561403509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0.11111111111111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2</v>
      </c>
      <c r="AX11" s="107">
        <f>IF(Q11=0,"",IF(AW11=0,"",(AW11/Q11)))</f>
        <v>0.22222222222222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</v>
      </c>
      <c r="BG11" s="113">
        <f>IF(Q11=0,"",IF(BF11=0,"",(BF11/Q11)))</f>
        <v>0.11111111111111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4</v>
      </c>
      <c r="BP11" s="120">
        <f>IF(Q11=0,"",IF(BO11=0,"",(BO11/Q11)))</f>
        <v>0.44444444444444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0.11111111111111</v>
      </c>
      <c r="BZ11" s="128">
        <v>1</v>
      </c>
      <c r="CA11" s="129">
        <f>IFERROR(BZ11/BX11,"-")</f>
        <v>1</v>
      </c>
      <c r="CB11" s="130">
        <v>8000</v>
      </c>
      <c r="CC11" s="131">
        <f>IFERROR(CB11/BX11,"-")</f>
        <v>8000</v>
      </c>
      <c r="CD11" s="132"/>
      <c r="CE11" s="132">
        <v>1</v>
      </c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8000</v>
      </c>
      <c r="CR11" s="141">
        <v>8000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80</v>
      </c>
      <c r="C12" s="189" t="s">
        <v>58</v>
      </c>
      <c r="D12" s="189"/>
      <c r="E12" s="189" t="s">
        <v>76</v>
      </c>
      <c r="F12" s="189" t="s">
        <v>77</v>
      </c>
      <c r="G12" s="189" t="s">
        <v>73</v>
      </c>
      <c r="H12" s="89"/>
      <c r="I12" s="89"/>
      <c r="J12" s="89"/>
      <c r="K12" s="181"/>
      <c r="L12" s="80">
        <v>64</v>
      </c>
      <c r="M12" s="80">
        <v>39</v>
      </c>
      <c r="N12" s="80">
        <v>21</v>
      </c>
      <c r="O12" s="91">
        <v>10</v>
      </c>
      <c r="P12" s="92">
        <v>0</v>
      </c>
      <c r="Q12" s="93">
        <f>O12+P12</f>
        <v>10</v>
      </c>
      <c r="R12" s="81">
        <f>IFERROR(Q12/N12,"-")</f>
        <v>0.47619047619048</v>
      </c>
      <c r="S12" s="80">
        <v>3</v>
      </c>
      <c r="T12" s="80">
        <v>4</v>
      </c>
      <c r="U12" s="81">
        <f>IFERROR(T12/(Q12),"-")</f>
        <v>0.4</v>
      </c>
      <c r="V12" s="82"/>
      <c r="W12" s="83">
        <v>3</v>
      </c>
      <c r="X12" s="81">
        <f>IF(Q12=0,"-",W12/Q12)</f>
        <v>0.3</v>
      </c>
      <c r="Y12" s="186">
        <v>161000</v>
      </c>
      <c r="Z12" s="187">
        <f>IFERROR(Y12/Q12,"-")</f>
        <v>16100</v>
      </c>
      <c r="AA12" s="187">
        <f>IFERROR(Y12/W12,"-")</f>
        <v>53666.666666667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0.2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6</v>
      </c>
      <c r="BP12" s="120">
        <f>IF(Q12=0,"",IF(BO12=0,"",(BO12/Q12)))</f>
        <v>0.6</v>
      </c>
      <c r="BQ12" s="121">
        <v>4</v>
      </c>
      <c r="BR12" s="122">
        <f>IFERROR(BQ12/BO12,"-")</f>
        <v>0.66666666666667</v>
      </c>
      <c r="BS12" s="123">
        <v>203000</v>
      </c>
      <c r="BT12" s="124">
        <f>IFERROR(BS12/BO12,"-")</f>
        <v>33833.333333333</v>
      </c>
      <c r="BU12" s="125"/>
      <c r="BV12" s="125">
        <v>1</v>
      </c>
      <c r="BW12" s="125">
        <v>3</v>
      </c>
      <c r="BX12" s="126">
        <v>2</v>
      </c>
      <c r="BY12" s="127">
        <f>IF(Q12=0,"",IF(BX12=0,"",(BX12/Q12)))</f>
        <v>0.2</v>
      </c>
      <c r="BZ12" s="128">
        <v>2</v>
      </c>
      <c r="CA12" s="129">
        <f>IFERROR(BZ12/BX12,"-")</f>
        <v>1</v>
      </c>
      <c r="CB12" s="130">
        <v>56000</v>
      </c>
      <c r="CC12" s="131">
        <f>IFERROR(CB12/BX12,"-")</f>
        <v>28000</v>
      </c>
      <c r="CD12" s="132"/>
      <c r="CE12" s="132"/>
      <c r="CF12" s="132">
        <v>2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3</v>
      </c>
      <c r="CQ12" s="141">
        <v>161000</v>
      </c>
      <c r="CR12" s="141">
        <v>100000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81</v>
      </c>
      <c r="C13" s="189" t="s">
        <v>58</v>
      </c>
      <c r="D13" s="189"/>
      <c r="E13" s="189" t="s">
        <v>76</v>
      </c>
      <c r="F13" s="189" t="s">
        <v>77</v>
      </c>
      <c r="G13" s="189" t="s">
        <v>61</v>
      </c>
      <c r="H13" s="89" t="s">
        <v>82</v>
      </c>
      <c r="I13" s="89" t="s">
        <v>83</v>
      </c>
      <c r="J13" s="190" t="s">
        <v>79</v>
      </c>
      <c r="K13" s="181"/>
      <c r="L13" s="80">
        <v>19</v>
      </c>
      <c r="M13" s="80">
        <v>0</v>
      </c>
      <c r="N13" s="80">
        <v>54</v>
      </c>
      <c r="O13" s="91">
        <v>6</v>
      </c>
      <c r="P13" s="92">
        <v>0</v>
      </c>
      <c r="Q13" s="93">
        <f>O13+P13</f>
        <v>6</v>
      </c>
      <c r="R13" s="81">
        <f>IFERROR(Q13/N13,"-")</f>
        <v>0.11111111111111</v>
      </c>
      <c r="S13" s="80">
        <v>0</v>
      </c>
      <c r="T13" s="80">
        <v>1</v>
      </c>
      <c r="U13" s="81">
        <f>IFERROR(T13/(Q13),"-")</f>
        <v>0.16666666666667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2</v>
      </c>
      <c r="BG13" s="113">
        <f>IF(Q13=0,"",IF(BF13=0,"",(BF13/Q13)))</f>
        <v>0.33333333333333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3</v>
      </c>
      <c r="BP13" s="120">
        <f>IF(Q13=0,"",IF(BO13=0,"",(BO13/Q13)))</f>
        <v>0.5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0.16666666666667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84</v>
      </c>
      <c r="C14" s="189" t="s">
        <v>58</v>
      </c>
      <c r="D14" s="189"/>
      <c r="E14" s="189" t="s">
        <v>76</v>
      </c>
      <c r="F14" s="189" t="s">
        <v>77</v>
      </c>
      <c r="G14" s="189" t="s">
        <v>73</v>
      </c>
      <c r="H14" s="89"/>
      <c r="I14" s="89"/>
      <c r="J14" s="89"/>
      <c r="K14" s="181"/>
      <c r="L14" s="80">
        <v>25</v>
      </c>
      <c r="M14" s="80">
        <v>17</v>
      </c>
      <c r="N14" s="80">
        <v>17</v>
      </c>
      <c r="O14" s="91">
        <v>2</v>
      </c>
      <c r="P14" s="92">
        <v>0</v>
      </c>
      <c r="Q14" s="93">
        <f>O14+P14</f>
        <v>2</v>
      </c>
      <c r="R14" s="81">
        <f>IFERROR(Q14/N14,"-")</f>
        <v>0.11764705882353</v>
      </c>
      <c r="S14" s="80">
        <v>0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>
        <v>2</v>
      </c>
      <c r="BY14" s="127">
        <f>IF(Q14=0,"",IF(BX14=0,"",(BX14/Q14)))</f>
        <v>1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85</v>
      </c>
      <c r="C15" s="189" t="s">
        <v>58</v>
      </c>
      <c r="D15" s="189"/>
      <c r="E15" s="189" t="s">
        <v>86</v>
      </c>
      <c r="F15" s="189" t="s">
        <v>87</v>
      </c>
      <c r="G15" s="189" t="s">
        <v>61</v>
      </c>
      <c r="H15" s="89" t="s">
        <v>82</v>
      </c>
      <c r="I15" s="89" t="s">
        <v>83</v>
      </c>
      <c r="J15" s="190" t="s">
        <v>64</v>
      </c>
      <c r="K15" s="181"/>
      <c r="L15" s="80">
        <v>4</v>
      </c>
      <c r="M15" s="80">
        <v>0</v>
      </c>
      <c r="N15" s="80">
        <v>25</v>
      </c>
      <c r="O15" s="91">
        <v>1</v>
      </c>
      <c r="P15" s="92">
        <v>0</v>
      </c>
      <c r="Q15" s="93">
        <f>O15+P15</f>
        <v>1</v>
      </c>
      <c r="R15" s="81">
        <f>IFERROR(Q15/N15,"-")</f>
        <v>0.04</v>
      </c>
      <c r="S15" s="80">
        <v>0</v>
      </c>
      <c r="T15" s="80">
        <v>1</v>
      </c>
      <c r="U15" s="81">
        <f>IFERROR(T15/(Q15),"-")</f>
        <v>1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1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88</v>
      </c>
      <c r="C16" s="189" t="s">
        <v>58</v>
      </c>
      <c r="D16" s="189"/>
      <c r="E16" s="189" t="s">
        <v>86</v>
      </c>
      <c r="F16" s="189" t="s">
        <v>87</v>
      </c>
      <c r="G16" s="189" t="s">
        <v>73</v>
      </c>
      <c r="H16" s="89"/>
      <c r="I16" s="89"/>
      <c r="J16" s="89"/>
      <c r="K16" s="181"/>
      <c r="L16" s="80">
        <v>22</v>
      </c>
      <c r="M16" s="80">
        <v>17</v>
      </c>
      <c r="N16" s="80">
        <v>4</v>
      </c>
      <c r="O16" s="91">
        <v>4</v>
      </c>
      <c r="P16" s="92">
        <v>0</v>
      </c>
      <c r="Q16" s="93">
        <f>O16+P16</f>
        <v>4</v>
      </c>
      <c r="R16" s="81">
        <f>IFERROR(Q16/N16,"-")</f>
        <v>1</v>
      </c>
      <c r="S16" s="80">
        <v>0</v>
      </c>
      <c r="T16" s="80">
        <v>1</v>
      </c>
      <c r="U16" s="81">
        <f>IFERROR(T16/(Q16),"-")</f>
        <v>0.25</v>
      </c>
      <c r="V16" s="82"/>
      <c r="W16" s="83">
        <v>1</v>
      </c>
      <c r="X16" s="81">
        <f>IF(Q16=0,"-",W16/Q16)</f>
        <v>0.25</v>
      </c>
      <c r="Y16" s="186">
        <v>1000</v>
      </c>
      <c r="Z16" s="187">
        <f>IFERROR(Y16/Q16,"-")</f>
        <v>250</v>
      </c>
      <c r="AA16" s="187">
        <f>IFERROR(Y16/W16,"-")</f>
        <v>1000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2</v>
      </c>
      <c r="BG16" s="113">
        <f>IF(Q16=0,"",IF(BF16=0,"",(BF16/Q16)))</f>
        <v>0.5</v>
      </c>
      <c r="BH16" s="112">
        <v>1</v>
      </c>
      <c r="BI16" s="114">
        <f>IFERROR(BH16/BF16,"-")</f>
        <v>0.5</v>
      </c>
      <c r="BJ16" s="115">
        <v>1000</v>
      </c>
      <c r="BK16" s="116">
        <f>IFERROR(BJ16/BF16,"-")</f>
        <v>500</v>
      </c>
      <c r="BL16" s="117">
        <v>1</v>
      </c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2</v>
      </c>
      <c r="BY16" s="127">
        <f>IF(Q16=0,"",IF(BX16=0,"",(BX16/Q16)))</f>
        <v>0.5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1</v>
      </c>
      <c r="CQ16" s="141">
        <v>1000</v>
      </c>
      <c r="CR16" s="141">
        <v>1000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0.13888888888889</v>
      </c>
      <c r="B17" s="189" t="s">
        <v>89</v>
      </c>
      <c r="C17" s="189" t="s">
        <v>58</v>
      </c>
      <c r="D17" s="189"/>
      <c r="E17" s="189"/>
      <c r="F17" s="189"/>
      <c r="G17" s="189" t="s">
        <v>61</v>
      </c>
      <c r="H17" s="89" t="s">
        <v>82</v>
      </c>
      <c r="I17" s="89" t="s">
        <v>90</v>
      </c>
      <c r="J17" s="89"/>
      <c r="K17" s="181">
        <v>180000</v>
      </c>
      <c r="L17" s="80">
        <v>7</v>
      </c>
      <c r="M17" s="80">
        <v>0</v>
      </c>
      <c r="N17" s="80">
        <v>43</v>
      </c>
      <c r="O17" s="91">
        <v>4</v>
      </c>
      <c r="P17" s="92">
        <v>0</v>
      </c>
      <c r="Q17" s="93">
        <f>O17+P17</f>
        <v>4</v>
      </c>
      <c r="R17" s="81">
        <f>IFERROR(Q17/N17,"-")</f>
        <v>0.093023255813953</v>
      </c>
      <c r="S17" s="80">
        <v>0</v>
      </c>
      <c r="T17" s="80">
        <v>1</v>
      </c>
      <c r="U17" s="81">
        <f>IFERROR(T17/(Q17),"-")</f>
        <v>0.25</v>
      </c>
      <c r="V17" s="82">
        <f>IFERROR(K17/SUM(Q17:Q18),"-")</f>
        <v>16363.636363636</v>
      </c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>
        <f>SUM(Y17:Y18)-SUM(K17:K18)</f>
        <v>-155000</v>
      </c>
      <c r="AC17" s="85">
        <f>SUM(Y17:Y18)/SUM(K17:K18)</f>
        <v>0.13888888888889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3</v>
      </c>
      <c r="BG17" s="113">
        <f>IF(Q17=0,"",IF(BF17=0,"",(BF17/Q17)))</f>
        <v>0.75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1</v>
      </c>
      <c r="BP17" s="120">
        <f>IF(Q17=0,"",IF(BO17=0,"",(BO17/Q17)))</f>
        <v>0.25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91</v>
      </c>
      <c r="C18" s="189" t="s">
        <v>58</v>
      </c>
      <c r="D18" s="189"/>
      <c r="E18" s="189"/>
      <c r="F18" s="189"/>
      <c r="G18" s="189" t="s">
        <v>73</v>
      </c>
      <c r="H18" s="89"/>
      <c r="I18" s="89"/>
      <c r="J18" s="89"/>
      <c r="K18" s="181"/>
      <c r="L18" s="80">
        <v>33</v>
      </c>
      <c r="M18" s="80">
        <v>28</v>
      </c>
      <c r="N18" s="80">
        <v>9</v>
      </c>
      <c r="O18" s="91">
        <v>7</v>
      </c>
      <c r="P18" s="92">
        <v>0</v>
      </c>
      <c r="Q18" s="93">
        <f>O18+P18</f>
        <v>7</v>
      </c>
      <c r="R18" s="81">
        <f>IFERROR(Q18/N18,"-")</f>
        <v>0.77777777777778</v>
      </c>
      <c r="S18" s="80">
        <v>1</v>
      </c>
      <c r="T18" s="80">
        <v>3</v>
      </c>
      <c r="U18" s="81">
        <f>IFERROR(T18/(Q18),"-")</f>
        <v>0.42857142857143</v>
      </c>
      <c r="V18" s="82"/>
      <c r="W18" s="83">
        <v>3</v>
      </c>
      <c r="X18" s="81">
        <f>IF(Q18=0,"-",W18/Q18)</f>
        <v>0.42857142857143</v>
      </c>
      <c r="Y18" s="186">
        <v>25000</v>
      </c>
      <c r="Z18" s="187">
        <f>IFERROR(Y18/Q18,"-")</f>
        <v>3571.4285714286</v>
      </c>
      <c r="AA18" s="187">
        <f>IFERROR(Y18/W18,"-")</f>
        <v>8333.3333333333</v>
      </c>
      <c r="AB18" s="181"/>
      <c r="AC18" s="85"/>
      <c r="AD18" s="78"/>
      <c r="AE18" s="94">
        <v>1</v>
      </c>
      <c r="AF18" s="95">
        <f>IF(Q18=0,"",IF(AE18=0,"",(AE18/Q18)))</f>
        <v>0.14285714285714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1</v>
      </c>
      <c r="BP18" s="120">
        <f>IF(Q18=0,"",IF(BO18=0,"",(BO18/Q18)))</f>
        <v>0.14285714285714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4</v>
      </c>
      <c r="BY18" s="127">
        <f>IF(Q18=0,"",IF(BX18=0,"",(BX18/Q18)))</f>
        <v>0.57142857142857</v>
      </c>
      <c r="BZ18" s="128">
        <v>3</v>
      </c>
      <c r="CA18" s="129">
        <f>IFERROR(BZ18/BX18,"-")</f>
        <v>0.75</v>
      </c>
      <c r="CB18" s="130">
        <v>25000</v>
      </c>
      <c r="CC18" s="131">
        <f>IFERROR(CB18/BX18,"-")</f>
        <v>6250</v>
      </c>
      <c r="CD18" s="132">
        <v>1</v>
      </c>
      <c r="CE18" s="132">
        <v>2</v>
      </c>
      <c r="CF18" s="132"/>
      <c r="CG18" s="133">
        <v>1</v>
      </c>
      <c r="CH18" s="134">
        <f>IF(Q18=0,"",IF(CG18=0,"",(CG18/Q18)))</f>
        <v>0.14285714285714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3</v>
      </c>
      <c r="CQ18" s="141">
        <v>25000</v>
      </c>
      <c r="CR18" s="141">
        <v>11000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>
        <f>AC19</f>
        <v>2.4066666666667</v>
      </c>
      <c r="B19" s="189" t="s">
        <v>92</v>
      </c>
      <c r="C19" s="189" t="s">
        <v>58</v>
      </c>
      <c r="D19" s="189"/>
      <c r="E19" s="189" t="s">
        <v>86</v>
      </c>
      <c r="F19" s="189" t="s">
        <v>93</v>
      </c>
      <c r="G19" s="189" t="s">
        <v>61</v>
      </c>
      <c r="H19" s="89" t="s">
        <v>94</v>
      </c>
      <c r="I19" s="89" t="s">
        <v>63</v>
      </c>
      <c r="J19" s="191" t="s">
        <v>95</v>
      </c>
      <c r="K19" s="181">
        <v>150000</v>
      </c>
      <c r="L19" s="80">
        <v>8</v>
      </c>
      <c r="M19" s="80">
        <v>0</v>
      </c>
      <c r="N19" s="80">
        <v>52</v>
      </c>
      <c r="O19" s="91">
        <v>2</v>
      </c>
      <c r="P19" s="92">
        <v>0</v>
      </c>
      <c r="Q19" s="93">
        <f>O19+P19</f>
        <v>2</v>
      </c>
      <c r="R19" s="81">
        <f>IFERROR(Q19/N19,"-")</f>
        <v>0.038461538461538</v>
      </c>
      <c r="S19" s="80">
        <v>0</v>
      </c>
      <c r="T19" s="80">
        <v>2</v>
      </c>
      <c r="U19" s="81">
        <f>IFERROR(T19/(Q19),"-")</f>
        <v>1</v>
      </c>
      <c r="V19" s="82">
        <f>IFERROR(K19/SUM(Q19:Q20),"-")</f>
        <v>25000</v>
      </c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>
        <f>SUM(Y19:Y20)-SUM(K19:K20)</f>
        <v>211000</v>
      </c>
      <c r="AC19" s="85">
        <f>SUM(Y19:Y20)/SUM(K19:K20)</f>
        <v>2.4066666666667</v>
      </c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2</v>
      </c>
      <c r="BG19" s="113">
        <f>IF(Q19=0,"",IF(BF19=0,"",(BF19/Q19)))</f>
        <v>1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96</v>
      </c>
      <c r="C20" s="189" t="s">
        <v>58</v>
      </c>
      <c r="D20" s="189"/>
      <c r="E20" s="189" t="s">
        <v>86</v>
      </c>
      <c r="F20" s="189" t="s">
        <v>93</v>
      </c>
      <c r="G20" s="189" t="s">
        <v>73</v>
      </c>
      <c r="H20" s="89"/>
      <c r="I20" s="89"/>
      <c r="J20" s="89"/>
      <c r="K20" s="181"/>
      <c r="L20" s="80">
        <v>51</v>
      </c>
      <c r="M20" s="80">
        <v>25</v>
      </c>
      <c r="N20" s="80">
        <v>5</v>
      </c>
      <c r="O20" s="91">
        <v>4</v>
      </c>
      <c r="P20" s="92">
        <v>0</v>
      </c>
      <c r="Q20" s="93">
        <f>O20+P20</f>
        <v>4</v>
      </c>
      <c r="R20" s="81">
        <f>IFERROR(Q20/N20,"-")</f>
        <v>0.8</v>
      </c>
      <c r="S20" s="80">
        <v>2</v>
      </c>
      <c r="T20" s="80">
        <v>0</v>
      </c>
      <c r="U20" s="81">
        <f>IFERROR(T20/(Q20),"-")</f>
        <v>0</v>
      </c>
      <c r="V20" s="82"/>
      <c r="W20" s="83">
        <v>3</v>
      </c>
      <c r="X20" s="81">
        <f>IF(Q20=0,"-",W20/Q20)</f>
        <v>0.75</v>
      </c>
      <c r="Y20" s="186">
        <v>361000</v>
      </c>
      <c r="Z20" s="187">
        <f>IFERROR(Y20/Q20,"-")</f>
        <v>90250</v>
      </c>
      <c r="AA20" s="187">
        <f>IFERROR(Y20/W20,"-")</f>
        <v>120333.33333333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0.25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3</v>
      </c>
      <c r="BP20" s="120">
        <f>IF(Q20=0,"",IF(BO20=0,"",(BO20/Q20)))</f>
        <v>0.75</v>
      </c>
      <c r="BQ20" s="121">
        <v>3</v>
      </c>
      <c r="BR20" s="122">
        <f>IFERROR(BQ20/BO20,"-")</f>
        <v>1</v>
      </c>
      <c r="BS20" s="123">
        <v>361000</v>
      </c>
      <c r="BT20" s="124">
        <f>IFERROR(BS20/BO20,"-")</f>
        <v>120333.33333333</v>
      </c>
      <c r="BU20" s="125">
        <v>1</v>
      </c>
      <c r="BV20" s="125"/>
      <c r="BW20" s="125">
        <v>2</v>
      </c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3</v>
      </c>
      <c r="CQ20" s="141">
        <v>361000</v>
      </c>
      <c r="CR20" s="141">
        <v>351000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>
        <f>AC21</f>
        <v>0</v>
      </c>
      <c r="B21" s="189" t="s">
        <v>97</v>
      </c>
      <c r="C21" s="189" t="s">
        <v>58</v>
      </c>
      <c r="D21" s="189"/>
      <c r="E21" s="189" t="s">
        <v>98</v>
      </c>
      <c r="F21" s="189" t="s">
        <v>99</v>
      </c>
      <c r="G21" s="189" t="s">
        <v>61</v>
      </c>
      <c r="H21" s="89" t="s">
        <v>94</v>
      </c>
      <c r="I21" s="89" t="s">
        <v>83</v>
      </c>
      <c r="J21" s="89" t="s">
        <v>100</v>
      </c>
      <c r="K21" s="181">
        <v>90000</v>
      </c>
      <c r="L21" s="80">
        <v>11</v>
      </c>
      <c r="M21" s="80">
        <v>0</v>
      </c>
      <c r="N21" s="80">
        <v>42</v>
      </c>
      <c r="O21" s="91">
        <v>2</v>
      </c>
      <c r="P21" s="92">
        <v>0</v>
      </c>
      <c r="Q21" s="93">
        <f>O21+P21</f>
        <v>2</v>
      </c>
      <c r="R21" s="81">
        <f>IFERROR(Q21/N21,"-")</f>
        <v>0.047619047619048</v>
      </c>
      <c r="S21" s="80">
        <v>0</v>
      </c>
      <c r="T21" s="80">
        <v>0</v>
      </c>
      <c r="U21" s="81">
        <f>IFERROR(T21/(Q21),"-")</f>
        <v>0</v>
      </c>
      <c r="V21" s="82">
        <f>IFERROR(K21/SUM(Q21:Q22),"-")</f>
        <v>22500</v>
      </c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>
        <f>SUM(Y21:Y22)-SUM(K21:K22)</f>
        <v>-90000</v>
      </c>
      <c r="AC21" s="85">
        <f>SUM(Y21:Y22)/SUM(K21:K22)</f>
        <v>0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1</v>
      </c>
      <c r="BG21" s="113">
        <f>IF(Q21=0,"",IF(BF21=0,"",(BF21/Q21)))</f>
        <v>0.5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1</v>
      </c>
      <c r="BP21" s="120">
        <f>IF(Q21=0,"",IF(BO21=0,"",(BO21/Q21)))</f>
        <v>0.5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101</v>
      </c>
      <c r="C22" s="189" t="s">
        <v>58</v>
      </c>
      <c r="D22" s="189"/>
      <c r="E22" s="189" t="s">
        <v>98</v>
      </c>
      <c r="F22" s="189" t="s">
        <v>99</v>
      </c>
      <c r="G22" s="189" t="s">
        <v>73</v>
      </c>
      <c r="H22" s="89"/>
      <c r="I22" s="89"/>
      <c r="J22" s="89"/>
      <c r="K22" s="181"/>
      <c r="L22" s="80">
        <v>12</v>
      </c>
      <c r="M22" s="80">
        <v>12</v>
      </c>
      <c r="N22" s="80">
        <v>2</v>
      </c>
      <c r="O22" s="91">
        <v>2</v>
      </c>
      <c r="P22" s="92">
        <v>0</v>
      </c>
      <c r="Q22" s="93">
        <f>O22+P22</f>
        <v>2</v>
      </c>
      <c r="R22" s="81">
        <f>IFERROR(Q22/N22,"-")</f>
        <v>1</v>
      </c>
      <c r="S22" s="80">
        <v>0</v>
      </c>
      <c r="T22" s="80">
        <v>1</v>
      </c>
      <c r="U22" s="81">
        <f>IFERROR(T22/(Q22),"-")</f>
        <v>0.5</v>
      </c>
      <c r="V22" s="82"/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0.5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>
        <v>1</v>
      </c>
      <c r="BY22" s="127">
        <f>IF(Q22=0,"",IF(BX22=0,"",(BX22/Q22)))</f>
        <v>0.5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>
        <f>AC23</f>
        <v>0.82142857142857</v>
      </c>
      <c r="B23" s="189" t="s">
        <v>102</v>
      </c>
      <c r="C23" s="189" t="s">
        <v>58</v>
      </c>
      <c r="D23" s="189"/>
      <c r="E23" s="189" t="s">
        <v>103</v>
      </c>
      <c r="F23" s="189" t="s">
        <v>104</v>
      </c>
      <c r="G23" s="189" t="s">
        <v>61</v>
      </c>
      <c r="H23" s="89" t="s">
        <v>105</v>
      </c>
      <c r="I23" s="89" t="s">
        <v>106</v>
      </c>
      <c r="J23" s="89"/>
      <c r="K23" s="181">
        <v>280000</v>
      </c>
      <c r="L23" s="80">
        <v>8</v>
      </c>
      <c r="M23" s="80">
        <v>0</v>
      </c>
      <c r="N23" s="80">
        <v>53</v>
      </c>
      <c r="O23" s="91">
        <v>2</v>
      </c>
      <c r="P23" s="92">
        <v>0</v>
      </c>
      <c r="Q23" s="93">
        <f>O23+P23</f>
        <v>2</v>
      </c>
      <c r="R23" s="81">
        <f>IFERROR(Q23/N23,"-")</f>
        <v>0.037735849056604</v>
      </c>
      <c r="S23" s="80">
        <v>0</v>
      </c>
      <c r="T23" s="80">
        <v>1</v>
      </c>
      <c r="U23" s="81">
        <f>IFERROR(T23/(Q23),"-")</f>
        <v>0.5</v>
      </c>
      <c r="V23" s="82">
        <f>IFERROR(K23/SUM(Q23:Q27),"-")</f>
        <v>28000</v>
      </c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>
        <f>SUM(Y23:Y27)-SUM(K23:K27)</f>
        <v>-50000</v>
      </c>
      <c r="AC23" s="85">
        <f>SUM(Y23:Y27)/SUM(K23:K27)</f>
        <v>0.82142857142857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0.5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0.5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107</v>
      </c>
      <c r="C24" s="189" t="s">
        <v>58</v>
      </c>
      <c r="D24" s="189"/>
      <c r="E24" s="189" t="s">
        <v>76</v>
      </c>
      <c r="F24" s="189" t="s">
        <v>77</v>
      </c>
      <c r="G24" s="189" t="s">
        <v>61</v>
      </c>
      <c r="H24" s="89" t="s">
        <v>105</v>
      </c>
      <c r="I24" s="89" t="s">
        <v>106</v>
      </c>
      <c r="J24" s="89"/>
      <c r="K24" s="181"/>
      <c r="L24" s="80">
        <v>5</v>
      </c>
      <c r="M24" s="80">
        <v>0</v>
      </c>
      <c r="N24" s="80">
        <v>27</v>
      </c>
      <c r="O24" s="91">
        <v>3</v>
      </c>
      <c r="P24" s="92">
        <v>0</v>
      </c>
      <c r="Q24" s="93">
        <f>O24+P24</f>
        <v>3</v>
      </c>
      <c r="R24" s="81">
        <f>IFERROR(Q24/N24,"-")</f>
        <v>0.11111111111111</v>
      </c>
      <c r="S24" s="80">
        <v>0</v>
      </c>
      <c r="T24" s="80">
        <v>2</v>
      </c>
      <c r="U24" s="81">
        <f>IFERROR(T24/(Q24),"-")</f>
        <v>0.66666666666667</v>
      </c>
      <c r="V24" s="82"/>
      <c r="W24" s="83">
        <v>1</v>
      </c>
      <c r="X24" s="81">
        <f>IF(Q24=0,"-",W24/Q24)</f>
        <v>0.33333333333333</v>
      </c>
      <c r="Y24" s="186">
        <v>23000</v>
      </c>
      <c r="Z24" s="187">
        <f>IFERROR(Y24/Q24,"-")</f>
        <v>7666.6666666667</v>
      </c>
      <c r="AA24" s="187">
        <f>IFERROR(Y24/W24,"-")</f>
        <v>23000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0.33333333333333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2</v>
      </c>
      <c r="BP24" s="120">
        <f>IF(Q24=0,"",IF(BO24=0,"",(BO24/Q24)))</f>
        <v>0.66666666666667</v>
      </c>
      <c r="BQ24" s="121">
        <v>1</v>
      </c>
      <c r="BR24" s="122">
        <f>IFERROR(BQ24/BO24,"-")</f>
        <v>0.5</v>
      </c>
      <c r="BS24" s="123">
        <v>23000</v>
      </c>
      <c r="BT24" s="124">
        <f>IFERROR(BS24/BO24,"-")</f>
        <v>11500</v>
      </c>
      <c r="BU24" s="125"/>
      <c r="BV24" s="125"/>
      <c r="BW24" s="125">
        <v>1</v>
      </c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23000</v>
      </c>
      <c r="CR24" s="141">
        <v>23000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108</v>
      </c>
      <c r="C25" s="189" t="s">
        <v>58</v>
      </c>
      <c r="D25" s="189"/>
      <c r="E25" s="189" t="s">
        <v>109</v>
      </c>
      <c r="F25" s="189" t="s">
        <v>110</v>
      </c>
      <c r="G25" s="189" t="s">
        <v>61</v>
      </c>
      <c r="H25" s="89" t="s">
        <v>105</v>
      </c>
      <c r="I25" s="89" t="s">
        <v>106</v>
      </c>
      <c r="J25" s="89"/>
      <c r="K25" s="181"/>
      <c r="L25" s="80">
        <v>1</v>
      </c>
      <c r="M25" s="80">
        <v>0</v>
      </c>
      <c r="N25" s="80">
        <v>21</v>
      </c>
      <c r="O25" s="91">
        <v>0</v>
      </c>
      <c r="P25" s="92">
        <v>0</v>
      </c>
      <c r="Q25" s="93">
        <f>O25+P25</f>
        <v>0</v>
      </c>
      <c r="R25" s="81">
        <f>IFERROR(Q25/N25,"-")</f>
        <v>0</v>
      </c>
      <c r="S25" s="80">
        <v>0</v>
      </c>
      <c r="T25" s="80">
        <v>0</v>
      </c>
      <c r="U25" s="81" t="str">
        <f>IFERROR(T25/(Q25),"-")</f>
        <v>-</v>
      </c>
      <c r="V25" s="82"/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/>
      <c r="AC25" s="85"/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111</v>
      </c>
      <c r="C26" s="189" t="s">
        <v>58</v>
      </c>
      <c r="D26" s="189"/>
      <c r="E26" s="189" t="s">
        <v>112</v>
      </c>
      <c r="F26" s="189" t="s">
        <v>113</v>
      </c>
      <c r="G26" s="189" t="s">
        <v>61</v>
      </c>
      <c r="H26" s="89" t="s">
        <v>105</v>
      </c>
      <c r="I26" s="89" t="s">
        <v>106</v>
      </c>
      <c r="J26" s="89"/>
      <c r="K26" s="181"/>
      <c r="L26" s="80">
        <v>3</v>
      </c>
      <c r="M26" s="80">
        <v>0</v>
      </c>
      <c r="N26" s="80">
        <v>15</v>
      </c>
      <c r="O26" s="91">
        <v>0</v>
      </c>
      <c r="P26" s="92">
        <v>0</v>
      </c>
      <c r="Q26" s="93">
        <f>O26+P26</f>
        <v>0</v>
      </c>
      <c r="R26" s="81">
        <f>IFERROR(Q26/N26,"-")</f>
        <v>0</v>
      </c>
      <c r="S26" s="80">
        <v>0</v>
      </c>
      <c r="T26" s="80">
        <v>0</v>
      </c>
      <c r="U26" s="81" t="str">
        <f>IFERROR(T26/(Q26),"-")</f>
        <v>-</v>
      </c>
      <c r="V26" s="82"/>
      <c r="W26" s="83">
        <v>0</v>
      </c>
      <c r="X26" s="81" t="str">
        <f>IF(Q26=0,"-",W26/Q26)</f>
        <v>-</v>
      </c>
      <c r="Y26" s="186">
        <v>0</v>
      </c>
      <c r="Z26" s="187" t="str">
        <f>IFERROR(Y26/Q26,"-")</f>
        <v>-</v>
      </c>
      <c r="AA26" s="187" t="str">
        <f>IFERROR(Y26/W26,"-")</f>
        <v>-</v>
      </c>
      <c r="AB26" s="181"/>
      <c r="AC26" s="85"/>
      <c r="AD26" s="78"/>
      <c r="AE26" s="94"/>
      <c r="AF26" s="95" t="str">
        <f>IF(Q26=0,"",IF(AE26=0,"",(AE26/Q26)))</f>
        <v/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 t="str">
        <f>IF(Q26=0,"",IF(AN26=0,"",(AN26/Q26)))</f>
        <v/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 t="str">
        <f>IF(Q26=0,"",IF(AW26=0,"",(AW26/Q26)))</f>
        <v/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 t="str">
        <f>IF(Q26=0,"",IF(BF26=0,"",(BF26/Q26)))</f>
        <v/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 t="str">
        <f>IF(Q26=0,"",IF(BO26=0,"",(BO26/Q26)))</f>
        <v/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 t="str">
        <f>IF(Q26=0,"",IF(BX26=0,"",(BX26/Q26)))</f>
        <v/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 t="str">
        <f>IF(Q26=0,"",IF(CG26=0,"",(CG26/Q26)))</f>
        <v/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114</v>
      </c>
      <c r="C27" s="189" t="s">
        <v>58</v>
      </c>
      <c r="D27" s="189"/>
      <c r="E27" s="189" t="s">
        <v>72</v>
      </c>
      <c r="F27" s="189" t="s">
        <v>72</v>
      </c>
      <c r="G27" s="189" t="s">
        <v>73</v>
      </c>
      <c r="H27" s="89" t="s">
        <v>74</v>
      </c>
      <c r="I27" s="89"/>
      <c r="J27" s="89"/>
      <c r="K27" s="181"/>
      <c r="L27" s="80">
        <v>50</v>
      </c>
      <c r="M27" s="80">
        <v>32</v>
      </c>
      <c r="N27" s="80">
        <v>11</v>
      </c>
      <c r="O27" s="91">
        <v>5</v>
      </c>
      <c r="P27" s="92">
        <v>0</v>
      </c>
      <c r="Q27" s="93">
        <f>O27+P27</f>
        <v>5</v>
      </c>
      <c r="R27" s="81">
        <f>IFERROR(Q27/N27,"-")</f>
        <v>0.45454545454545</v>
      </c>
      <c r="S27" s="80">
        <v>1</v>
      </c>
      <c r="T27" s="80">
        <v>1</v>
      </c>
      <c r="U27" s="81">
        <f>IFERROR(T27/(Q27),"-")</f>
        <v>0.2</v>
      </c>
      <c r="V27" s="82"/>
      <c r="W27" s="83">
        <v>3</v>
      </c>
      <c r="X27" s="81">
        <f>IF(Q27=0,"-",W27/Q27)</f>
        <v>0.6</v>
      </c>
      <c r="Y27" s="186">
        <v>207000</v>
      </c>
      <c r="Z27" s="187">
        <f>IFERROR(Y27/Q27,"-")</f>
        <v>41400</v>
      </c>
      <c r="AA27" s="187">
        <f>IFERROR(Y27/W27,"-")</f>
        <v>69000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2</v>
      </c>
      <c r="BP27" s="120">
        <f>IF(Q27=0,"",IF(BO27=0,"",(BO27/Q27)))</f>
        <v>0.4</v>
      </c>
      <c r="BQ27" s="121">
        <v>1</v>
      </c>
      <c r="BR27" s="122">
        <f>IFERROR(BQ27/BO27,"-")</f>
        <v>0.5</v>
      </c>
      <c r="BS27" s="123">
        <v>152000</v>
      </c>
      <c r="BT27" s="124">
        <f>IFERROR(BS27/BO27,"-")</f>
        <v>76000</v>
      </c>
      <c r="BU27" s="125"/>
      <c r="BV27" s="125"/>
      <c r="BW27" s="125">
        <v>1</v>
      </c>
      <c r="BX27" s="126">
        <v>2</v>
      </c>
      <c r="BY27" s="127">
        <f>IF(Q27=0,"",IF(BX27=0,"",(BX27/Q27)))</f>
        <v>0.4</v>
      </c>
      <c r="BZ27" s="128">
        <v>1</v>
      </c>
      <c r="CA27" s="129">
        <f>IFERROR(BZ27/BX27,"-")</f>
        <v>0.5</v>
      </c>
      <c r="CB27" s="130">
        <v>35000</v>
      </c>
      <c r="CC27" s="131">
        <f>IFERROR(CB27/BX27,"-")</f>
        <v>17500</v>
      </c>
      <c r="CD27" s="132"/>
      <c r="CE27" s="132"/>
      <c r="CF27" s="132">
        <v>1</v>
      </c>
      <c r="CG27" s="133">
        <v>1</v>
      </c>
      <c r="CH27" s="134">
        <f>IF(Q27=0,"",IF(CG27=0,"",(CG27/Q27)))</f>
        <v>0.2</v>
      </c>
      <c r="CI27" s="135">
        <v>1</v>
      </c>
      <c r="CJ27" s="136">
        <f>IFERROR(CI27/CG27,"-")</f>
        <v>1</v>
      </c>
      <c r="CK27" s="137">
        <v>20000</v>
      </c>
      <c r="CL27" s="138">
        <f>IFERROR(CK27/CG27,"-")</f>
        <v>20000</v>
      </c>
      <c r="CM27" s="139">
        <v>1</v>
      </c>
      <c r="CN27" s="139"/>
      <c r="CO27" s="139"/>
      <c r="CP27" s="140">
        <v>3</v>
      </c>
      <c r="CQ27" s="141">
        <v>207000</v>
      </c>
      <c r="CR27" s="141">
        <v>152000</v>
      </c>
      <c r="CS27" s="141"/>
      <c r="CT27" s="142" t="str">
        <f>IF(AND(CR27=0,CS27=0),"",IF(AND(CR27&lt;=100000,CS27&lt;=100000),"",IF(CR27/CQ27&gt;0.7,"男高",IF(CS27/CQ27&gt;0.7,"女高",""))))</f>
        <v>男高</v>
      </c>
    </row>
    <row r="28" spans="1:99">
      <c r="A28" s="79">
        <f>AC28</f>
        <v>0.68421052631579</v>
      </c>
      <c r="B28" s="189" t="s">
        <v>115</v>
      </c>
      <c r="C28" s="189" t="s">
        <v>58</v>
      </c>
      <c r="D28" s="189"/>
      <c r="E28" s="189" t="s">
        <v>86</v>
      </c>
      <c r="F28" s="189" t="s">
        <v>87</v>
      </c>
      <c r="G28" s="189" t="s">
        <v>61</v>
      </c>
      <c r="H28" s="89" t="s">
        <v>105</v>
      </c>
      <c r="I28" s="89" t="s">
        <v>63</v>
      </c>
      <c r="J28" s="191" t="s">
        <v>95</v>
      </c>
      <c r="K28" s="181">
        <v>190000</v>
      </c>
      <c r="L28" s="80">
        <v>20</v>
      </c>
      <c r="M28" s="80">
        <v>0</v>
      </c>
      <c r="N28" s="80">
        <v>47</v>
      </c>
      <c r="O28" s="91">
        <v>6</v>
      </c>
      <c r="P28" s="92">
        <v>0</v>
      </c>
      <c r="Q28" s="93">
        <f>O28+P28</f>
        <v>6</v>
      </c>
      <c r="R28" s="81">
        <f>IFERROR(Q28/N28,"-")</f>
        <v>0.12765957446809</v>
      </c>
      <c r="S28" s="80">
        <v>0</v>
      </c>
      <c r="T28" s="80">
        <v>5</v>
      </c>
      <c r="U28" s="81">
        <f>IFERROR(T28/(Q28),"-")</f>
        <v>0.83333333333333</v>
      </c>
      <c r="V28" s="82">
        <f>IFERROR(K28/SUM(Q28:Q29),"-")</f>
        <v>17272.727272727</v>
      </c>
      <c r="W28" s="83">
        <v>1</v>
      </c>
      <c r="X28" s="81">
        <f>IF(Q28=0,"-",W28/Q28)</f>
        <v>0.16666666666667</v>
      </c>
      <c r="Y28" s="186">
        <v>125000</v>
      </c>
      <c r="Z28" s="187">
        <f>IFERROR(Y28/Q28,"-")</f>
        <v>20833.333333333</v>
      </c>
      <c r="AA28" s="187">
        <f>IFERROR(Y28/W28,"-")</f>
        <v>125000</v>
      </c>
      <c r="AB28" s="181">
        <f>SUM(Y28:Y29)-SUM(K28:K29)</f>
        <v>-60000</v>
      </c>
      <c r="AC28" s="85">
        <f>SUM(Y28:Y29)/SUM(K28:K29)</f>
        <v>0.68421052631579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2</v>
      </c>
      <c r="BG28" s="113">
        <f>IF(Q28=0,"",IF(BF28=0,"",(BF28/Q28)))</f>
        <v>0.33333333333333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3</v>
      </c>
      <c r="BP28" s="120">
        <f>IF(Q28=0,"",IF(BO28=0,"",(BO28/Q28)))</f>
        <v>0.5</v>
      </c>
      <c r="BQ28" s="121">
        <v>1</v>
      </c>
      <c r="BR28" s="122">
        <f>IFERROR(BQ28/BO28,"-")</f>
        <v>0.33333333333333</v>
      </c>
      <c r="BS28" s="123">
        <v>125000</v>
      </c>
      <c r="BT28" s="124">
        <f>IFERROR(BS28/BO28,"-")</f>
        <v>41666.666666667</v>
      </c>
      <c r="BU28" s="125"/>
      <c r="BV28" s="125"/>
      <c r="BW28" s="125">
        <v>1</v>
      </c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>
        <v>1</v>
      </c>
      <c r="CH28" s="134">
        <f>IF(Q28=0,"",IF(CG28=0,"",(CG28/Q28)))</f>
        <v>0.16666666666667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1</v>
      </c>
      <c r="CQ28" s="141">
        <v>125000</v>
      </c>
      <c r="CR28" s="141">
        <v>125000</v>
      </c>
      <c r="CS28" s="141"/>
      <c r="CT28" s="142" t="str">
        <f>IF(AND(CR28=0,CS28=0),"",IF(AND(CR28&lt;=100000,CS28&lt;=100000),"",IF(CR28/CQ28&gt;0.7,"男高",IF(CS28/CQ28&gt;0.7,"女高",""))))</f>
        <v>男高</v>
      </c>
    </row>
    <row r="29" spans="1:99">
      <c r="A29" s="79"/>
      <c r="B29" s="189" t="s">
        <v>116</v>
      </c>
      <c r="C29" s="189" t="s">
        <v>58</v>
      </c>
      <c r="D29" s="189"/>
      <c r="E29" s="189" t="s">
        <v>86</v>
      </c>
      <c r="F29" s="189" t="s">
        <v>87</v>
      </c>
      <c r="G29" s="189" t="s">
        <v>73</v>
      </c>
      <c r="H29" s="89"/>
      <c r="I29" s="89"/>
      <c r="J29" s="89"/>
      <c r="K29" s="181"/>
      <c r="L29" s="80">
        <v>31</v>
      </c>
      <c r="M29" s="80">
        <v>23</v>
      </c>
      <c r="N29" s="80">
        <v>9</v>
      </c>
      <c r="O29" s="91">
        <v>4</v>
      </c>
      <c r="P29" s="92">
        <v>1</v>
      </c>
      <c r="Q29" s="93">
        <f>O29+P29</f>
        <v>5</v>
      </c>
      <c r="R29" s="81">
        <f>IFERROR(Q29/N29,"-")</f>
        <v>0.55555555555556</v>
      </c>
      <c r="S29" s="80">
        <v>0</v>
      </c>
      <c r="T29" s="80">
        <v>2</v>
      </c>
      <c r="U29" s="81">
        <f>IFERROR(T29/(Q29),"-")</f>
        <v>0.4</v>
      </c>
      <c r="V29" s="82"/>
      <c r="W29" s="83">
        <v>1</v>
      </c>
      <c r="X29" s="81">
        <f>IF(Q29=0,"-",W29/Q29)</f>
        <v>0.2</v>
      </c>
      <c r="Y29" s="186">
        <v>5000</v>
      </c>
      <c r="Z29" s="187">
        <f>IFERROR(Y29/Q29,"-")</f>
        <v>1000</v>
      </c>
      <c r="AA29" s="187">
        <f>IFERROR(Y29/W29,"-")</f>
        <v>5000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3</v>
      </c>
      <c r="BG29" s="113">
        <f>IF(Q29=0,"",IF(BF29=0,"",(BF29/Q29)))</f>
        <v>0.6</v>
      </c>
      <c r="BH29" s="112">
        <v>1</v>
      </c>
      <c r="BI29" s="114">
        <f>IFERROR(BH29/BF29,"-")</f>
        <v>0.33333333333333</v>
      </c>
      <c r="BJ29" s="115">
        <v>5000</v>
      </c>
      <c r="BK29" s="116">
        <f>IFERROR(BJ29/BF29,"-")</f>
        <v>1666.6666666667</v>
      </c>
      <c r="BL29" s="117">
        <v>1</v>
      </c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1</v>
      </c>
      <c r="BY29" s="127">
        <f>IF(Q29=0,"",IF(BX29=0,"",(BX29/Q29)))</f>
        <v>0.2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>
        <v>1</v>
      </c>
      <c r="CH29" s="134">
        <f>IF(Q29=0,"",IF(CG29=0,"",(CG29/Q29)))</f>
        <v>0.2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1</v>
      </c>
      <c r="CQ29" s="141">
        <v>5000</v>
      </c>
      <c r="CR29" s="141">
        <v>5000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0.112</v>
      </c>
      <c r="B30" s="189" t="s">
        <v>117</v>
      </c>
      <c r="C30" s="189" t="s">
        <v>58</v>
      </c>
      <c r="D30" s="189"/>
      <c r="E30" s="189" t="s">
        <v>118</v>
      </c>
      <c r="F30" s="189" t="s">
        <v>119</v>
      </c>
      <c r="G30" s="189" t="s">
        <v>61</v>
      </c>
      <c r="H30" s="89" t="s">
        <v>68</v>
      </c>
      <c r="I30" s="89" t="s">
        <v>120</v>
      </c>
      <c r="J30" s="89"/>
      <c r="K30" s="181">
        <v>250000</v>
      </c>
      <c r="L30" s="80">
        <v>41</v>
      </c>
      <c r="M30" s="80">
        <v>0</v>
      </c>
      <c r="N30" s="80">
        <v>137</v>
      </c>
      <c r="O30" s="91">
        <v>14</v>
      </c>
      <c r="P30" s="92">
        <v>0</v>
      </c>
      <c r="Q30" s="93">
        <f>O30+P30</f>
        <v>14</v>
      </c>
      <c r="R30" s="81">
        <f>IFERROR(Q30/N30,"-")</f>
        <v>0.1021897810219</v>
      </c>
      <c r="S30" s="80">
        <v>1</v>
      </c>
      <c r="T30" s="80">
        <v>6</v>
      </c>
      <c r="U30" s="81">
        <f>IFERROR(T30/(Q30),"-")</f>
        <v>0.42857142857143</v>
      </c>
      <c r="V30" s="82">
        <f>IFERROR(K30/SUM(Q30:Q31),"-")</f>
        <v>11363.636363636</v>
      </c>
      <c r="W30" s="83">
        <v>2</v>
      </c>
      <c r="X30" s="81">
        <f>IF(Q30=0,"-",W30/Q30)</f>
        <v>0.14285714285714</v>
      </c>
      <c r="Y30" s="186">
        <v>28000</v>
      </c>
      <c r="Z30" s="187">
        <f>IFERROR(Y30/Q30,"-")</f>
        <v>2000</v>
      </c>
      <c r="AA30" s="187">
        <f>IFERROR(Y30/W30,"-")</f>
        <v>14000</v>
      </c>
      <c r="AB30" s="181">
        <f>SUM(Y30:Y31)-SUM(K30:K31)</f>
        <v>-222000</v>
      </c>
      <c r="AC30" s="85">
        <f>SUM(Y30:Y31)/SUM(K30:K31)</f>
        <v>0.112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>
        <v>2</v>
      </c>
      <c r="AX30" s="107">
        <f>IF(Q30=0,"",IF(AW30=0,"",(AW30/Q30)))</f>
        <v>0.14285714285714</v>
      </c>
      <c r="AY30" s="106">
        <v>2</v>
      </c>
      <c r="AZ30" s="108">
        <f>IFERROR(AY30/AW30,"-")</f>
        <v>1</v>
      </c>
      <c r="BA30" s="109">
        <v>4000</v>
      </c>
      <c r="BB30" s="110">
        <f>IFERROR(BA30/AW30,"-")</f>
        <v>2000</v>
      </c>
      <c r="BC30" s="111">
        <v>2</v>
      </c>
      <c r="BD30" s="111"/>
      <c r="BE30" s="111"/>
      <c r="BF30" s="112">
        <v>2</v>
      </c>
      <c r="BG30" s="113">
        <f>IF(Q30=0,"",IF(BF30=0,"",(BF30/Q30)))</f>
        <v>0.14285714285714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4</v>
      </c>
      <c r="BP30" s="120">
        <f>IF(Q30=0,"",IF(BO30=0,"",(BO30/Q30)))</f>
        <v>0.28571428571429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5</v>
      </c>
      <c r="BY30" s="127">
        <f>IF(Q30=0,"",IF(BX30=0,"",(BX30/Q30)))</f>
        <v>0.35714285714286</v>
      </c>
      <c r="BZ30" s="128">
        <v>2</v>
      </c>
      <c r="CA30" s="129">
        <f>IFERROR(BZ30/BX30,"-")</f>
        <v>0.4</v>
      </c>
      <c r="CB30" s="130">
        <v>20000</v>
      </c>
      <c r="CC30" s="131">
        <f>IFERROR(CB30/BX30,"-")</f>
        <v>4000</v>
      </c>
      <c r="CD30" s="132"/>
      <c r="CE30" s="132">
        <v>1</v>
      </c>
      <c r="CF30" s="132">
        <v>1</v>
      </c>
      <c r="CG30" s="133">
        <v>1</v>
      </c>
      <c r="CH30" s="134">
        <f>IF(Q30=0,"",IF(CG30=0,"",(CG30/Q30)))</f>
        <v>0.071428571428571</v>
      </c>
      <c r="CI30" s="135">
        <v>1</v>
      </c>
      <c r="CJ30" s="136">
        <f>IFERROR(CI30/CG30,"-")</f>
        <v>1</v>
      </c>
      <c r="CK30" s="137">
        <v>54000</v>
      </c>
      <c r="CL30" s="138">
        <f>IFERROR(CK30/CG30,"-")</f>
        <v>54000</v>
      </c>
      <c r="CM30" s="139"/>
      <c r="CN30" s="139"/>
      <c r="CO30" s="139">
        <v>1</v>
      </c>
      <c r="CP30" s="140">
        <v>2</v>
      </c>
      <c r="CQ30" s="141">
        <v>28000</v>
      </c>
      <c r="CR30" s="141">
        <v>54000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121</v>
      </c>
      <c r="C31" s="189" t="s">
        <v>58</v>
      </c>
      <c r="D31" s="189"/>
      <c r="E31" s="189" t="s">
        <v>118</v>
      </c>
      <c r="F31" s="189" t="s">
        <v>119</v>
      </c>
      <c r="G31" s="189" t="s">
        <v>73</v>
      </c>
      <c r="H31" s="89"/>
      <c r="I31" s="89"/>
      <c r="J31" s="89"/>
      <c r="K31" s="181"/>
      <c r="L31" s="80">
        <v>76</v>
      </c>
      <c r="M31" s="80">
        <v>30</v>
      </c>
      <c r="N31" s="80">
        <v>25</v>
      </c>
      <c r="O31" s="91">
        <v>8</v>
      </c>
      <c r="P31" s="92">
        <v>0</v>
      </c>
      <c r="Q31" s="93">
        <f>O31+P31</f>
        <v>8</v>
      </c>
      <c r="R31" s="81">
        <f>IFERROR(Q31/N31,"-")</f>
        <v>0.32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>
        <v>1</v>
      </c>
      <c r="AX31" s="107">
        <f>IF(Q31=0,"",IF(AW31=0,"",(AW31/Q31)))</f>
        <v>0.125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4</v>
      </c>
      <c r="BP31" s="120">
        <f>IF(Q31=0,"",IF(BO31=0,"",(BO31/Q31)))</f>
        <v>0.5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2</v>
      </c>
      <c r="BY31" s="127">
        <f>IF(Q31=0,"",IF(BX31=0,"",(BX31/Q31)))</f>
        <v>0.25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>
        <v>1</v>
      </c>
      <c r="CH31" s="134">
        <f>IF(Q31=0,"",IF(CG31=0,"",(CG31/Q31)))</f>
        <v>0.125</v>
      </c>
      <c r="CI31" s="135"/>
      <c r="CJ31" s="136">
        <f>IFERROR(CI31/CG31,"-")</f>
        <v>0</v>
      </c>
      <c r="CK31" s="137"/>
      <c r="CL31" s="138">
        <f>IFERROR(CK31/CG31,"-")</f>
        <v>0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2.03</v>
      </c>
      <c r="B32" s="189" t="s">
        <v>122</v>
      </c>
      <c r="C32" s="189" t="s">
        <v>58</v>
      </c>
      <c r="D32" s="189"/>
      <c r="E32" s="189" t="s">
        <v>123</v>
      </c>
      <c r="F32" s="189" t="s">
        <v>124</v>
      </c>
      <c r="G32" s="189" t="s">
        <v>61</v>
      </c>
      <c r="H32" s="89" t="s">
        <v>125</v>
      </c>
      <c r="I32" s="89" t="s">
        <v>126</v>
      </c>
      <c r="J32" s="89" t="s">
        <v>127</v>
      </c>
      <c r="K32" s="181">
        <v>300000</v>
      </c>
      <c r="L32" s="80">
        <v>2</v>
      </c>
      <c r="M32" s="80">
        <v>0</v>
      </c>
      <c r="N32" s="80">
        <v>39</v>
      </c>
      <c r="O32" s="91">
        <v>0</v>
      </c>
      <c r="P32" s="92">
        <v>0</v>
      </c>
      <c r="Q32" s="93">
        <f>O32+P32</f>
        <v>0</v>
      </c>
      <c r="R32" s="81">
        <f>IFERROR(Q32/N32,"-")</f>
        <v>0</v>
      </c>
      <c r="S32" s="80">
        <v>0</v>
      </c>
      <c r="T32" s="80">
        <v>0</v>
      </c>
      <c r="U32" s="81" t="str">
        <f>IFERROR(T32/(Q32),"-")</f>
        <v>-</v>
      </c>
      <c r="V32" s="82">
        <f>IFERROR(K32/SUM(Q32:Q36),"-")</f>
        <v>10000</v>
      </c>
      <c r="W32" s="83">
        <v>0</v>
      </c>
      <c r="X32" s="81" t="str">
        <f>IF(Q32=0,"-",W32/Q32)</f>
        <v>-</v>
      </c>
      <c r="Y32" s="186">
        <v>0</v>
      </c>
      <c r="Z32" s="187" t="str">
        <f>IFERROR(Y32/Q32,"-")</f>
        <v>-</v>
      </c>
      <c r="AA32" s="187" t="str">
        <f>IFERROR(Y32/W32,"-")</f>
        <v>-</v>
      </c>
      <c r="AB32" s="181">
        <f>SUM(Y32:Y36)-SUM(K32:K36)</f>
        <v>309000</v>
      </c>
      <c r="AC32" s="85">
        <f>SUM(Y32:Y36)/SUM(K32:K36)</f>
        <v>2.03</v>
      </c>
      <c r="AD32" s="78"/>
      <c r="AE32" s="94"/>
      <c r="AF32" s="95" t="str">
        <f>IF(Q32=0,"",IF(AE32=0,"",(AE32/Q32)))</f>
        <v/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 t="str">
        <f>IF(Q32=0,"",IF(AN32=0,"",(AN32/Q32)))</f>
        <v/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 t="str">
        <f>IF(Q32=0,"",IF(AW32=0,"",(AW32/Q32)))</f>
        <v/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 t="str">
        <f>IF(Q32=0,"",IF(BF32=0,"",(BF32/Q32)))</f>
        <v/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 t="str">
        <f>IF(Q32=0,"",IF(BO32=0,"",(BO32/Q32)))</f>
        <v/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 t="str">
        <f>IF(Q32=0,"",IF(BX32=0,"",(BX32/Q32)))</f>
        <v/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 t="str">
        <f>IF(Q32=0,"",IF(CG32=0,"",(CG32/Q32)))</f>
        <v/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128</v>
      </c>
      <c r="C33" s="189" t="s">
        <v>58</v>
      </c>
      <c r="D33" s="189"/>
      <c r="E33" s="189" t="s">
        <v>129</v>
      </c>
      <c r="F33" s="189" t="s">
        <v>130</v>
      </c>
      <c r="G33" s="189" t="s">
        <v>61</v>
      </c>
      <c r="H33" s="89"/>
      <c r="I33" s="89" t="s">
        <v>126</v>
      </c>
      <c r="J33" s="89"/>
      <c r="K33" s="181"/>
      <c r="L33" s="80">
        <v>10</v>
      </c>
      <c r="M33" s="80">
        <v>0</v>
      </c>
      <c r="N33" s="80">
        <v>60</v>
      </c>
      <c r="O33" s="91">
        <v>3</v>
      </c>
      <c r="P33" s="92">
        <v>0</v>
      </c>
      <c r="Q33" s="93">
        <f>O33+P33</f>
        <v>3</v>
      </c>
      <c r="R33" s="81">
        <f>IFERROR(Q33/N33,"-")</f>
        <v>0.05</v>
      </c>
      <c r="S33" s="80">
        <v>1</v>
      </c>
      <c r="T33" s="80">
        <v>0</v>
      </c>
      <c r="U33" s="81">
        <f>IFERROR(T33/(Q33),"-")</f>
        <v>0</v>
      </c>
      <c r="V33" s="82"/>
      <c r="W33" s="83">
        <v>1</v>
      </c>
      <c r="X33" s="81">
        <f>IF(Q33=0,"-",W33/Q33)</f>
        <v>0.33333333333333</v>
      </c>
      <c r="Y33" s="186">
        <v>500000</v>
      </c>
      <c r="Z33" s="187">
        <f>IFERROR(Y33/Q33,"-")</f>
        <v>166666.66666667</v>
      </c>
      <c r="AA33" s="187">
        <f>IFERROR(Y33/W33,"-")</f>
        <v>500000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>
        <v>2</v>
      </c>
      <c r="AX33" s="107">
        <f>IF(Q33=0,"",IF(AW33=0,"",(AW33/Q33)))</f>
        <v>0.66666666666667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>
        <f>IF(Q33=0,"",IF(BO33=0,"",(BO33/Q33)))</f>
        <v>0</v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>
        <v>1</v>
      </c>
      <c r="BY33" s="127">
        <f>IF(Q33=0,"",IF(BX33=0,"",(BX33/Q33)))</f>
        <v>0.33333333333333</v>
      </c>
      <c r="BZ33" s="128">
        <v>1</v>
      </c>
      <c r="CA33" s="129">
        <f>IFERROR(BZ33/BX33,"-")</f>
        <v>1</v>
      </c>
      <c r="CB33" s="130">
        <v>500000</v>
      </c>
      <c r="CC33" s="131">
        <f>IFERROR(CB33/BX33,"-")</f>
        <v>500000</v>
      </c>
      <c r="CD33" s="132"/>
      <c r="CE33" s="132"/>
      <c r="CF33" s="132">
        <v>1</v>
      </c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500000</v>
      </c>
      <c r="CR33" s="141">
        <v>500000</v>
      </c>
      <c r="CS33" s="141"/>
      <c r="CT33" s="142" t="str">
        <f>IF(AND(CR33=0,CS33=0),"",IF(AND(CR33&lt;=100000,CS33&lt;=100000),"",IF(CR33/CQ33&gt;0.7,"男高",IF(CS33/CQ33&gt;0.7,"女高",""))))</f>
        <v>男高</v>
      </c>
    </row>
    <row r="34" spans="1:99">
      <c r="A34" s="79"/>
      <c r="B34" s="189" t="s">
        <v>131</v>
      </c>
      <c r="C34" s="189" t="s">
        <v>58</v>
      </c>
      <c r="D34" s="189"/>
      <c r="E34" s="189" t="s">
        <v>132</v>
      </c>
      <c r="F34" s="189" t="s">
        <v>133</v>
      </c>
      <c r="G34" s="189" t="s">
        <v>61</v>
      </c>
      <c r="H34" s="89"/>
      <c r="I34" s="89" t="s">
        <v>126</v>
      </c>
      <c r="J34" s="89"/>
      <c r="K34" s="181"/>
      <c r="L34" s="80">
        <v>28</v>
      </c>
      <c r="M34" s="80">
        <v>0</v>
      </c>
      <c r="N34" s="80">
        <v>70</v>
      </c>
      <c r="O34" s="91">
        <v>5</v>
      </c>
      <c r="P34" s="92">
        <v>0</v>
      </c>
      <c r="Q34" s="93">
        <f>O34+P34</f>
        <v>5</v>
      </c>
      <c r="R34" s="81">
        <f>IFERROR(Q34/N34,"-")</f>
        <v>0.071428571428571</v>
      </c>
      <c r="S34" s="80">
        <v>0</v>
      </c>
      <c r="T34" s="80">
        <v>1</v>
      </c>
      <c r="U34" s="81">
        <f>IFERROR(T34/(Q34),"-")</f>
        <v>0.2</v>
      </c>
      <c r="V34" s="82"/>
      <c r="W34" s="83">
        <v>1</v>
      </c>
      <c r="X34" s="81">
        <f>IF(Q34=0,"-",W34/Q34)</f>
        <v>0.2</v>
      </c>
      <c r="Y34" s="186">
        <v>2000</v>
      </c>
      <c r="Z34" s="187">
        <f>IFERROR(Y34/Q34,"-")</f>
        <v>400</v>
      </c>
      <c r="AA34" s="187">
        <f>IFERROR(Y34/W34,"-")</f>
        <v>2000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2</v>
      </c>
      <c r="BP34" s="120">
        <f>IF(Q34=0,"",IF(BO34=0,"",(BO34/Q34)))</f>
        <v>0.4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2</v>
      </c>
      <c r="BY34" s="127">
        <f>IF(Q34=0,"",IF(BX34=0,"",(BX34/Q34)))</f>
        <v>0.4</v>
      </c>
      <c r="BZ34" s="128">
        <v>1</v>
      </c>
      <c r="CA34" s="129">
        <f>IFERROR(BZ34/BX34,"-")</f>
        <v>0.5</v>
      </c>
      <c r="CB34" s="130">
        <v>2000</v>
      </c>
      <c r="CC34" s="131">
        <f>IFERROR(CB34/BX34,"-")</f>
        <v>1000</v>
      </c>
      <c r="CD34" s="132">
        <v>1</v>
      </c>
      <c r="CE34" s="132"/>
      <c r="CF34" s="132"/>
      <c r="CG34" s="133">
        <v>1</v>
      </c>
      <c r="CH34" s="134">
        <f>IF(Q34=0,"",IF(CG34=0,"",(CG34/Q34)))</f>
        <v>0.2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1</v>
      </c>
      <c r="CQ34" s="141">
        <v>2000</v>
      </c>
      <c r="CR34" s="141">
        <v>2000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134</v>
      </c>
      <c r="C35" s="189" t="s">
        <v>58</v>
      </c>
      <c r="D35" s="189"/>
      <c r="E35" s="189" t="s">
        <v>135</v>
      </c>
      <c r="F35" s="189" t="s">
        <v>136</v>
      </c>
      <c r="G35" s="189" t="s">
        <v>61</v>
      </c>
      <c r="H35" s="89"/>
      <c r="I35" s="89" t="s">
        <v>126</v>
      </c>
      <c r="J35" s="89"/>
      <c r="K35" s="181"/>
      <c r="L35" s="80">
        <v>20</v>
      </c>
      <c r="M35" s="80">
        <v>0</v>
      </c>
      <c r="N35" s="80">
        <v>93</v>
      </c>
      <c r="O35" s="91">
        <v>6</v>
      </c>
      <c r="P35" s="92">
        <v>0</v>
      </c>
      <c r="Q35" s="93">
        <f>O35+P35</f>
        <v>6</v>
      </c>
      <c r="R35" s="81">
        <f>IFERROR(Q35/N35,"-")</f>
        <v>0.064516129032258</v>
      </c>
      <c r="S35" s="80">
        <v>0</v>
      </c>
      <c r="T35" s="80">
        <v>2</v>
      </c>
      <c r="U35" s="81">
        <f>IFERROR(T35/(Q35),"-")</f>
        <v>0.33333333333333</v>
      </c>
      <c r="V35" s="82"/>
      <c r="W35" s="83">
        <v>1</v>
      </c>
      <c r="X35" s="81">
        <f>IF(Q35=0,"-",W35/Q35)</f>
        <v>0.16666666666667</v>
      </c>
      <c r="Y35" s="186">
        <v>5000</v>
      </c>
      <c r="Z35" s="187">
        <f>IFERROR(Y35/Q35,"-")</f>
        <v>833.33333333333</v>
      </c>
      <c r="AA35" s="187">
        <f>IFERROR(Y35/W35,"-")</f>
        <v>5000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1</v>
      </c>
      <c r="BG35" s="113">
        <f>IF(Q35=0,"",IF(BF35=0,"",(BF35/Q35)))</f>
        <v>0.16666666666667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4</v>
      </c>
      <c r="BP35" s="120">
        <f>IF(Q35=0,"",IF(BO35=0,"",(BO35/Q35)))</f>
        <v>0.66666666666667</v>
      </c>
      <c r="BQ35" s="121">
        <v>2</v>
      </c>
      <c r="BR35" s="122">
        <f>IFERROR(BQ35/BO35,"-")</f>
        <v>0.5</v>
      </c>
      <c r="BS35" s="123">
        <v>8000</v>
      </c>
      <c r="BT35" s="124">
        <f>IFERROR(BS35/BO35,"-")</f>
        <v>2000</v>
      </c>
      <c r="BU35" s="125">
        <v>2</v>
      </c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>
        <v>1</v>
      </c>
      <c r="CH35" s="134">
        <f>IF(Q35=0,"",IF(CG35=0,"",(CG35/Q35)))</f>
        <v>0.16666666666667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1</v>
      </c>
      <c r="CQ35" s="141">
        <v>5000</v>
      </c>
      <c r="CR35" s="141">
        <v>5000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137</v>
      </c>
      <c r="C36" s="189" t="s">
        <v>58</v>
      </c>
      <c r="D36" s="189"/>
      <c r="E36" s="189" t="s">
        <v>72</v>
      </c>
      <c r="F36" s="189" t="s">
        <v>72</v>
      </c>
      <c r="G36" s="189" t="s">
        <v>73</v>
      </c>
      <c r="H36" s="89"/>
      <c r="I36" s="89"/>
      <c r="J36" s="89"/>
      <c r="K36" s="181"/>
      <c r="L36" s="80">
        <v>254</v>
      </c>
      <c r="M36" s="80">
        <v>89</v>
      </c>
      <c r="N36" s="80">
        <v>23</v>
      </c>
      <c r="O36" s="91">
        <v>16</v>
      </c>
      <c r="P36" s="92">
        <v>0</v>
      </c>
      <c r="Q36" s="93">
        <f>O36+P36</f>
        <v>16</v>
      </c>
      <c r="R36" s="81">
        <f>IFERROR(Q36/N36,"-")</f>
        <v>0.69565217391304</v>
      </c>
      <c r="S36" s="80">
        <v>1</v>
      </c>
      <c r="T36" s="80">
        <v>3</v>
      </c>
      <c r="U36" s="81">
        <f>IFERROR(T36/(Q36),"-")</f>
        <v>0.1875</v>
      </c>
      <c r="V36" s="82"/>
      <c r="W36" s="83">
        <v>2</v>
      </c>
      <c r="X36" s="81">
        <f>IF(Q36=0,"-",W36/Q36)</f>
        <v>0.125</v>
      </c>
      <c r="Y36" s="186">
        <v>102000</v>
      </c>
      <c r="Z36" s="187">
        <f>IFERROR(Y36/Q36,"-")</f>
        <v>6375</v>
      </c>
      <c r="AA36" s="187">
        <f>IFERROR(Y36/W36,"-")</f>
        <v>51000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>
        <v>1</v>
      </c>
      <c r="AX36" s="107">
        <f>IF(Q36=0,"",IF(AW36=0,"",(AW36/Q36)))</f>
        <v>0.0625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>
        <v>1</v>
      </c>
      <c r="BG36" s="113">
        <f>IF(Q36=0,"",IF(BF36=0,"",(BF36/Q36)))</f>
        <v>0.0625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7</v>
      </c>
      <c r="BP36" s="120">
        <f>IF(Q36=0,"",IF(BO36=0,"",(BO36/Q36)))</f>
        <v>0.4375</v>
      </c>
      <c r="BQ36" s="121">
        <v>3</v>
      </c>
      <c r="BR36" s="122">
        <f>IFERROR(BQ36/BO36,"-")</f>
        <v>0.42857142857143</v>
      </c>
      <c r="BS36" s="123">
        <v>52000</v>
      </c>
      <c r="BT36" s="124">
        <f>IFERROR(BS36/BO36,"-")</f>
        <v>7428.5714285714</v>
      </c>
      <c r="BU36" s="125">
        <v>1</v>
      </c>
      <c r="BV36" s="125"/>
      <c r="BW36" s="125">
        <v>2</v>
      </c>
      <c r="BX36" s="126">
        <v>6</v>
      </c>
      <c r="BY36" s="127">
        <f>IF(Q36=0,"",IF(BX36=0,"",(BX36/Q36)))</f>
        <v>0.375</v>
      </c>
      <c r="BZ36" s="128">
        <v>1</v>
      </c>
      <c r="CA36" s="129">
        <f>IFERROR(BZ36/BX36,"-")</f>
        <v>0.16666666666667</v>
      </c>
      <c r="CB36" s="130">
        <v>78000</v>
      </c>
      <c r="CC36" s="131">
        <f>IFERROR(CB36/BX36,"-")</f>
        <v>13000</v>
      </c>
      <c r="CD36" s="132"/>
      <c r="CE36" s="132"/>
      <c r="CF36" s="132">
        <v>1</v>
      </c>
      <c r="CG36" s="133">
        <v>1</v>
      </c>
      <c r="CH36" s="134">
        <f>IF(Q36=0,"",IF(CG36=0,"",(CG36/Q36)))</f>
        <v>0.0625</v>
      </c>
      <c r="CI36" s="135">
        <v>1</v>
      </c>
      <c r="CJ36" s="136">
        <f>IFERROR(CI36/CG36,"-")</f>
        <v>1</v>
      </c>
      <c r="CK36" s="137">
        <v>5000</v>
      </c>
      <c r="CL36" s="138">
        <f>IFERROR(CK36/CG36,"-")</f>
        <v>5000</v>
      </c>
      <c r="CM36" s="139">
        <v>1</v>
      </c>
      <c r="CN36" s="139"/>
      <c r="CO36" s="139"/>
      <c r="CP36" s="140">
        <v>2</v>
      </c>
      <c r="CQ36" s="141">
        <v>102000</v>
      </c>
      <c r="CR36" s="141">
        <v>78000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0.92692307692308</v>
      </c>
      <c r="B37" s="189" t="s">
        <v>138</v>
      </c>
      <c r="C37" s="189" t="s">
        <v>58</v>
      </c>
      <c r="D37" s="189"/>
      <c r="E37" s="189" t="s">
        <v>123</v>
      </c>
      <c r="F37" s="189" t="s">
        <v>124</v>
      </c>
      <c r="G37" s="189" t="s">
        <v>61</v>
      </c>
      <c r="H37" s="89" t="s">
        <v>139</v>
      </c>
      <c r="I37" s="89" t="s">
        <v>120</v>
      </c>
      <c r="J37" s="89" t="s">
        <v>140</v>
      </c>
      <c r="K37" s="181">
        <v>260000</v>
      </c>
      <c r="L37" s="80">
        <v>11</v>
      </c>
      <c r="M37" s="80">
        <v>0</v>
      </c>
      <c r="N37" s="80">
        <v>44</v>
      </c>
      <c r="O37" s="91">
        <v>5</v>
      </c>
      <c r="P37" s="92">
        <v>0</v>
      </c>
      <c r="Q37" s="93">
        <f>O37+P37</f>
        <v>5</v>
      </c>
      <c r="R37" s="81">
        <f>IFERROR(Q37/N37,"-")</f>
        <v>0.11363636363636</v>
      </c>
      <c r="S37" s="80">
        <v>1</v>
      </c>
      <c r="T37" s="80">
        <v>2</v>
      </c>
      <c r="U37" s="81">
        <f>IFERROR(T37/(Q37),"-")</f>
        <v>0.4</v>
      </c>
      <c r="V37" s="82">
        <f>IFERROR(K37/SUM(Q37:Q40),"-")</f>
        <v>8965.5172413793</v>
      </c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>
        <f>SUM(Y37:Y40)-SUM(K37:K40)</f>
        <v>-19000</v>
      </c>
      <c r="AC37" s="85">
        <f>SUM(Y37:Y40)/SUM(K37:K40)</f>
        <v>0.92692307692308</v>
      </c>
      <c r="AD37" s="78"/>
      <c r="AE37" s="94">
        <v>1</v>
      </c>
      <c r="AF37" s="95">
        <f>IF(Q37=0,"",IF(AE37=0,"",(AE37/Q37)))</f>
        <v>0.2</v>
      </c>
      <c r="AG37" s="94"/>
      <c r="AH37" s="96">
        <f>IFERROR(AG37/AE37,"-")</f>
        <v>0</v>
      </c>
      <c r="AI37" s="97"/>
      <c r="AJ37" s="98">
        <f>IFERROR(AI37/AE37,"-")</f>
        <v>0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>
        <v>1</v>
      </c>
      <c r="AX37" s="107">
        <f>IF(Q37=0,"",IF(AW37=0,"",(AW37/Q37)))</f>
        <v>0.2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2</v>
      </c>
      <c r="BG37" s="113">
        <f>IF(Q37=0,"",IF(BF37=0,"",(BF37/Q37)))</f>
        <v>0.4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/>
      <c r="BP37" s="120">
        <f>IF(Q37=0,"",IF(BO37=0,"",(BO37/Q37)))</f>
        <v>0</v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>
        <v>1</v>
      </c>
      <c r="BY37" s="127">
        <f>IF(Q37=0,"",IF(BX37=0,"",(BX37/Q37)))</f>
        <v>0.2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141</v>
      </c>
      <c r="C38" s="189" t="s">
        <v>58</v>
      </c>
      <c r="D38" s="189"/>
      <c r="E38" s="189" t="s">
        <v>129</v>
      </c>
      <c r="F38" s="189" t="s">
        <v>130</v>
      </c>
      <c r="G38" s="189" t="s">
        <v>61</v>
      </c>
      <c r="H38" s="89"/>
      <c r="I38" s="89" t="s">
        <v>120</v>
      </c>
      <c r="J38" s="89" t="s">
        <v>142</v>
      </c>
      <c r="K38" s="181"/>
      <c r="L38" s="80">
        <v>11</v>
      </c>
      <c r="M38" s="80">
        <v>0</v>
      </c>
      <c r="N38" s="80">
        <v>59</v>
      </c>
      <c r="O38" s="91">
        <v>4</v>
      </c>
      <c r="P38" s="92">
        <v>0</v>
      </c>
      <c r="Q38" s="93">
        <f>O38+P38</f>
        <v>4</v>
      </c>
      <c r="R38" s="81">
        <f>IFERROR(Q38/N38,"-")</f>
        <v>0.067796610169492</v>
      </c>
      <c r="S38" s="80">
        <v>0</v>
      </c>
      <c r="T38" s="80">
        <v>2</v>
      </c>
      <c r="U38" s="81">
        <f>IFERROR(T38/(Q38),"-")</f>
        <v>0.5</v>
      </c>
      <c r="V38" s="82"/>
      <c r="W38" s="83">
        <v>2</v>
      </c>
      <c r="X38" s="81">
        <f>IF(Q38=0,"-",W38/Q38)</f>
        <v>0.5</v>
      </c>
      <c r="Y38" s="186">
        <v>5000</v>
      </c>
      <c r="Z38" s="187">
        <f>IFERROR(Y38/Q38,"-")</f>
        <v>1250</v>
      </c>
      <c r="AA38" s="187">
        <f>IFERROR(Y38/W38,"-")</f>
        <v>2500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2</v>
      </c>
      <c r="BG38" s="113">
        <f>IF(Q38=0,"",IF(BF38=0,"",(BF38/Q38)))</f>
        <v>0.5</v>
      </c>
      <c r="BH38" s="112">
        <v>2</v>
      </c>
      <c r="BI38" s="114">
        <f>IFERROR(BH38/BF38,"-")</f>
        <v>1</v>
      </c>
      <c r="BJ38" s="115">
        <v>5000</v>
      </c>
      <c r="BK38" s="116">
        <f>IFERROR(BJ38/BF38,"-")</f>
        <v>2500</v>
      </c>
      <c r="BL38" s="117">
        <v>2</v>
      </c>
      <c r="BM38" s="117"/>
      <c r="BN38" s="117"/>
      <c r="BO38" s="119">
        <v>2</v>
      </c>
      <c r="BP38" s="120">
        <f>IF(Q38=0,"",IF(BO38=0,"",(BO38/Q38)))</f>
        <v>0.5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2</v>
      </c>
      <c r="CQ38" s="141">
        <v>5000</v>
      </c>
      <c r="CR38" s="141">
        <v>3000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143</v>
      </c>
      <c r="C39" s="189" t="s">
        <v>58</v>
      </c>
      <c r="D39" s="189"/>
      <c r="E39" s="189" t="s">
        <v>132</v>
      </c>
      <c r="F39" s="189" t="s">
        <v>133</v>
      </c>
      <c r="G39" s="189" t="s">
        <v>61</v>
      </c>
      <c r="H39" s="89"/>
      <c r="I39" s="89" t="s">
        <v>120</v>
      </c>
      <c r="J39" s="89" t="s">
        <v>144</v>
      </c>
      <c r="K39" s="181"/>
      <c r="L39" s="80">
        <v>10</v>
      </c>
      <c r="M39" s="80">
        <v>0</v>
      </c>
      <c r="N39" s="80">
        <v>43</v>
      </c>
      <c r="O39" s="91">
        <v>4</v>
      </c>
      <c r="P39" s="92">
        <v>0</v>
      </c>
      <c r="Q39" s="93">
        <f>O39+P39</f>
        <v>4</v>
      </c>
      <c r="R39" s="81">
        <f>IFERROR(Q39/N39,"-")</f>
        <v>0.093023255813953</v>
      </c>
      <c r="S39" s="80">
        <v>1</v>
      </c>
      <c r="T39" s="80">
        <v>3</v>
      </c>
      <c r="U39" s="81">
        <f>IFERROR(T39/(Q39),"-")</f>
        <v>0.75</v>
      </c>
      <c r="V39" s="82"/>
      <c r="W39" s="83">
        <v>2</v>
      </c>
      <c r="X39" s="81">
        <f>IF(Q39=0,"-",W39/Q39)</f>
        <v>0.5</v>
      </c>
      <c r="Y39" s="186">
        <v>34000</v>
      </c>
      <c r="Z39" s="187">
        <f>IFERROR(Y39/Q39,"-")</f>
        <v>8500</v>
      </c>
      <c r="AA39" s="187">
        <f>IFERROR(Y39/W39,"-")</f>
        <v>17000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>
        <v>1</v>
      </c>
      <c r="AX39" s="107">
        <f>IF(Q39=0,"",IF(AW39=0,"",(AW39/Q39)))</f>
        <v>0.25</v>
      </c>
      <c r="AY39" s="106"/>
      <c r="AZ39" s="108">
        <f>IFERROR(AY39/AW39,"-")</f>
        <v>0</v>
      </c>
      <c r="BA39" s="109"/>
      <c r="BB39" s="110">
        <f>IFERROR(BA39/AW39,"-")</f>
        <v>0</v>
      </c>
      <c r="BC39" s="111"/>
      <c r="BD39" s="111"/>
      <c r="BE39" s="111"/>
      <c r="BF39" s="112">
        <v>1</v>
      </c>
      <c r="BG39" s="113">
        <f>IF(Q39=0,"",IF(BF39=0,"",(BF39/Q39)))</f>
        <v>0.25</v>
      </c>
      <c r="BH39" s="112">
        <v>1</v>
      </c>
      <c r="BI39" s="114">
        <f>IFERROR(BH39/BF39,"-")</f>
        <v>1</v>
      </c>
      <c r="BJ39" s="115">
        <v>29000</v>
      </c>
      <c r="BK39" s="116">
        <f>IFERROR(BJ39/BF39,"-")</f>
        <v>29000</v>
      </c>
      <c r="BL39" s="117"/>
      <c r="BM39" s="117"/>
      <c r="BN39" s="117">
        <v>1</v>
      </c>
      <c r="BO39" s="119">
        <v>2</v>
      </c>
      <c r="BP39" s="120">
        <f>IF(Q39=0,"",IF(BO39=0,"",(BO39/Q39)))</f>
        <v>0.5</v>
      </c>
      <c r="BQ39" s="121">
        <v>1</v>
      </c>
      <c r="BR39" s="122">
        <f>IFERROR(BQ39/BO39,"-")</f>
        <v>0.5</v>
      </c>
      <c r="BS39" s="123">
        <v>5000</v>
      </c>
      <c r="BT39" s="124">
        <f>IFERROR(BS39/BO39,"-")</f>
        <v>2500</v>
      </c>
      <c r="BU39" s="125">
        <v>1</v>
      </c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2</v>
      </c>
      <c r="CQ39" s="141">
        <v>34000</v>
      </c>
      <c r="CR39" s="141">
        <v>29000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145</v>
      </c>
      <c r="C40" s="189" t="s">
        <v>58</v>
      </c>
      <c r="D40" s="189"/>
      <c r="E40" s="189" t="s">
        <v>72</v>
      </c>
      <c r="F40" s="189" t="s">
        <v>72</v>
      </c>
      <c r="G40" s="189" t="s">
        <v>73</v>
      </c>
      <c r="H40" s="89"/>
      <c r="I40" s="89"/>
      <c r="J40" s="89"/>
      <c r="K40" s="181"/>
      <c r="L40" s="80">
        <v>115</v>
      </c>
      <c r="M40" s="80">
        <v>50</v>
      </c>
      <c r="N40" s="80">
        <v>24</v>
      </c>
      <c r="O40" s="91">
        <v>16</v>
      </c>
      <c r="P40" s="92">
        <v>0</v>
      </c>
      <c r="Q40" s="93">
        <f>O40+P40</f>
        <v>16</v>
      </c>
      <c r="R40" s="81">
        <f>IFERROR(Q40/N40,"-")</f>
        <v>0.66666666666667</v>
      </c>
      <c r="S40" s="80">
        <v>1</v>
      </c>
      <c r="T40" s="80">
        <v>4</v>
      </c>
      <c r="U40" s="81">
        <f>IFERROR(T40/(Q40),"-")</f>
        <v>0.25</v>
      </c>
      <c r="V40" s="82"/>
      <c r="W40" s="83">
        <v>5</v>
      </c>
      <c r="X40" s="81">
        <f>IF(Q40=0,"-",W40/Q40)</f>
        <v>0.3125</v>
      </c>
      <c r="Y40" s="186">
        <v>202000</v>
      </c>
      <c r="Z40" s="187">
        <f>IFERROR(Y40/Q40,"-")</f>
        <v>12625</v>
      </c>
      <c r="AA40" s="187">
        <f>IFERROR(Y40/W40,"-")</f>
        <v>40400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6</v>
      </c>
      <c r="BG40" s="113">
        <f>IF(Q40=0,"",IF(BF40=0,"",(BF40/Q40)))</f>
        <v>0.375</v>
      </c>
      <c r="BH40" s="112">
        <v>2</v>
      </c>
      <c r="BI40" s="114">
        <f>IFERROR(BH40/BF40,"-")</f>
        <v>0.33333333333333</v>
      </c>
      <c r="BJ40" s="115">
        <v>8000</v>
      </c>
      <c r="BK40" s="116">
        <f>IFERROR(BJ40/BF40,"-")</f>
        <v>1333.3333333333</v>
      </c>
      <c r="BL40" s="117">
        <v>1</v>
      </c>
      <c r="BM40" s="117">
        <v>1</v>
      </c>
      <c r="BN40" s="117"/>
      <c r="BO40" s="119">
        <v>3</v>
      </c>
      <c r="BP40" s="120">
        <f>IF(Q40=0,"",IF(BO40=0,"",(BO40/Q40)))</f>
        <v>0.1875</v>
      </c>
      <c r="BQ40" s="121">
        <v>1</v>
      </c>
      <c r="BR40" s="122">
        <f>IFERROR(BQ40/BO40,"-")</f>
        <v>0.33333333333333</v>
      </c>
      <c r="BS40" s="123">
        <v>8000</v>
      </c>
      <c r="BT40" s="124">
        <f>IFERROR(BS40/BO40,"-")</f>
        <v>2666.6666666667</v>
      </c>
      <c r="BU40" s="125"/>
      <c r="BV40" s="125">
        <v>1</v>
      </c>
      <c r="BW40" s="125"/>
      <c r="BX40" s="126">
        <v>6</v>
      </c>
      <c r="BY40" s="127">
        <f>IF(Q40=0,"",IF(BX40=0,"",(BX40/Q40)))</f>
        <v>0.375</v>
      </c>
      <c r="BZ40" s="128">
        <v>4</v>
      </c>
      <c r="CA40" s="129">
        <f>IFERROR(BZ40/BX40,"-")</f>
        <v>0.66666666666667</v>
      </c>
      <c r="CB40" s="130">
        <v>195000</v>
      </c>
      <c r="CC40" s="131">
        <f>IFERROR(CB40/BX40,"-")</f>
        <v>32500</v>
      </c>
      <c r="CD40" s="132">
        <v>3</v>
      </c>
      <c r="CE40" s="132"/>
      <c r="CF40" s="132">
        <v>1</v>
      </c>
      <c r="CG40" s="133">
        <v>1</v>
      </c>
      <c r="CH40" s="134">
        <f>IF(Q40=0,"",IF(CG40=0,"",(CG40/Q40)))</f>
        <v>0.0625</v>
      </c>
      <c r="CI40" s="135"/>
      <c r="CJ40" s="136">
        <f>IFERROR(CI40/CG40,"-")</f>
        <v>0</v>
      </c>
      <c r="CK40" s="137"/>
      <c r="CL40" s="138">
        <f>IFERROR(CK40/CG40,"-")</f>
        <v>0</v>
      </c>
      <c r="CM40" s="139"/>
      <c r="CN40" s="139"/>
      <c r="CO40" s="139"/>
      <c r="CP40" s="140">
        <v>5</v>
      </c>
      <c r="CQ40" s="141">
        <v>202000</v>
      </c>
      <c r="CR40" s="141">
        <v>184000</v>
      </c>
      <c r="CS40" s="141"/>
      <c r="CT40" s="142" t="str">
        <f>IF(AND(CR40=0,CS40=0),"",IF(AND(CR40&lt;=100000,CS40&lt;=100000),"",IF(CR40/CQ40&gt;0.7,"男高",IF(CS40/CQ40&gt;0.7,"女高",""))))</f>
        <v>男高</v>
      </c>
    </row>
    <row r="41" spans="1:99">
      <c r="A41" s="79">
        <f>AC41</f>
        <v>4.175</v>
      </c>
      <c r="B41" s="189" t="s">
        <v>146</v>
      </c>
      <c r="C41" s="189" t="s">
        <v>58</v>
      </c>
      <c r="D41" s="189"/>
      <c r="E41" s="189" t="s">
        <v>147</v>
      </c>
      <c r="F41" s="189" t="s">
        <v>93</v>
      </c>
      <c r="G41" s="189" t="s">
        <v>61</v>
      </c>
      <c r="H41" s="89" t="s">
        <v>62</v>
      </c>
      <c r="I41" s="89" t="s">
        <v>83</v>
      </c>
      <c r="J41" s="89" t="s">
        <v>148</v>
      </c>
      <c r="K41" s="181">
        <v>120000</v>
      </c>
      <c r="L41" s="80">
        <v>13</v>
      </c>
      <c r="M41" s="80">
        <v>0</v>
      </c>
      <c r="N41" s="80">
        <v>41</v>
      </c>
      <c r="O41" s="91">
        <v>3</v>
      </c>
      <c r="P41" s="92">
        <v>0</v>
      </c>
      <c r="Q41" s="93">
        <f>O41+P41</f>
        <v>3</v>
      </c>
      <c r="R41" s="81">
        <f>IFERROR(Q41/N41,"-")</f>
        <v>0.073170731707317</v>
      </c>
      <c r="S41" s="80">
        <v>0</v>
      </c>
      <c r="T41" s="80">
        <v>0</v>
      </c>
      <c r="U41" s="81">
        <f>IFERROR(T41/(Q41),"-")</f>
        <v>0</v>
      </c>
      <c r="V41" s="82">
        <f>IFERROR(K41/SUM(Q41:Q42),"-")</f>
        <v>10909.090909091</v>
      </c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>
        <f>SUM(Y41:Y42)-SUM(K41:K42)</f>
        <v>381000</v>
      </c>
      <c r="AC41" s="85">
        <f>SUM(Y41:Y42)/SUM(K41:K42)</f>
        <v>4.175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>
        <v>1</v>
      </c>
      <c r="AX41" s="107">
        <f>IF(Q41=0,"",IF(AW41=0,"",(AW41/Q41)))</f>
        <v>0.33333333333333</v>
      </c>
      <c r="AY41" s="106"/>
      <c r="AZ41" s="108">
        <f>IFERROR(AY41/AW41,"-")</f>
        <v>0</v>
      </c>
      <c r="BA41" s="109"/>
      <c r="BB41" s="110">
        <f>IFERROR(BA41/AW41,"-")</f>
        <v>0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0.33333333333333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1</v>
      </c>
      <c r="BY41" s="127">
        <f>IF(Q41=0,"",IF(BX41=0,"",(BX41/Q41)))</f>
        <v>0.33333333333333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149</v>
      </c>
      <c r="C42" s="189" t="s">
        <v>58</v>
      </c>
      <c r="D42" s="189"/>
      <c r="E42" s="189" t="s">
        <v>147</v>
      </c>
      <c r="F42" s="189" t="s">
        <v>93</v>
      </c>
      <c r="G42" s="189" t="s">
        <v>73</v>
      </c>
      <c r="H42" s="89"/>
      <c r="I42" s="89"/>
      <c r="J42" s="89"/>
      <c r="K42" s="181"/>
      <c r="L42" s="80">
        <v>79</v>
      </c>
      <c r="M42" s="80">
        <v>38</v>
      </c>
      <c r="N42" s="80">
        <v>11</v>
      </c>
      <c r="O42" s="91">
        <v>8</v>
      </c>
      <c r="P42" s="92">
        <v>0</v>
      </c>
      <c r="Q42" s="93">
        <f>O42+P42</f>
        <v>8</v>
      </c>
      <c r="R42" s="81">
        <f>IFERROR(Q42/N42,"-")</f>
        <v>0.72727272727273</v>
      </c>
      <c r="S42" s="80">
        <v>1</v>
      </c>
      <c r="T42" s="80">
        <v>2</v>
      </c>
      <c r="U42" s="81">
        <f>IFERROR(T42/(Q42),"-")</f>
        <v>0.25</v>
      </c>
      <c r="V42" s="82"/>
      <c r="W42" s="83">
        <v>2</v>
      </c>
      <c r="X42" s="81">
        <f>IF(Q42=0,"-",W42/Q42)</f>
        <v>0.25</v>
      </c>
      <c r="Y42" s="186">
        <v>501000</v>
      </c>
      <c r="Z42" s="187">
        <f>IFERROR(Y42/Q42,"-")</f>
        <v>62625</v>
      </c>
      <c r="AA42" s="187">
        <f>IFERROR(Y42/W42,"-")</f>
        <v>250500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4</v>
      </c>
      <c r="BP42" s="120">
        <f>IF(Q42=0,"",IF(BO42=0,"",(BO42/Q42)))</f>
        <v>0.5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3</v>
      </c>
      <c r="BY42" s="127">
        <f>IF(Q42=0,"",IF(BX42=0,"",(BX42/Q42)))</f>
        <v>0.375</v>
      </c>
      <c r="BZ42" s="128">
        <v>1</v>
      </c>
      <c r="CA42" s="129">
        <f>IFERROR(BZ42/BX42,"-")</f>
        <v>0.33333333333333</v>
      </c>
      <c r="CB42" s="130">
        <v>251000</v>
      </c>
      <c r="CC42" s="131">
        <f>IFERROR(CB42/BX42,"-")</f>
        <v>83666.666666667</v>
      </c>
      <c r="CD42" s="132"/>
      <c r="CE42" s="132"/>
      <c r="CF42" s="132">
        <v>1</v>
      </c>
      <c r="CG42" s="133">
        <v>1</v>
      </c>
      <c r="CH42" s="134">
        <f>IF(Q42=0,"",IF(CG42=0,"",(CG42/Q42)))</f>
        <v>0.125</v>
      </c>
      <c r="CI42" s="135">
        <v>1</v>
      </c>
      <c r="CJ42" s="136">
        <f>IFERROR(CI42/CG42,"-")</f>
        <v>1</v>
      </c>
      <c r="CK42" s="137">
        <v>250000</v>
      </c>
      <c r="CL42" s="138">
        <f>IFERROR(CK42/CG42,"-")</f>
        <v>250000</v>
      </c>
      <c r="CM42" s="139"/>
      <c r="CN42" s="139"/>
      <c r="CO42" s="139">
        <v>1</v>
      </c>
      <c r="CP42" s="140">
        <v>2</v>
      </c>
      <c r="CQ42" s="141">
        <v>501000</v>
      </c>
      <c r="CR42" s="141">
        <v>251000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0.21333333333333</v>
      </c>
      <c r="B43" s="189" t="s">
        <v>150</v>
      </c>
      <c r="C43" s="189" t="s">
        <v>58</v>
      </c>
      <c r="D43" s="189"/>
      <c r="E43" s="189" t="s">
        <v>151</v>
      </c>
      <c r="F43" s="189" t="s">
        <v>60</v>
      </c>
      <c r="G43" s="189" t="s">
        <v>61</v>
      </c>
      <c r="H43" s="89" t="s">
        <v>66</v>
      </c>
      <c r="I43" s="89" t="s">
        <v>83</v>
      </c>
      <c r="J43" s="190" t="s">
        <v>152</v>
      </c>
      <c r="K43" s="181">
        <v>150000</v>
      </c>
      <c r="L43" s="80">
        <v>8</v>
      </c>
      <c r="M43" s="80">
        <v>0</v>
      </c>
      <c r="N43" s="80">
        <v>58</v>
      </c>
      <c r="O43" s="91">
        <v>2</v>
      </c>
      <c r="P43" s="92">
        <v>0</v>
      </c>
      <c r="Q43" s="93">
        <f>O43+P43</f>
        <v>2</v>
      </c>
      <c r="R43" s="81">
        <f>IFERROR(Q43/N43,"-")</f>
        <v>0.03448275862069</v>
      </c>
      <c r="S43" s="80">
        <v>1</v>
      </c>
      <c r="T43" s="80">
        <v>1</v>
      </c>
      <c r="U43" s="81">
        <f>IFERROR(T43/(Q43),"-")</f>
        <v>0.5</v>
      </c>
      <c r="V43" s="82">
        <f>IFERROR(K43/SUM(Q43:Q44),"-")</f>
        <v>30000</v>
      </c>
      <c r="W43" s="83">
        <v>1</v>
      </c>
      <c r="X43" s="81">
        <f>IF(Q43=0,"-",W43/Q43)</f>
        <v>0.5</v>
      </c>
      <c r="Y43" s="186">
        <v>32000</v>
      </c>
      <c r="Z43" s="187">
        <f>IFERROR(Y43/Q43,"-")</f>
        <v>16000</v>
      </c>
      <c r="AA43" s="187">
        <f>IFERROR(Y43/W43,"-")</f>
        <v>32000</v>
      </c>
      <c r="AB43" s="181">
        <f>SUM(Y43:Y44)-SUM(K43:K44)</f>
        <v>-118000</v>
      </c>
      <c r="AC43" s="85">
        <f>SUM(Y43:Y44)/SUM(K43:K44)</f>
        <v>0.21333333333333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0.5</v>
      </c>
      <c r="BH43" s="112">
        <v>1</v>
      </c>
      <c r="BI43" s="114">
        <f>IFERROR(BH43/BF43,"-")</f>
        <v>1</v>
      </c>
      <c r="BJ43" s="115">
        <v>32000</v>
      </c>
      <c r="BK43" s="116">
        <f>IFERROR(BJ43/BF43,"-")</f>
        <v>32000</v>
      </c>
      <c r="BL43" s="117"/>
      <c r="BM43" s="117"/>
      <c r="BN43" s="117">
        <v>1</v>
      </c>
      <c r="BO43" s="119">
        <v>1</v>
      </c>
      <c r="BP43" s="120">
        <f>IF(Q43=0,"",IF(BO43=0,"",(BO43/Q43)))</f>
        <v>0.5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1</v>
      </c>
      <c r="CQ43" s="141">
        <v>32000</v>
      </c>
      <c r="CR43" s="141">
        <v>32000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153</v>
      </c>
      <c r="C44" s="189" t="s">
        <v>58</v>
      </c>
      <c r="D44" s="189"/>
      <c r="E44" s="189" t="s">
        <v>151</v>
      </c>
      <c r="F44" s="189" t="s">
        <v>60</v>
      </c>
      <c r="G44" s="189" t="s">
        <v>73</v>
      </c>
      <c r="H44" s="89"/>
      <c r="I44" s="89"/>
      <c r="J44" s="89"/>
      <c r="K44" s="181"/>
      <c r="L44" s="80">
        <v>34</v>
      </c>
      <c r="M44" s="80">
        <v>22</v>
      </c>
      <c r="N44" s="80">
        <v>5</v>
      </c>
      <c r="O44" s="91">
        <v>3</v>
      </c>
      <c r="P44" s="92">
        <v>0</v>
      </c>
      <c r="Q44" s="93">
        <f>O44+P44</f>
        <v>3</v>
      </c>
      <c r="R44" s="81">
        <f>IFERROR(Q44/N44,"-")</f>
        <v>0.6</v>
      </c>
      <c r="S44" s="80">
        <v>0</v>
      </c>
      <c r="T44" s="80">
        <v>1</v>
      </c>
      <c r="U44" s="81">
        <f>IFERROR(T44/(Q44),"-")</f>
        <v>0.33333333333333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>
        <v>1</v>
      </c>
      <c r="AX44" s="107">
        <f>IF(Q44=0,"",IF(AW44=0,"",(AW44/Q44)))</f>
        <v>0.33333333333333</v>
      </c>
      <c r="AY44" s="106"/>
      <c r="AZ44" s="108">
        <f>IFERROR(AY44/AW44,"-")</f>
        <v>0</v>
      </c>
      <c r="BA44" s="109"/>
      <c r="BB44" s="110">
        <f>IFERROR(BA44/AW44,"-")</f>
        <v>0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2</v>
      </c>
      <c r="BP44" s="120">
        <f>IF(Q44=0,"",IF(BO44=0,"",(BO44/Q44)))</f>
        <v>0.66666666666667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0.038461538461538</v>
      </c>
      <c r="B45" s="189" t="s">
        <v>154</v>
      </c>
      <c r="C45" s="189" t="s">
        <v>58</v>
      </c>
      <c r="D45" s="189"/>
      <c r="E45" s="189" t="s">
        <v>155</v>
      </c>
      <c r="F45" s="189" t="s">
        <v>156</v>
      </c>
      <c r="G45" s="189" t="s">
        <v>61</v>
      </c>
      <c r="H45" s="89" t="s">
        <v>78</v>
      </c>
      <c r="I45" s="89" t="s">
        <v>83</v>
      </c>
      <c r="J45" s="89" t="s">
        <v>100</v>
      </c>
      <c r="K45" s="181">
        <v>130000</v>
      </c>
      <c r="L45" s="80">
        <v>10</v>
      </c>
      <c r="M45" s="80">
        <v>0</v>
      </c>
      <c r="N45" s="80">
        <v>43</v>
      </c>
      <c r="O45" s="91">
        <v>4</v>
      </c>
      <c r="P45" s="92">
        <v>0</v>
      </c>
      <c r="Q45" s="93">
        <f>O45+P45</f>
        <v>4</v>
      </c>
      <c r="R45" s="81">
        <f>IFERROR(Q45/N45,"-")</f>
        <v>0.093023255813953</v>
      </c>
      <c r="S45" s="80">
        <v>0</v>
      </c>
      <c r="T45" s="80">
        <v>1</v>
      </c>
      <c r="U45" s="81">
        <f>IFERROR(T45/(Q45),"-")</f>
        <v>0.25</v>
      </c>
      <c r="V45" s="82">
        <f>IFERROR(K45/SUM(Q45:Q46),"-")</f>
        <v>18571.428571429</v>
      </c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>
        <f>SUM(Y45:Y46)-SUM(K45:K46)</f>
        <v>-125000</v>
      </c>
      <c r="AC45" s="85">
        <f>SUM(Y45:Y46)/SUM(K45:K46)</f>
        <v>0.038461538461538</v>
      </c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>
        <v>1</v>
      </c>
      <c r="AX45" s="107">
        <f>IF(Q45=0,"",IF(AW45=0,"",(AW45/Q45)))</f>
        <v>0.25</v>
      </c>
      <c r="AY45" s="106"/>
      <c r="AZ45" s="108">
        <f>IFERROR(AY45/AW45,"-")</f>
        <v>0</v>
      </c>
      <c r="BA45" s="109"/>
      <c r="BB45" s="110">
        <f>IFERROR(BA45/AW45,"-")</f>
        <v>0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2</v>
      </c>
      <c r="BP45" s="120">
        <f>IF(Q45=0,"",IF(BO45=0,"",(BO45/Q45)))</f>
        <v>0.5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1</v>
      </c>
      <c r="BY45" s="127">
        <f>IF(Q45=0,"",IF(BX45=0,"",(BX45/Q45)))</f>
        <v>0.25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157</v>
      </c>
      <c r="C46" s="189" t="s">
        <v>58</v>
      </c>
      <c r="D46" s="189"/>
      <c r="E46" s="189" t="s">
        <v>155</v>
      </c>
      <c r="F46" s="189" t="s">
        <v>156</v>
      </c>
      <c r="G46" s="189" t="s">
        <v>73</v>
      </c>
      <c r="H46" s="89"/>
      <c r="I46" s="89"/>
      <c r="J46" s="89"/>
      <c r="K46" s="181"/>
      <c r="L46" s="80">
        <v>33</v>
      </c>
      <c r="M46" s="80">
        <v>26</v>
      </c>
      <c r="N46" s="80">
        <v>6</v>
      </c>
      <c r="O46" s="91">
        <v>3</v>
      </c>
      <c r="P46" s="92">
        <v>0</v>
      </c>
      <c r="Q46" s="93">
        <f>O46+P46</f>
        <v>3</v>
      </c>
      <c r="R46" s="81">
        <f>IFERROR(Q46/N46,"-")</f>
        <v>0.5</v>
      </c>
      <c r="S46" s="80">
        <v>0</v>
      </c>
      <c r="T46" s="80">
        <v>2</v>
      </c>
      <c r="U46" s="81">
        <f>IFERROR(T46/(Q46),"-")</f>
        <v>0.66666666666667</v>
      </c>
      <c r="V46" s="82"/>
      <c r="W46" s="83">
        <v>1</v>
      </c>
      <c r="X46" s="81">
        <f>IF(Q46=0,"-",W46/Q46)</f>
        <v>0.33333333333333</v>
      </c>
      <c r="Y46" s="186">
        <v>5000</v>
      </c>
      <c r="Z46" s="187">
        <f>IFERROR(Y46/Q46,"-")</f>
        <v>1666.6666666667</v>
      </c>
      <c r="AA46" s="187">
        <f>IFERROR(Y46/W46,"-")</f>
        <v>5000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0.33333333333333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1</v>
      </c>
      <c r="BP46" s="120">
        <f>IF(Q46=0,"",IF(BO46=0,"",(BO46/Q46)))</f>
        <v>0.33333333333333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1</v>
      </c>
      <c r="BY46" s="127">
        <f>IF(Q46=0,"",IF(BX46=0,"",(BX46/Q46)))</f>
        <v>0.33333333333333</v>
      </c>
      <c r="BZ46" s="128">
        <v>1</v>
      </c>
      <c r="CA46" s="129">
        <f>IFERROR(BZ46/BX46,"-")</f>
        <v>1</v>
      </c>
      <c r="CB46" s="130">
        <v>5000</v>
      </c>
      <c r="CC46" s="131">
        <f>IFERROR(CB46/BX46,"-")</f>
        <v>5000</v>
      </c>
      <c r="CD46" s="132">
        <v>1</v>
      </c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1</v>
      </c>
      <c r="CQ46" s="141">
        <v>5000</v>
      </c>
      <c r="CR46" s="141">
        <v>5000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>
        <f>AC47</f>
        <v>4.5307692307692</v>
      </c>
      <c r="B47" s="189" t="s">
        <v>158</v>
      </c>
      <c r="C47" s="189" t="s">
        <v>58</v>
      </c>
      <c r="D47" s="189"/>
      <c r="E47" s="189" t="s">
        <v>159</v>
      </c>
      <c r="F47" s="189" t="s">
        <v>160</v>
      </c>
      <c r="G47" s="189" t="s">
        <v>61</v>
      </c>
      <c r="H47" s="89" t="s">
        <v>78</v>
      </c>
      <c r="I47" s="89" t="s">
        <v>83</v>
      </c>
      <c r="J47" s="191" t="s">
        <v>161</v>
      </c>
      <c r="K47" s="181">
        <v>130000</v>
      </c>
      <c r="L47" s="80">
        <v>21</v>
      </c>
      <c r="M47" s="80">
        <v>0</v>
      </c>
      <c r="N47" s="80">
        <v>62</v>
      </c>
      <c r="O47" s="91">
        <v>6</v>
      </c>
      <c r="P47" s="92">
        <v>0</v>
      </c>
      <c r="Q47" s="93">
        <f>O47+P47</f>
        <v>6</v>
      </c>
      <c r="R47" s="81">
        <f>IFERROR(Q47/N47,"-")</f>
        <v>0.096774193548387</v>
      </c>
      <c r="S47" s="80">
        <v>0</v>
      </c>
      <c r="T47" s="80">
        <v>3</v>
      </c>
      <c r="U47" s="81">
        <f>IFERROR(T47/(Q47),"-")</f>
        <v>0.5</v>
      </c>
      <c r="V47" s="82">
        <f>IFERROR(K47/SUM(Q47:Q48),"-")</f>
        <v>8125</v>
      </c>
      <c r="W47" s="83">
        <v>1</v>
      </c>
      <c r="X47" s="81">
        <f>IF(Q47=0,"-",W47/Q47)</f>
        <v>0.16666666666667</v>
      </c>
      <c r="Y47" s="186">
        <v>40000</v>
      </c>
      <c r="Z47" s="187">
        <f>IFERROR(Y47/Q47,"-")</f>
        <v>6666.6666666667</v>
      </c>
      <c r="AA47" s="187">
        <f>IFERROR(Y47/W47,"-")</f>
        <v>40000</v>
      </c>
      <c r="AB47" s="181">
        <f>SUM(Y47:Y48)-SUM(K47:K48)</f>
        <v>459000</v>
      </c>
      <c r="AC47" s="85">
        <f>SUM(Y47:Y48)/SUM(K47:K48)</f>
        <v>4.5307692307692</v>
      </c>
      <c r="AD47" s="78"/>
      <c r="AE47" s="94">
        <v>1</v>
      </c>
      <c r="AF47" s="95">
        <f>IF(Q47=0,"",IF(AE47=0,"",(AE47/Q47)))</f>
        <v>0.16666666666667</v>
      </c>
      <c r="AG47" s="94"/>
      <c r="AH47" s="96">
        <f>IFERROR(AG47/AE47,"-")</f>
        <v>0</v>
      </c>
      <c r="AI47" s="97"/>
      <c r="AJ47" s="98">
        <f>IFERROR(AI47/AE47,"-")</f>
        <v>0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2</v>
      </c>
      <c r="BG47" s="113">
        <f>IF(Q47=0,"",IF(BF47=0,"",(BF47/Q47)))</f>
        <v>0.33333333333333</v>
      </c>
      <c r="BH47" s="112">
        <v>1</v>
      </c>
      <c r="BI47" s="114">
        <f>IFERROR(BH47/BF47,"-")</f>
        <v>0.5</v>
      </c>
      <c r="BJ47" s="115">
        <v>40000</v>
      </c>
      <c r="BK47" s="116">
        <f>IFERROR(BJ47/BF47,"-")</f>
        <v>20000</v>
      </c>
      <c r="BL47" s="117"/>
      <c r="BM47" s="117"/>
      <c r="BN47" s="117">
        <v>1</v>
      </c>
      <c r="BO47" s="119">
        <v>3</v>
      </c>
      <c r="BP47" s="120">
        <f>IF(Q47=0,"",IF(BO47=0,"",(BO47/Q47)))</f>
        <v>0.5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1</v>
      </c>
      <c r="CQ47" s="141">
        <v>40000</v>
      </c>
      <c r="CR47" s="141">
        <v>40000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162</v>
      </c>
      <c r="C48" s="189" t="s">
        <v>58</v>
      </c>
      <c r="D48" s="189"/>
      <c r="E48" s="189" t="s">
        <v>159</v>
      </c>
      <c r="F48" s="189" t="s">
        <v>160</v>
      </c>
      <c r="G48" s="189" t="s">
        <v>73</v>
      </c>
      <c r="H48" s="89"/>
      <c r="I48" s="89"/>
      <c r="J48" s="89"/>
      <c r="K48" s="181"/>
      <c r="L48" s="80">
        <v>57</v>
      </c>
      <c r="M48" s="80">
        <v>40</v>
      </c>
      <c r="N48" s="80">
        <v>19</v>
      </c>
      <c r="O48" s="91">
        <v>10</v>
      </c>
      <c r="P48" s="92">
        <v>0</v>
      </c>
      <c r="Q48" s="93">
        <f>O48+P48</f>
        <v>10</v>
      </c>
      <c r="R48" s="81">
        <f>IFERROR(Q48/N48,"-")</f>
        <v>0.52631578947368</v>
      </c>
      <c r="S48" s="80">
        <v>2</v>
      </c>
      <c r="T48" s="80">
        <v>4</v>
      </c>
      <c r="U48" s="81">
        <f>IFERROR(T48/(Q48),"-")</f>
        <v>0.4</v>
      </c>
      <c r="V48" s="82"/>
      <c r="W48" s="83">
        <v>5</v>
      </c>
      <c r="X48" s="81">
        <f>IF(Q48=0,"-",W48/Q48)</f>
        <v>0.5</v>
      </c>
      <c r="Y48" s="186">
        <v>549000</v>
      </c>
      <c r="Z48" s="187">
        <f>IFERROR(Y48/Q48,"-")</f>
        <v>54900</v>
      </c>
      <c r="AA48" s="187">
        <f>IFERROR(Y48/W48,"-")</f>
        <v>109800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1</v>
      </c>
      <c r="BG48" s="113">
        <f>IF(Q48=0,"",IF(BF48=0,"",(BF48/Q48)))</f>
        <v>0.1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3</v>
      </c>
      <c r="BP48" s="120">
        <f>IF(Q48=0,"",IF(BO48=0,"",(BO48/Q48)))</f>
        <v>0.3</v>
      </c>
      <c r="BQ48" s="121">
        <v>1</v>
      </c>
      <c r="BR48" s="122">
        <f>IFERROR(BQ48/BO48,"-")</f>
        <v>0.33333333333333</v>
      </c>
      <c r="BS48" s="123">
        <v>5000</v>
      </c>
      <c r="BT48" s="124">
        <f>IFERROR(BS48/BO48,"-")</f>
        <v>1666.6666666667</v>
      </c>
      <c r="BU48" s="125">
        <v>1</v>
      </c>
      <c r="BV48" s="125"/>
      <c r="BW48" s="125"/>
      <c r="BX48" s="126">
        <v>4</v>
      </c>
      <c r="BY48" s="127">
        <f>IF(Q48=0,"",IF(BX48=0,"",(BX48/Q48)))</f>
        <v>0.4</v>
      </c>
      <c r="BZ48" s="128">
        <v>4</v>
      </c>
      <c r="CA48" s="129">
        <f>IFERROR(BZ48/BX48,"-")</f>
        <v>1</v>
      </c>
      <c r="CB48" s="130">
        <v>190000</v>
      </c>
      <c r="CC48" s="131">
        <f>IFERROR(CB48/BX48,"-")</f>
        <v>47500</v>
      </c>
      <c r="CD48" s="132">
        <v>1</v>
      </c>
      <c r="CE48" s="132"/>
      <c r="CF48" s="132">
        <v>3</v>
      </c>
      <c r="CG48" s="133">
        <v>2</v>
      </c>
      <c r="CH48" s="134">
        <f>IF(Q48=0,"",IF(CG48=0,"",(CG48/Q48)))</f>
        <v>0.2</v>
      </c>
      <c r="CI48" s="135">
        <v>1</v>
      </c>
      <c r="CJ48" s="136">
        <f>IFERROR(CI48/CG48,"-")</f>
        <v>0.5</v>
      </c>
      <c r="CK48" s="137">
        <v>354000</v>
      </c>
      <c r="CL48" s="138">
        <f>IFERROR(CK48/CG48,"-")</f>
        <v>177000</v>
      </c>
      <c r="CM48" s="139"/>
      <c r="CN48" s="139"/>
      <c r="CO48" s="139">
        <v>1</v>
      </c>
      <c r="CP48" s="140">
        <v>5</v>
      </c>
      <c r="CQ48" s="141">
        <v>549000</v>
      </c>
      <c r="CR48" s="141">
        <v>354000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>
        <f>AC49</f>
        <v>0</v>
      </c>
      <c r="B49" s="189" t="s">
        <v>163</v>
      </c>
      <c r="C49" s="189" t="s">
        <v>58</v>
      </c>
      <c r="D49" s="189"/>
      <c r="E49" s="189" t="s">
        <v>164</v>
      </c>
      <c r="F49" s="189" t="s">
        <v>77</v>
      </c>
      <c r="G49" s="189" t="s">
        <v>61</v>
      </c>
      <c r="H49" s="89" t="s">
        <v>139</v>
      </c>
      <c r="I49" s="89" t="s">
        <v>83</v>
      </c>
      <c r="J49" s="191" t="s">
        <v>95</v>
      </c>
      <c r="K49" s="181">
        <v>130000</v>
      </c>
      <c r="L49" s="80">
        <v>6</v>
      </c>
      <c r="M49" s="80">
        <v>0</v>
      </c>
      <c r="N49" s="80">
        <v>41</v>
      </c>
      <c r="O49" s="91">
        <v>4</v>
      </c>
      <c r="P49" s="92">
        <v>0</v>
      </c>
      <c r="Q49" s="93">
        <f>O49+P49</f>
        <v>4</v>
      </c>
      <c r="R49" s="81">
        <f>IFERROR(Q49/N49,"-")</f>
        <v>0.097560975609756</v>
      </c>
      <c r="S49" s="80">
        <v>0</v>
      </c>
      <c r="T49" s="80">
        <v>1</v>
      </c>
      <c r="U49" s="81">
        <f>IFERROR(T49/(Q49),"-")</f>
        <v>0.25</v>
      </c>
      <c r="V49" s="82">
        <f>IFERROR(K49/SUM(Q49:Q50),"-")</f>
        <v>14444.444444444</v>
      </c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>
        <f>SUM(Y49:Y50)-SUM(K49:K50)</f>
        <v>-130000</v>
      </c>
      <c r="AC49" s="85">
        <f>SUM(Y49:Y50)/SUM(K49:K50)</f>
        <v>0</v>
      </c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1</v>
      </c>
      <c r="BG49" s="113">
        <f>IF(Q49=0,"",IF(BF49=0,"",(BF49/Q49)))</f>
        <v>0.25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1</v>
      </c>
      <c r="BP49" s="120">
        <f>IF(Q49=0,"",IF(BO49=0,"",(BO49/Q49)))</f>
        <v>0.25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>
        <v>1</v>
      </c>
      <c r="BY49" s="127">
        <f>IF(Q49=0,"",IF(BX49=0,"",(BX49/Q49)))</f>
        <v>0.25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>
        <v>1</v>
      </c>
      <c r="CH49" s="134">
        <f>IF(Q49=0,"",IF(CG49=0,"",(CG49/Q49)))</f>
        <v>0.25</v>
      </c>
      <c r="CI49" s="135"/>
      <c r="CJ49" s="136">
        <f>IFERROR(CI49/CG49,"-")</f>
        <v>0</v>
      </c>
      <c r="CK49" s="137"/>
      <c r="CL49" s="138">
        <f>IFERROR(CK49/CG49,"-")</f>
        <v>0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165</v>
      </c>
      <c r="C50" s="189" t="s">
        <v>58</v>
      </c>
      <c r="D50" s="189"/>
      <c r="E50" s="189" t="s">
        <v>164</v>
      </c>
      <c r="F50" s="189" t="s">
        <v>77</v>
      </c>
      <c r="G50" s="189" t="s">
        <v>73</v>
      </c>
      <c r="H50" s="89"/>
      <c r="I50" s="89"/>
      <c r="J50" s="89"/>
      <c r="K50" s="181"/>
      <c r="L50" s="80">
        <v>21</v>
      </c>
      <c r="M50" s="80">
        <v>17</v>
      </c>
      <c r="N50" s="80">
        <v>6</v>
      </c>
      <c r="O50" s="91">
        <v>5</v>
      </c>
      <c r="P50" s="92">
        <v>0</v>
      </c>
      <c r="Q50" s="93">
        <f>O50+P50</f>
        <v>5</v>
      </c>
      <c r="R50" s="81">
        <f>IFERROR(Q50/N50,"-")</f>
        <v>0.83333333333333</v>
      </c>
      <c r="S50" s="80">
        <v>0</v>
      </c>
      <c r="T50" s="80">
        <v>2</v>
      </c>
      <c r="U50" s="81">
        <f>IFERROR(T50/(Q50),"-")</f>
        <v>0.4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>
        <v>1</v>
      </c>
      <c r="AF50" s="95">
        <f>IF(Q50=0,"",IF(AE50=0,"",(AE50/Q50)))</f>
        <v>0.2</v>
      </c>
      <c r="AG50" s="94"/>
      <c r="AH50" s="96">
        <f>IFERROR(AG50/AE50,"-")</f>
        <v>0</v>
      </c>
      <c r="AI50" s="97"/>
      <c r="AJ50" s="98">
        <f>IFERROR(AI50/AE50,"-")</f>
        <v>0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>
        <v>1</v>
      </c>
      <c r="AX50" s="107">
        <f>IF(Q50=0,"",IF(AW50=0,"",(AW50/Q50)))</f>
        <v>0.2</v>
      </c>
      <c r="AY50" s="106"/>
      <c r="AZ50" s="108">
        <f>IFERROR(AY50/AW50,"-")</f>
        <v>0</v>
      </c>
      <c r="BA50" s="109"/>
      <c r="BB50" s="110">
        <f>IFERROR(BA50/AW50,"-")</f>
        <v>0</v>
      </c>
      <c r="BC50" s="111"/>
      <c r="BD50" s="111"/>
      <c r="BE50" s="111"/>
      <c r="BF50" s="112">
        <v>2</v>
      </c>
      <c r="BG50" s="113">
        <f>IF(Q50=0,"",IF(BF50=0,"",(BF50/Q50)))</f>
        <v>0.4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1</v>
      </c>
      <c r="BP50" s="120">
        <f>IF(Q50=0,"",IF(BO50=0,"",(BO50/Q50)))</f>
        <v>0.2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>
        <f>AC51</f>
        <v>0.061538461538462</v>
      </c>
      <c r="B51" s="189" t="s">
        <v>166</v>
      </c>
      <c r="C51" s="189" t="s">
        <v>58</v>
      </c>
      <c r="D51" s="189"/>
      <c r="E51" s="189" t="s">
        <v>109</v>
      </c>
      <c r="F51" s="189" t="s">
        <v>167</v>
      </c>
      <c r="G51" s="189" t="s">
        <v>61</v>
      </c>
      <c r="H51" s="89" t="s">
        <v>139</v>
      </c>
      <c r="I51" s="89" t="s">
        <v>83</v>
      </c>
      <c r="J51" s="191" t="s">
        <v>168</v>
      </c>
      <c r="K51" s="181">
        <v>130000</v>
      </c>
      <c r="L51" s="80">
        <v>19</v>
      </c>
      <c r="M51" s="80">
        <v>0</v>
      </c>
      <c r="N51" s="80">
        <v>52</v>
      </c>
      <c r="O51" s="91">
        <v>11</v>
      </c>
      <c r="P51" s="92">
        <v>0</v>
      </c>
      <c r="Q51" s="93">
        <f>O51+P51</f>
        <v>11</v>
      </c>
      <c r="R51" s="81">
        <f>IFERROR(Q51/N51,"-")</f>
        <v>0.21153846153846</v>
      </c>
      <c r="S51" s="80">
        <v>1</v>
      </c>
      <c r="T51" s="80">
        <v>5</v>
      </c>
      <c r="U51" s="81">
        <f>IFERROR(T51/(Q51),"-")</f>
        <v>0.45454545454545</v>
      </c>
      <c r="V51" s="82">
        <f>IFERROR(K51/SUM(Q51:Q52),"-")</f>
        <v>7647.0588235294</v>
      </c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>
        <f>SUM(Y51:Y52)-SUM(K51:K52)</f>
        <v>-122000</v>
      </c>
      <c r="AC51" s="85">
        <f>SUM(Y51:Y52)/SUM(K51:K52)</f>
        <v>0.061538461538462</v>
      </c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>
        <v>1</v>
      </c>
      <c r="AO51" s="101">
        <f>IF(Q51=0,"",IF(AN51=0,"",(AN51/Q51)))</f>
        <v>0.090909090909091</v>
      </c>
      <c r="AP51" s="100"/>
      <c r="AQ51" s="102">
        <f>IFERROR(AP51/AN51,"-")</f>
        <v>0</v>
      </c>
      <c r="AR51" s="103"/>
      <c r="AS51" s="104">
        <f>IFERROR(AR51/AN51,"-")</f>
        <v>0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7</v>
      </c>
      <c r="BP51" s="120">
        <f>IF(Q51=0,"",IF(BO51=0,"",(BO51/Q51)))</f>
        <v>0.63636363636364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3</v>
      </c>
      <c r="BY51" s="127">
        <f>IF(Q51=0,"",IF(BX51=0,"",(BX51/Q51)))</f>
        <v>0.27272727272727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169</v>
      </c>
      <c r="C52" s="189" t="s">
        <v>58</v>
      </c>
      <c r="D52" s="189"/>
      <c r="E52" s="189" t="s">
        <v>109</v>
      </c>
      <c r="F52" s="189" t="s">
        <v>167</v>
      </c>
      <c r="G52" s="189" t="s">
        <v>73</v>
      </c>
      <c r="H52" s="89"/>
      <c r="I52" s="89"/>
      <c r="J52" s="89"/>
      <c r="K52" s="181"/>
      <c r="L52" s="80">
        <v>35</v>
      </c>
      <c r="M52" s="80">
        <v>19</v>
      </c>
      <c r="N52" s="80">
        <v>6</v>
      </c>
      <c r="O52" s="91">
        <v>6</v>
      </c>
      <c r="P52" s="92">
        <v>0</v>
      </c>
      <c r="Q52" s="93">
        <f>O52+P52</f>
        <v>6</v>
      </c>
      <c r="R52" s="81">
        <f>IFERROR(Q52/N52,"-")</f>
        <v>1</v>
      </c>
      <c r="S52" s="80">
        <v>1</v>
      </c>
      <c r="T52" s="80">
        <v>3</v>
      </c>
      <c r="U52" s="81">
        <f>IFERROR(T52/(Q52),"-")</f>
        <v>0.5</v>
      </c>
      <c r="V52" s="82"/>
      <c r="W52" s="83">
        <v>1</v>
      </c>
      <c r="X52" s="81">
        <f>IF(Q52=0,"-",W52/Q52)</f>
        <v>0.16666666666667</v>
      </c>
      <c r="Y52" s="186">
        <v>8000</v>
      </c>
      <c r="Z52" s="187">
        <f>IFERROR(Y52/Q52,"-")</f>
        <v>1333.3333333333</v>
      </c>
      <c r="AA52" s="187">
        <f>IFERROR(Y52/W52,"-")</f>
        <v>8000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1</v>
      </c>
      <c r="BG52" s="113">
        <f>IF(Q52=0,"",IF(BF52=0,"",(BF52/Q52)))</f>
        <v>0.16666666666667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>
        <v>3</v>
      </c>
      <c r="BP52" s="120">
        <f>IF(Q52=0,"",IF(BO52=0,"",(BO52/Q52)))</f>
        <v>0.5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1</v>
      </c>
      <c r="BY52" s="127">
        <f>IF(Q52=0,"",IF(BX52=0,"",(BX52/Q52)))</f>
        <v>0.16666666666667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>
        <v>1</v>
      </c>
      <c r="CH52" s="134">
        <f>IF(Q52=0,"",IF(CG52=0,"",(CG52/Q52)))</f>
        <v>0.16666666666667</v>
      </c>
      <c r="CI52" s="135">
        <v>1</v>
      </c>
      <c r="CJ52" s="136">
        <f>IFERROR(CI52/CG52,"-")</f>
        <v>1</v>
      </c>
      <c r="CK52" s="137">
        <v>8000</v>
      </c>
      <c r="CL52" s="138">
        <f>IFERROR(CK52/CG52,"-")</f>
        <v>8000</v>
      </c>
      <c r="CM52" s="139"/>
      <c r="CN52" s="139">
        <v>1</v>
      </c>
      <c r="CO52" s="139"/>
      <c r="CP52" s="140">
        <v>1</v>
      </c>
      <c r="CQ52" s="141">
        <v>8000</v>
      </c>
      <c r="CR52" s="141">
        <v>8000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0.54166666666667</v>
      </c>
      <c r="B53" s="189" t="s">
        <v>170</v>
      </c>
      <c r="C53" s="189" t="s">
        <v>58</v>
      </c>
      <c r="D53" s="189"/>
      <c r="E53" s="189" t="s">
        <v>98</v>
      </c>
      <c r="F53" s="189" t="s">
        <v>99</v>
      </c>
      <c r="G53" s="189" t="s">
        <v>61</v>
      </c>
      <c r="H53" s="89" t="s">
        <v>125</v>
      </c>
      <c r="I53" s="89" t="s">
        <v>63</v>
      </c>
      <c r="J53" s="89" t="s">
        <v>171</v>
      </c>
      <c r="K53" s="181">
        <v>120000</v>
      </c>
      <c r="L53" s="80">
        <v>8</v>
      </c>
      <c r="M53" s="80">
        <v>0</v>
      </c>
      <c r="N53" s="80">
        <v>33</v>
      </c>
      <c r="O53" s="91">
        <v>4</v>
      </c>
      <c r="P53" s="92">
        <v>0</v>
      </c>
      <c r="Q53" s="93">
        <f>O53+P53</f>
        <v>4</v>
      </c>
      <c r="R53" s="81">
        <f>IFERROR(Q53/N53,"-")</f>
        <v>0.12121212121212</v>
      </c>
      <c r="S53" s="80">
        <v>0</v>
      </c>
      <c r="T53" s="80">
        <v>2</v>
      </c>
      <c r="U53" s="81">
        <f>IFERROR(T53/(Q53),"-")</f>
        <v>0.5</v>
      </c>
      <c r="V53" s="82">
        <f>IFERROR(K53/SUM(Q53:Q54),"-")</f>
        <v>15000</v>
      </c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>
        <f>SUM(Y53:Y54)-SUM(K53:K54)</f>
        <v>-55000</v>
      </c>
      <c r="AC53" s="85">
        <f>SUM(Y53:Y54)/SUM(K53:K54)</f>
        <v>0.54166666666667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>
        <v>1</v>
      </c>
      <c r="AO53" s="101">
        <f>IF(Q53=0,"",IF(AN53=0,"",(AN53/Q53)))</f>
        <v>0.25</v>
      </c>
      <c r="AP53" s="100"/>
      <c r="AQ53" s="102">
        <f>IFERROR(AP53/AN53,"-")</f>
        <v>0</v>
      </c>
      <c r="AR53" s="103"/>
      <c r="AS53" s="104">
        <f>IFERROR(AR53/AN53,"-")</f>
        <v>0</v>
      </c>
      <c r="AT53" s="105"/>
      <c r="AU53" s="105"/>
      <c r="AV53" s="105"/>
      <c r="AW53" s="106">
        <v>2</v>
      </c>
      <c r="AX53" s="107">
        <f>IF(Q53=0,"",IF(AW53=0,"",(AW53/Q53)))</f>
        <v>0.5</v>
      </c>
      <c r="AY53" s="106"/>
      <c r="AZ53" s="108">
        <f>IFERROR(AY53/AW53,"-")</f>
        <v>0</v>
      </c>
      <c r="BA53" s="109"/>
      <c r="BB53" s="110">
        <f>IFERROR(BA53/AW53,"-")</f>
        <v>0</v>
      </c>
      <c r="BC53" s="111"/>
      <c r="BD53" s="111"/>
      <c r="BE53" s="111"/>
      <c r="BF53" s="112">
        <v>1</v>
      </c>
      <c r="BG53" s="113">
        <f>IF(Q53=0,"",IF(BF53=0,"",(BF53/Q53)))</f>
        <v>0.25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/>
      <c r="BP53" s="120">
        <f>IF(Q53=0,"",IF(BO53=0,"",(BO53/Q53)))</f>
        <v>0</v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>
        <f>IF(Q53=0,"",IF(BX53=0,"",(BX53/Q53)))</f>
        <v>0</v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172</v>
      </c>
      <c r="C54" s="189" t="s">
        <v>58</v>
      </c>
      <c r="D54" s="189"/>
      <c r="E54" s="189" t="s">
        <v>98</v>
      </c>
      <c r="F54" s="189" t="s">
        <v>99</v>
      </c>
      <c r="G54" s="189" t="s">
        <v>73</v>
      </c>
      <c r="H54" s="89"/>
      <c r="I54" s="89"/>
      <c r="J54" s="89"/>
      <c r="K54" s="181"/>
      <c r="L54" s="80">
        <v>22</v>
      </c>
      <c r="M54" s="80">
        <v>16</v>
      </c>
      <c r="N54" s="80">
        <v>12</v>
      </c>
      <c r="O54" s="91">
        <v>4</v>
      </c>
      <c r="P54" s="92">
        <v>0</v>
      </c>
      <c r="Q54" s="93">
        <f>O54+P54</f>
        <v>4</v>
      </c>
      <c r="R54" s="81">
        <f>IFERROR(Q54/N54,"-")</f>
        <v>0.33333333333333</v>
      </c>
      <c r="S54" s="80">
        <v>1</v>
      </c>
      <c r="T54" s="80">
        <v>2</v>
      </c>
      <c r="U54" s="81">
        <f>IFERROR(T54/(Q54),"-")</f>
        <v>0.5</v>
      </c>
      <c r="V54" s="82"/>
      <c r="W54" s="83">
        <v>1</v>
      </c>
      <c r="X54" s="81">
        <f>IF(Q54=0,"-",W54/Q54)</f>
        <v>0.25</v>
      </c>
      <c r="Y54" s="186">
        <v>65000</v>
      </c>
      <c r="Z54" s="187">
        <f>IFERROR(Y54/Q54,"-")</f>
        <v>16250</v>
      </c>
      <c r="AA54" s="187">
        <f>IFERROR(Y54/W54,"-")</f>
        <v>65000</v>
      </c>
      <c r="AB54" s="181"/>
      <c r="AC54" s="85"/>
      <c r="AD54" s="78"/>
      <c r="AE54" s="94">
        <v>1</v>
      </c>
      <c r="AF54" s="95">
        <f>IF(Q54=0,"",IF(AE54=0,"",(AE54/Q54)))</f>
        <v>0.25</v>
      </c>
      <c r="AG54" s="94"/>
      <c r="AH54" s="96">
        <f>IFERROR(AG54/AE54,"-")</f>
        <v>0</v>
      </c>
      <c r="AI54" s="97"/>
      <c r="AJ54" s="98">
        <f>IFERROR(AI54/AE54,"-")</f>
        <v>0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2</v>
      </c>
      <c r="BP54" s="120">
        <f>IF(Q54=0,"",IF(BO54=0,"",(BO54/Q54)))</f>
        <v>0.5</v>
      </c>
      <c r="BQ54" s="121">
        <v>1</v>
      </c>
      <c r="BR54" s="122">
        <f>IFERROR(BQ54/BO54,"-")</f>
        <v>0.5</v>
      </c>
      <c r="BS54" s="123">
        <v>65000</v>
      </c>
      <c r="BT54" s="124">
        <f>IFERROR(BS54/BO54,"-")</f>
        <v>32500</v>
      </c>
      <c r="BU54" s="125"/>
      <c r="BV54" s="125"/>
      <c r="BW54" s="125">
        <v>1</v>
      </c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>
        <v>1</v>
      </c>
      <c r="CH54" s="134">
        <f>IF(Q54=0,"",IF(CG54=0,"",(CG54/Q54)))</f>
        <v>0.25</v>
      </c>
      <c r="CI54" s="135"/>
      <c r="CJ54" s="136">
        <f>IFERROR(CI54/CG54,"-")</f>
        <v>0</v>
      </c>
      <c r="CK54" s="137"/>
      <c r="CL54" s="138">
        <f>IFERROR(CK54/CG54,"-")</f>
        <v>0</v>
      </c>
      <c r="CM54" s="139"/>
      <c r="CN54" s="139"/>
      <c r="CO54" s="139"/>
      <c r="CP54" s="140">
        <v>1</v>
      </c>
      <c r="CQ54" s="141">
        <v>65000</v>
      </c>
      <c r="CR54" s="141">
        <v>65000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>
        <f>AC55</f>
        <v>1.2</v>
      </c>
      <c r="B55" s="189" t="s">
        <v>173</v>
      </c>
      <c r="C55" s="189" t="s">
        <v>58</v>
      </c>
      <c r="D55" s="189"/>
      <c r="E55" s="189" t="s">
        <v>86</v>
      </c>
      <c r="F55" s="189" t="s">
        <v>87</v>
      </c>
      <c r="G55" s="189" t="s">
        <v>61</v>
      </c>
      <c r="H55" s="89" t="s">
        <v>125</v>
      </c>
      <c r="I55" s="89" t="s">
        <v>63</v>
      </c>
      <c r="J55" s="190" t="s">
        <v>174</v>
      </c>
      <c r="K55" s="181">
        <v>120000</v>
      </c>
      <c r="L55" s="80">
        <v>7</v>
      </c>
      <c r="M55" s="80">
        <v>0</v>
      </c>
      <c r="N55" s="80">
        <v>38</v>
      </c>
      <c r="O55" s="91">
        <v>3</v>
      </c>
      <c r="P55" s="92">
        <v>0</v>
      </c>
      <c r="Q55" s="93">
        <f>O55+P55</f>
        <v>3</v>
      </c>
      <c r="R55" s="81">
        <f>IFERROR(Q55/N55,"-")</f>
        <v>0.078947368421053</v>
      </c>
      <c r="S55" s="80">
        <v>0</v>
      </c>
      <c r="T55" s="80">
        <v>1</v>
      </c>
      <c r="U55" s="81">
        <f>IFERROR(T55/(Q55),"-")</f>
        <v>0.33333333333333</v>
      </c>
      <c r="V55" s="82">
        <f>IFERROR(K55/SUM(Q55:Q56),"-")</f>
        <v>9230.7692307692</v>
      </c>
      <c r="W55" s="83">
        <v>1</v>
      </c>
      <c r="X55" s="81">
        <f>IF(Q55=0,"-",W55/Q55)</f>
        <v>0.33333333333333</v>
      </c>
      <c r="Y55" s="186">
        <v>30000</v>
      </c>
      <c r="Z55" s="187">
        <f>IFERROR(Y55/Q55,"-")</f>
        <v>10000</v>
      </c>
      <c r="AA55" s="187">
        <f>IFERROR(Y55/W55,"-")</f>
        <v>30000</v>
      </c>
      <c r="AB55" s="181">
        <f>SUM(Y55:Y56)-SUM(K55:K56)</f>
        <v>24000</v>
      </c>
      <c r="AC55" s="85">
        <f>SUM(Y55:Y56)/SUM(K55:K56)</f>
        <v>1.2</v>
      </c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>
        <v>1</v>
      </c>
      <c r="BG55" s="113">
        <f>IF(Q55=0,"",IF(BF55=0,"",(BF55/Q55)))</f>
        <v>0.33333333333333</v>
      </c>
      <c r="BH55" s="112"/>
      <c r="BI55" s="114">
        <f>IFERROR(BH55/BF55,"-")</f>
        <v>0</v>
      </c>
      <c r="BJ55" s="115"/>
      <c r="BK55" s="116">
        <f>IFERROR(BJ55/BF55,"-")</f>
        <v>0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>
        <v>2</v>
      </c>
      <c r="BY55" s="127">
        <f>IF(Q55=0,"",IF(BX55=0,"",(BX55/Q55)))</f>
        <v>0.66666666666667</v>
      </c>
      <c r="BZ55" s="128">
        <v>1</v>
      </c>
      <c r="CA55" s="129">
        <f>IFERROR(BZ55/BX55,"-")</f>
        <v>0.5</v>
      </c>
      <c r="CB55" s="130">
        <v>30000</v>
      </c>
      <c r="CC55" s="131">
        <f>IFERROR(CB55/BX55,"-")</f>
        <v>15000</v>
      </c>
      <c r="CD55" s="132"/>
      <c r="CE55" s="132"/>
      <c r="CF55" s="132">
        <v>1</v>
      </c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1</v>
      </c>
      <c r="CQ55" s="141">
        <v>30000</v>
      </c>
      <c r="CR55" s="141">
        <v>30000</v>
      </c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175</v>
      </c>
      <c r="C56" s="189" t="s">
        <v>58</v>
      </c>
      <c r="D56" s="189"/>
      <c r="E56" s="189" t="s">
        <v>86</v>
      </c>
      <c r="F56" s="189" t="s">
        <v>87</v>
      </c>
      <c r="G56" s="189" t="s">
        <v>73</v>
      </c>
      <c r="H56" s="89"/>
      <c r="I56" s="89"/>
      <c r="J56" s="89"/>
      <c r="K56" s="181"/>
      <c r="L56" s="80">
        <v>30</v>
      </c>
      <c r="M56" s="80">
        <v>25</v>
      </c>
      <c r="N56" s="80">
        <v>12</v>
      </c>
      <c r="O56" s="91">
        <v>9</v>
      </c>
      <c r="P56" s="92">
        <v>1</v>
      </c>
      <c r="Q56" s="93">
        <f>O56+P56</f>
        <v>10</v>
      </c>
      <c r="R56" s="81">
        <f>IFERROR(Q56/N56,"-")</f>
        <v>0.83333333333333</v>
      </c>
      <c r="S56" s="80">
        <v>3</v>
      </c>
      <c r="T56" s="80">
        <v>4</v>
      </c>
      <c r="U56" s="81">
        <f>IFERROR(T56/(Q56),"-")</f>
        <v>0.4</v>
      </c>
      <c r="V56" s="82"/>
      <c r="W56" s="83">
        <v>3</v>
      </c>
      <c r="X56" s="81">
        <f>IF(Q56=0,"-",W56/Q56)</f>
        <v>0.3</v>
      </c>
      <c r="Y56" s="186">
        <v>114000</v>
      </c>
      <c r="Z56" s="187">
        <f>IFERROR(Y56/Q56,"-")</f>
        <v>11400</v>
      </c>
      <c r="AA56" s="187">
        <f>IFERROR(Y56/W56,"-")</f>
        <v>38000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1</v>
      </c>
      <c r="BG56" s="113">
        <f>IF(Q56=0,"",IF(BF56=0,"",(BF56/Q56)))</f>
        <v>0.1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6</v>
      </c>
      <c r="BP56" s="120">
        <f>IF(Q56=0,"",IF(BO56=0,"",(BO56/Q56)))</f>
        <v>0.6</v>
      </c>
      <c r="BQ56" s="121">
        <v>2</v>
      </c>
      <c r="BR56" s="122">
        <f>IFERROR(BQ56/BO56,"-")</f>
        <v>0.33333333333333</v>
      </c>
      <c r="BS56" s="123">
        <v>137000</v>
      </c>
      <c r="BT56" s="124">
        <f>IFERROR(BS56/BO56,"-")</f>
        <v>22833.333333333</v>
      </c>
      <c r="BU56" s="125"/>
      <c r="BV56" s="125"/>
      <c r="BW56" s="125">
        <v>2</v>
      </c>
      <c r="BX56" s="126">
        <v>3</v>
      </c>
      <c r="BY56" s="127">
        <f>IF(Q56=0,"",IF(BX56=0,"",(BX56/Q56)))</f>
        <v>0.3</v>
      </c>
      <c r="BZ56" s="128">
        <v>3</v>
      </c>
      <c r="CA56" s="129">
        <f>IFERROR(BZ56/BX56,"-")</f>
        <v>1</v>
      </c>
      <c r="CB56" s="130">
        <v>83000</v>
      </c>
      <c r="CC56" s="131">
        <f>IFERROR(CB56/BX56,"-")</f>
        <v>27666.666666667</v>
      </c>
      <c r="CD56" s="132"/>
      <c r="CE56" s="132">
        <v>1</v>
      </c>
      <c r="CF56" s="132">
        <v>2</v>
      </c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3</v>
      </c>
      <c r="CQ56" s="141">
        <v>114000</v>
      </c>
      <c r="CR56" s="141">
        <v>74000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4.5375</v>
      </c>
      <c r="B57" s="189" t="s">
        <v>176</v>
      </c>
      <c r="C57" s="189" t="s">
        <v>58</v>
      </c>
      <c r="D57" s="189"/>
      <c r="E57" s="189" t="s">
        <v>177</v>
      </c>
      <c r="F57" s="189" t="s">
        <v>178</v>
      </c>
      <c r="G57" s="189" t="s">
        <v>61</v>
      </c>
      <c r="H57" s="89" t="s">
        <v>179</v>
      </c>
      <c r="I57" s="89" t="s">
        <v>83</v>
      </c>
      <c r="J57" s="191" t="s">
        <v>168</v>
      </c>
      <c r="K57" s="181">
        <v>80000</v>
      </c>
      <c r="L57" s="80">
        <v>4</v>
      </c>
      <c r="M57" s="80">
        <v>0</v>
      </c>
      <c r="N57" s="80">
        <v>19</v>
      </c>
      <c r="O57" s="91">
        <v>2</v>
      </c>
      <c r="P57" s="92">
        <v>0</v>
      </c>
      <c r="Q57" s="93">
        <f>O57+P57</f>
        <v>2</v>
      </c>
      <c r="R57" s="81">
        <f>IFERROR(Q57/N57,"-")</f>
        <v>0.10526315789474</v>
      </c>
      <c r="S57" s="80">
        <v>0</v>
      </c>
      <c r="T57" s="80">
        <v>1</v>
      </c>
      <c r="U57" s="81">
        <f>IFERROR(T57/(Q57),"-")</f>
        <v>0.5</v>
      </c>
      <c r="V57" s="82">
        <f>IFERROR(K57/SUM(Q57:Q58),"-")</f>
        <v>13333.333333333</v>
      </c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>
        <f>SUM(Y57:Y58)-SUM(K57:K58)</f>
        <v>283000</v>
      </c>
      <c r="AC57" s="85">
        <f>SUM(Y57:Y58)/SUM(K57:K58)</f>
        <v>4.5375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>
        <v>2</v>
      </c>
      <c r="BP57" s="120">
        <f>IF(Q57=0,"",IF(BO57=0,"",(BO57/Q57)))</f>
        <v>1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180</v>
      </c>
      <c r="C58" s="189" t="s">
        <v>58</v>
      </c>
      <c r="D58" s="189"/>
      <c r="E58" s="189" t="s">
        <v>177</v>
      </c>
      <c r="F58" s="189" t="s">
        <v>178</v>
      </c>
      <c r="G58" s="189" t="s">
        <v>73</v>
      </c>
      <c r="H58" s="89"/>
      <c r="I58" s="89"/>
      <c r="J58" s="89"/>
      <c r="K58" s="181"/>
      <c r="L58" s="80">
        <v>15</v>
      </c>
      <c r="M58" s="80">
        <v>9</v>
      </c>
      <c r="N58" s="80">
        <v>4</v>
      </c>
      <c r="O58" s="91">
        <v>4</v>
      </c>
      <c r="P58" s="92">
        <v>0</v>
      </c>
      <c r="Q58" s="93">
        <f>O58+P58</f>
        <v>4</v>
      </c>
      <c r="R58" s="81">
        <f>IFERROR(Q58/N58,"-")</f>
        <v>1</v>
      </c>
      <c r="S58" s="80">
        <v>2</v>
      </c>
      <c r="T58" s="80">
        <v>0</v>
      </c>
      <c r="U58" s="81">
        <f>IFERROR(T58/(Q58),"-")</f>
        <v>0</v>
      </c>
      <c r="V58" s="82"/>
      <c r="W58" s="83">
        <v>2</v>
      </c>
      <c r="X58" s="81">
        <f>IF(Q58=0,"-",W58/Q58)</f>
        <v>0.5</v>
      </c>
      <c r="Y58" s="186">
        <v>363000</v>
      </c>
      <c r="Z58" s="187">
        <f>IFERROR(Y58/Q58,"-")</f>
        <v>90750</v>
      </c>
      <c r="AA58" s="187">
        <f>IFERROR(Y58/W58,"-")</f>
        <v>181500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1</v>
      </c>
      <c r="BG58" s="113">
        <f>IF(Q58=0,"",IF(BF58=0,"",(BF58/Q58)))</f>
        <v>0.25</v>
      </c>
      <c r="BH58" s="112">
        <v>1</v>
      </c>
      <c r="BI58" s="114">
        <f>IFERROR(BH58/BF58,"-")</f>
        <v>1</v>
      </c>
      <c r="BJ58" s="115">
        <v>3000</v>
      </c>
      <c r="BK58" s="116">
        <f>IFERROR(BJ58/BF58,"-")</f>
        <v>3000</v>
      </c>
      <c r="BL58" s="117">
        <v>1</v>
      </c>
      <c r="BM58" s="117"/>
      <c r="BN58" s="117"/>
      <c r="BO58" s="119">
        <v>1</v>
      </c>
      <c r="BP58" s="120">
        <f>IF(Q58=0,"",IF(BO58=0,"",(BO58/Q58)))</f>
        <v>0.25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>
        <v>1</v>
      </c>
      <c r="BY58" s="127">
        <f>IF(Q58=0,"",IF(BX58=0,"",(BX58/Q58)))</f>
        <v>0.25</v>
      </c>
      <c r="BZ58" s="128"/>
      <c r="CA58" s="129">
        <f>IFERROR(BZ58/BX58,"-")</f>
        <v>0</v>
      </c>
      <c r="CB58" s="130"/>
      <c r="CC58" s="131">
        <f>IFERROR(CB58/BX58,"-")</f>
        <v>0</v>
      </c>
      <c r="CD58" s="132"/>
      <c r="CE58" s="132"/>
      <c r="CF58" s="132"/>
      <c r="CG58" s="133">
        <v>1</v>
      </c>
      <c r="CH58" s="134">
        <f>IF(Q58=0,"",IF(CG58=0,"",(CG58/Q58)))</f>
        <v>0.25</v>
      </c>
      <c r="CI58" s="135">
        <v>1</v>
      </c>
      <c r="CJ58" s="136">
        <f>IFERROR(CI58/CG58,"-")</f>
        <v>1</v>
      </c>
      <c r="CK58" s="137">
        <v>360000</v>
      </c>
      <c r="CL58" s="138">
        <f>IFERROR(CK58/CG58,"-")</f>
        <v>360000</v>
      </c>
      <c r="CM58" s="139"/>
      <c r="CN58" s="139"/>
      <c r="CO58" s="139">
        <v>1</v>
      </c>
      <c r="CP58" s="140">
        <v>2</v>
      </c>
      <c r="CQ58" s="141">
        <v>363000</v>
      </c>
      <c r="CR58" s="141">
        <v>360000</v>
      </c>
      <c r="CS58" s="141"/>
      <c r="CT58" s="142" t="str">
        <f>IF(AND(CR58=0,CS58=0),"",IF(AND(CR58&lt;=100000,CS58&lt;=100000),"",IF(CR58/CQ58&gt;0.7,"男高",IF(CS58/CQ58&gt;0.7,"女高",""))))</f>
        <v>男高</v>
      </c>
    </row>
    <row r="59" spans="1:99">
      <c r="A59" s="79">
        <f>AC59</f>
        <v>0</v>
      </c>
      <c r="B59" s="189" t="s">
        <v>181</v>
      </c>
      <c r="C59" s="189" t="s">
        <v>58</v>
      </c>
      <c r="D59" s="189"/>
      <c r="E59" s="189" t="s">
        <v>182</v>
      </c>
      <c r="F59" s="189" t="s">
        <v>77</v>
      </c>
      <c r="G59" s="189" t="s">
        <v>61</v>
      </c>
      <c r="H59" s="89" t="s">
        <v>179</v>
      </c>
      <c r="I59" s="89" t="s">
        <v>83</v>
      </c>
      <c r="J59" s="190" t="s">
        <v>152</v>
      </c>
      <c r="K59" s="181">
        <v>80000</v>
      </c>
      <c r="L59" s="80">
        <v>2</v>
      </c>
      <c r="M59" s="80">
        <v>0</v>
      </c>
      <c r="N59" s="80">
        <v>19</v>
      </c>
      <c r="O59" s="91">
        <v>0</v>
      </c>
      <c r="P59" s="92">
        <v>0</v>
      </c>
      <c r="Q59" s="93">
        <f>O59+P59</f>
        <v>0</v>
      </c>
      <c r="R59" s="81">
        <f>IFERROR(Q59/N59,"-")</f>
        <v>0</v>
      </c>
      <c r="S59" s="80">
        <v>0</v>
      </c>
      <c r="T59" s="80">
        <v>0</v>
      </c>
      <c r="U59" s="81" t="str">
        <f>IFERROR(T59/(Q59),"-")</f>
        <v>-</v>
      </c>
      <c r="V59" s="82">
        <f>IFERROR(K59/SUM(Q59:Q60),"-")</f>
        <v>26666.666666667</v>
      </c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>
        <f>SUM(Y59:Y60)-SUM(K59:K60)</f>
        <v>-80000</v>
      </c>
      <c r="AC59" s="85">
        <f>SUM(Y59:Y60)/SUM(K59:K60)</f>
        <v>0</v>
      </c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183</v>
      </c>
      <c r="C60" s="189" t="s">
        <v>58</v>
      </c>
      <c r="D60" s="189"/>
      <c r="E60" s="189" t="s">
        <v>182</v>
      </c>
      <c r="F60" s="189" t="s">
        <v>77</v>
      </c>
      <c r="G60" s="189" t="s">
        <v>73</v>
      </c>
      <c r="H60" s="89"/>
      <c r="I60" s="89"/>
      <c r="J60" s="89"/>
      <c r="K60" s="181"/>
      <c r="L60" s="80">
        <v>15</v>
      </c>
      <c r="M60" s="80">
        <v>10</v>
      </c>
      <c r="N60" s="80">
        <v>3</v>
      </c>
      <c r="O60" s="91">
        <v>3</v>
      </c>
      <c r="P60" s="92">
        <v>0</v>
      </c>
      <c r="Q60" s="93">
        <f>O60+P60</f>
        <v>3</v>
      </c>
      <c r="R60" s="81">
        <f>IFERROR(Q60/N60,"-")</f>
        <v>1</v>
      </c>
      <c r="S60" s="80">
        <v>0</v>
      </c>
      <c r="T60" s="80">
        <v>1</v>
      </c>
      <c r="U60" s="81">
        <f>IFERROR(T60/(Q60),"-")</f>
        <v>0.33333333333333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1</v>
      </c>
      <c r="BG60" s="113">
        <f>IF(Q60=0,"",IF(BF60=0,"",(BF60/Q60)))</f>
        <v>0.33333333333333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>
        <v>2</v>
      </c>
      <c r="BP60" s="120">
        <f>IF(Q60=0,"",IF(BO60=0,"",(BO60/Q60)))</f>
        <v>0.66666666666667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0.26</v>
      </c>
      <c r="B61" s="189" t="s">
        <v>184</v>
      </c>
      <c r="C61" s="189" t="s">
        <v>58</v>
      </c>
      <c r="D61" s="189"/>
      <c r="E61" s="189" t="s">
        <v>118</v>
      </c>
      <c r="F61" s="189" t="s">
        <v>60</v>
      </c>
      <c r="G61" s="189" t="s">
        <v>61</v>
      </c>
      <c r="H61" s="89" t="s">
        <v>185</v>
      </c>
      <c r="I61" s="89" t="s">
        <v>186</v>
      </c>
      <c r="J61" s="89" t="s">
        <v>187</v>
      </c>
      <c r="K61" s="181">
        <v>50000</v>
      </c>
      <c r="L61" s="80">
        <v>15</v>
      </c>
      <c r="M61" s="80">
        <v>0</v>
      </c>
      <c r="N61" s="80">
        <v>74</v>
      </c>
      <c r="O61" s="91">
        <v>5</v>
      </c>
      <c r="P61" s="92">
        <v>0</v>
      </c>
      <c r="Q61" s="93">
        <f>O61+P61</f>
        <v>5</v>
      </c>
      <c r="R61" s="81">
        <f>IFERROR(Q61/N61,"-")</f>
        <v>0.067567567567568</v>
      </c>
      <c r="S61" s="80">
        <v>1</v>
      </c>
      <c r="T61" s="80">
        <v>2</v>
      </c>
      <c r="U61" s="81">
        <f>IFERROR(T61/(Q61),"-")</f>
        <v>0.4</v>
      </c>
      <c r="V61" s="82">
        <f>IFERROR(K61/SUM(Q61:Q62),"-")</f>
        <v>7142.8571428571</v>
      </c>
      <c r="W61" s="83">
        <v>1</v>
      </c>
      <c r="X61" s="81">
        <f>IF(Q61=0,"-",W61/Q61)</f>
        <v>0.2</v>
      </c>
      <c r="Y61" s="186">
        <v>13000</v>
      </c>
      <c r="Z61" s="187">
        <f>IFERROR(Y61/Q61,"-")</f>
        <v>2600</v>
      </c>
      <c r="AA61" s="187">
        <f>IFERROR(Y61/W61,"-")</f>
        <v>13000</v>
      </c>
      <c r="AB61" s="181">
        <f>SUM(Y61:Y62)-SUM(K61:K62)</f>
        <v>-37000</v>
      </c>
      <c r="AC61" s="85">
        <f>SUM(Y61:Y62)/SUM(K61:K62)</f>
        <v>0.26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3</v>
      </c>
      <c r="BP61" s="120">
        <f>IF(Q61=0,"",IF(BO61=0,"",(BO61/Q61)))</f>
        <v>0.6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1</v>
      </c>
      <c r="BY61" s="127">
        <f>IF(Q61=0,"",IF(BX61=0,"",(BX61/Q61)))</f>
        <v>0.2</v>
      </c>
      <c r="BZ61" s="128">
        <v>1</v>
      </c>
      <c r="CA61" s="129">
        <f>IFERROR(BZ61/BX61,"-")</f>
        <v>1</v>
      </c>
      <c r="CB61" s="130">
        <v>13000</v>
      </c>
      <c r="CC61" s="131">
        <f>IFERROR(CB61/BX61,"-")</f>
        <v>13000</v>
      </c>
      <c r="CD61" s="132"/>
      <c r="CE61" s="132"/>
      <c r="CF61" s="132">
        <v>1</v>
      </c>
      <c r="CG61" s="133">
        <v>1</v>
      </c>
      <c r="CH61" s="134">
        <f>IF(Q61=0,"",IF(CG61=0,"",(CG61/Q61)))</f>
        <v>0.2</v>
      </c>
      <c r="CI61" s="135"/>
      <c r="CJ61" s="136">
        <f>IFERROR(CI61/CG61,"-")</f>
        <v>0</v>
      </c>
      <c r="CK61" s="137"/>
      <c r="CL61" s="138">
        <f>IFERROR(CK61/CG61,"-")</f>
        <v>0</v>
      </c>
      <c r="CM61" s="139"/>
      <c r="CN61" s="139"/>
      <c r="CO61" s="139"/>
      <c r="CP61" s="140">
        <v>1</v>
      </c>
      <c r="CQ61" s="141">
        <v>13000</v>
      </c>
      <c r="CR61" s="141">
        <v>13000</v>
      </c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188</v>
      </c>
      <c r="C62" s="189" t="s">
        <v>58</v>
      </c>
      <c r="D62" s="189"/>
      <c r="E62" s="189" t="s">
        <v>118</v>
      </c>
      <c r="F62" s="189" t="s">
        <v>60</v>
      </c>
      <c r="G62" s="189" t="s">
        <v>73</v>
      </c>
      <c r="H62" s="89"/>
      <c r="I62" s="89"/>
      <c r="J62" s="89"/>
      <c r="K62" s="181"/>
      <c r="L62" s="80">
        <v>15</v>
      </c>
      <c r="M62" s="80">
        <v>13</v>
      </c>
      <c r="N62" s="80">
        <v>5</v>
      </c>
      <c r="O62" s="91">
        <v>2</v>
      </c>
      <c r="P62" s="92">
        <v>0</v>
      </c>
      <c r="Q62" s="93">
        <f>O62+P62</f>
        <v>2</v>
      </c>
      <c r="R62" s="81">
        <f>IFERROR(Q62/N62,"-")</f>
        <v>0.4</v>
      </c>
      <c r="S62" s="80">
        <v>0</v>
      </c>
      <c r="T62" s="80">
        <v>0</v>
      </c>
      <c r="U62" s="81">
        <f>IFERROR(T62/(Q62),"-")</f>
        <v>0</v>
      </c>
      <c r="V62" s="82"/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1</v>
      </c>
      <c r="BP62" s="120">
        <f>IF(Q62=0,"",IF(BO62=0,"",(BO62/Q62)))</f>
        <v>0.5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>
        <v>1</v>
      </c>
      <c r="CH62" s="134">
        <f>IF(Q62=0,"",IF(CG62=0,"",(CG62/Q62)))</f>
        <v>0.5</v>
      </c>
      <c r="CI62" s="135"/>
      <c r="CJ62" s="136">
        <f>IFERROR(CI62/CG62,"-")</f>
        <v>0</v>
      </c>
      <c r="CK62" s="137"/>
      <c r="CL62" s="138">
        <f>IFERROR(CK62/CG62,"-")</f>
        <v>0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0.3</v>
      </c>
      <c r="B63" s="189" t="s">
        <v>189</v>
      </c>
      <c r="C63" s="189" t="s">
        <v>58</v>
      </c>
      <c r="D63" s="189"/>
      <c r="E63" s="189" t="s">
        <v>190</v>
      </c>
      <c r="F63" s="189" t="s">
        <v>191</v>
      </c>
      <c r="G63" s="189" t="s">
        <v>61</v>
      </c>
      <c r="H63" s="89" t="s">
        <v>185</v>
      </c>
      <c r="I63" s="89" t="s">
        <v>186</v>
      </c>
      <c r="J63" s="191" t="s">
        <v>95</v>
      </c>
      <c r="K63" s="181">
        <v>50000</v>
      </c>
      <c r="L63" s="80">
        <v>20</v>
      </c>
      <c r="M63" s="80">
        <v>0</v>
      </c>
      <c r="N63" s="80">
        <v>84</v>
      </c>
      <c r="O63" s="91">
        <v>10</v>
      </c>
      <c r="P63" s="92">
        <v>0</v>
      </c>
      <c r="Q63" s="93">
        <f>O63+P63</f>
        <v>10</v>
      </c>
      <c r="R63" s="81">
        <f>IFERROR(Q63/N63,"-")</f>
        <v>0.11904761904762</v>
      </c>
      <c r="S63" s="80">
        <v>0</v>
      </c>
      <c r="T63" s="80">
        <v>6</v>
      </c>
      <c r="U63" s="81">
        <f>IFERROR(T63/(Q63),"-")</f>
        <v>0.6</v>
      </c>
      <c r="V63" s="82">
        <f>IFERROR(K63/SUM(Q63:Q64),"-")</f>
        <v>3846.1538461538</v>
      </c>
      <c r="W63" s="83">
        <v>1</v>
      </c>
      <c r="X63" s="81">
        <f>IF(Q63=0,"-",W63/Q63)</f>
        <v>0.1</v>
      </c>
      <c r="Y63" s="186">
        <v>15000</v>
      </c>
      <c r="Z63" s="187">
        <f>IFERROR(Y63/Q63,"-")</f>
        <v>1500</v>
      </c>
      <c r="AA63" s="187">
        <f>IFERROR(Y63/W63,"-")</f>
        <v>15000</v>
      </c>
      <c r="AB63" s="181">
        <f>SUM(Y63:Y64)-SUM(K63:K64)</f>
        <v>-35000</v>
      </c>
      <c r="AC63" s="85">
        <f>SUM(Y63:Y64)/SUM(K63:K64)</f>
        <v>0.3</v>
      </c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>
        <v>2</v>
      </c>
      <c r="AO63" s="101">
        <f>IF(Q63=0,"",IF(AN63=0,"",(AN63/Q63)))</f>
        <v>0.2</v>
      </c>
      <c r="AP63" s="100"/>
      <c r="AQ63" s="102">
        <f>IFERROR(AP63/AN63,"-")</f>
        <v>0</v>
      </c>
      <c r="AR63" s="103"/>
      <c r="AS63" s="104">
        <f>IFERROR(AR63/AN63,"-")</f>
        <v>0</v>
      </c>
      <c r="AT63" s="105"/>
      <c r="AU63" s="105"/>
      <c r="AV63" s="105"/>
      <c r="AW63" s="106">
        <v>1</v>
      </c>
      <c r="AX63" s="107">
        <f>IF(Q63=0,"",IF(AW63=0,"",(AW63/Q63)))</f>
        <v>0.1</v>
      </c>
      <c r="AY63" s="106"/>
      <c r="AZ63" s="108">
        <f>IFERROR(AY63/AW63,"-")</f>
        <v>0</v>
      </c>
      <c r="BA63" s="109"/>
      <c r="BB63" s="110">
        <f>IFERROR(BA63/AW63,"-")</f>
        <v>0</v>
      </c>
      <c r="BC63" s="111"/>
      <c r="BD63" s="111"/>
      <c r="BE63" s="111"/>
      <c r="BF63" s="112">
        <v>5</v>
      </c>
      <c r="BG63" s="113">
        <f>IF(Q63=0,"",IF(BF63=0,"",(BF63/Q63)))</f>
        <v>0.5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>
        <v>2</v>
      </c>
      <c r="BP63" s="120">
        <f>IF(Q63=0,"",IF(BO63=0,"",(BO63/Q63)))</f>
        <v>0.2</v>
      </c>
      <c r="BQ63" s="121">
        <v>1</v>
      </c>
      <c r="BR63" s="122">
        <f>IFERROR(BQ63/BO63,"-")</f>
        <v>0.5</v>
      </c>
      <c r="BS63" s="123">
        <v>15000</v>
      </c>
      <c r="BT63" s="124">
        <f>IFERROR(BS63/BO63,"-")</f>
        <v>7500</v>
      </c>
      <c r="BU63" s="125"/>
      <c r="BV63" s="125"/>
      <c r="BW63" s="125">
        <v>1</v>
      </c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1</v>
      </c>
      <c r="CQ63" s="141">
        <v>15000</v>
      </c>
      <c r="CR63" s="141">
        <v>15000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192</v>
      </c>
      <c r="C64" s="189" t="s">
        <v>58</v>
      </c>
      <c r="D64" s="189"/>
      <c r="E64" s="189" t="s">
        <v>190</v>
      </c>
      <c r="F64" s="189" t="s">
        <v>191</v>
      </c>
      <c r="G64" s="189" t="s">
        <v>73</v>
      </c>
      <c r="H64" s="89"/>
      <c r="I64" s="89"/>
      <c r="J64" s="89"/>
      <c r="K64" s="181"/>
      <c r="L64" s="80">
        <v>44</v>
      </c>
      <c r="M64" s="80">
        <v>22</v>
      </c>
      <c r="N64" s="80">
        <v>3</v>
      </c>
      <c r="O64" s="91">
        <v>3</v>
      </c>
      <c r="P64" s="92">
        <v>0</v>
      </c>
      <c r="Q64" s="93">
        <f>O64+P64</f>
        <v>3</v>
      </c>
      <c r="R64" s="81">
        <f>IFERROR(Q64/N64,"-")</f>
        <v>1</v>
      </c>
      <c r="S64" s="80">
        <v>0</v>
      </c>
      <c r="T64" s="80">
        <v>1</v>
      </c>
      <c r="U64" s="81">
        <f>IFERROR(T64/(Q64),"-")</f>
        <v>0.33333333333333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>
        <v>1</v>
      </c>
      <c r="AX64" s="107">
        <f>IF(Q64=0,"",IF(AW64=0,"",(AW64/Q64)))</f>
        <v>0.33333333333333</v>
      </c>
      <c r="AY64" s="106"/>
      <c r="AZ64" s="108">
        <f>IFERROR(AY64/AW64,"-")</f>
        <v>0</v>
      </c>
      <c r="BA64" s="109"/>
      <c r="BB64" s="110">
        <f>IFERROR(BA64/AW64,"-")</f>
        <v>0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1</v>
      </c>
      <c r="BP64" s="120">
        <f>IF(Q64=0,"",IF(BO64=0,"",(BO64/Q64)))</f>
        <v>0.33333333333333</v>
      </c>
      <c r="BQ64" s="121">
        <v>1</v>
      </c>
      <c r="BR64" s="122">
        <f>IFERROR(BQ64/BO64,"-")</f>
        <v>1</v>
      </c>
      <c r="BS64" s="123">
        <v>3000</v>
      </c>
      <c r="BT64" s="124">
        <f>IFERROR(BS64/BO64,"-")</f>
        <v>3000</v>
      </c>
      <c r="BU64" s="125">
        <v>1</v>
      </c>
      <c r="BV64" s="125"/>
      <c r="BW64" s="125"/>
      <c r="BX64" s="126">
        <v>1</v>
      </c>
      <c r="BY64" s="127">
        <f>IF(Q64=0,"",IF(BX64=0,"",(BX64/Q64)))</f>
        <v>0.33333333333333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>
        <v>3000</v>
      </c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>
        <f>AC65</f>
        <v>0.2</v>
      </c>
      <c r="B65" s="189" t="s">
        <v>193</v>
      </c>
      <c r="C65" s="189" t="s">
        <v>58</v>
      </c>
      <c r="D65" s="189"/>
      <c r="E65" s="189" t="s">
        <v>194</v>
      </c>
      <c r="F65" s="189" t="s">
        <v>124</v>
      </c>
      <c r="G65" s="189" t="s">
        <v>61</v>
      </c>
      <c r="H65" s="89" t="s">
        <v>125</v>
      </c>
      <c r="I65" s="89" t="s">
        <v>195</v>
      </c>
      <c r="J65" s="190" t="s">
        <v>152</v>
      </c>
      <c r="K65" s="181">
        <v>125000</v>
      </c>
      <c r="L65" s="80">
        <v>4</v>
      </c>
      <c r="M65" s="80">
        <v>0</v>
      </c>
      <c r="N65" s="80">
        <v>20</v>
      </c>
      <c r="O65" s="91">
        <v>1</v>
      </c>
      <c r="P65" s="92">
        <v>0</v>
      </c>
      <c r="Q65" s="93">
        <f>O65+P65</f>
        <v>1</v>
      </c>
      <c r="R65" s="81">
        <f>IFERROR(Q65/N65,"-")</f>
        <v>0.05</v>
      </c>
      <c r="S65" s="80">
        <v>0</v>
      </c>
      <c r="T65" s="80">
        <v>0</v>
      </c>
      <c r="U65" s="81">
        <f>IFERROR(T65/(Q65),"-")</f>
        <v>0</v>
      </c>
      <c r="V65" s="82">
        <f>IFERROR(K65/SUM(Q65:Q70),"-")</f>
        <v>10416.666666667</v>
      </c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>
        <f>SUM(Y65:Y70)-SUM(K65:K70)</f>
        <v>-100000</v>
      </c>
      <c r="AC65" s="85">
        <f>SUM(Y65:Y70)/SUM(K65:K70)</f>
        <v>0.2</v>
      </c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>
        <v>1</v>
      </c>
      <c r="BP65" s="120">
        <f>IF(Q65=0,"",IF(BO65=0,"",(BO65/Q65)))</f>
        <v>1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/>
      <c r="BY65" s="127">
        <f>IF(Q65=0,"",IF(BX65=0,"",(BX65/Q65)))</f>
        <v>0</v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196</v>
      </c>
      <c r="C66" s="189" t="s">
        <v>58</v>
      </c>
      <c r="D66" s="189"/>
      <c r="E66" s="189" t="s">
        <v>194</v>
      </c>
      <c r="F66" s="189" t="s">
        <v>130</v>
      </c>
      <c r="G66" s="189" t="s">
        <v>61</v>
      </c>
      <c r="H66" s="89" t="s">
        <v>125</v>
      </c>
      <c r="I66" s="89" t="s">
        <v>195</v>
      </c>
      <c r="J66" s="191" t="s">
        <v>95</v>
      </c>
      <c r="K66" s="181"/>
      <c r="L66" s="80">
        <v>3</v>
      </c>
      <c r="M66" s="80">
        <v>0</v>
      </c>
      <c r="N66" s="80">
        <v>38</v>
      </c>
      <c r="O66" s="91">
        <v>0</v>
      </c>
      <c r="P66" s="92">
        <v>0</v>
      </c>
      <c r="Q66" s="93">
        <f>O66+P66</f>
        <v>0</v>
      </c>
      <c r="R66" s="81">
        <f>IFERROR(Q66/N66,"-")</f>
        <v>0</v>
      </c>
      <c r="S66" s="80">
        <v>0</v>
      </c>
      <c r="T66" s="80">
        <v>0</v>
      </c>
      <c r="U66" s="81" t="str">
        <f>IFERROR(T66/(Q66),"-")</f>
        <v>-</v>
      </c>
      <c r="V66" s="82"/>
      <c r="W66" s="83">
        <v>0</v>
      </c>
      <c r="X66" s="81" t="str">
        <f>IF(Q66=0,"-",W66/Q66)</f>
        <v>-</v>
      </c>
      <c r="Y66" s="186">
        <v>0</v>
      </c>
      <c r="Z66" s="187" t="str">
        <f>IFERROR(Y66/Q66,"-")</f>
        <v>-</v>
      </c>
      <c r="AA66" s="187" t="str">
        <f>IFERROR(Y66/W66,"-")</f>
        <v>-</v>
      </c>
      <c r="AB66" s="181"/>
      <c r="AC66" s="85"/>
      <c r="AD66" s="78"/>
      <c r="AE66" s="94"/>
      <c r="AF66" s="95" t="str">
        <f>IF(Q66=0,"",IF(AE66=0,"",(AE66/Q66)))</f>
        <v/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 t="str">
        <f>IF(Q66=0,"",IF(AN66=0,"",(AN66/Q66)))</f>
        <v/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 t="str">
        <f>IF(Q66=0,"",IF(AW66=0,"",(AW66/Q66)))</f>
        <v/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 t="str">
        <f>IF(Q66=0,"",IF(BF66=0,"",(BF66/Q66)))</f>
        <v/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 t="str">
        <f>IF(Q66=0,"",IF(BO66=0,"",(BO66/Q66)))</f>
        <v/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 t="str">
        <f>IF(Q66=0,"",IF(BX66=0,"",(BX66/Q66)))</f>
        <v/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 t="str">
        <f>IF(Q66=0,"",IF(CG66=0,"",(CG66/Q66)))</f>
        <v/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197</v>
      </c>
      <c r="C67" s="189" t="s">
        <v>58</v>
      </c>
      <c r="D67" s="189"/>
      <c r="E67" s="189" t="s">
        <v>194</v>
      </c>
      <c r="F67" s="189" t="s">
        <v>198</v>
      </c>
      <c r="G67" s="189" t="s">
        <v>61</v>
      </c>
      <c r="H67" s="89" t="s">
        <v>125</v>
      </c>
      <c r="I67" s="89" t="s">
        <v>195</v>
      </c>
      <c r="J67" s="190" t="s">
        <v>64</v>
      </c>
      <c r="K67" s="181"/>
      <c r="L67" s="80">
        <v>1</v>
      </c>
      <c r="M67" s="80">
        <v>0</v>
      </c>
      <c r="N67" s="80">
        <v>20</v>
      </c>
      <c r="O67" s="91">
        <v>1</v>
      </c>
      <c r="P67" s="92">
        <v>0</v>
      </c>
      <c r="Q67" s="93">
        <f>O67+P67</f>
        <v>1</v>
      </c>
      <c r="R67" s="81">
        <f>IFERROR(Q67/N67,"-")</f>
        <v>0.05</v>
      </c>
      <c r="S67" s="80">
        <v>0</v>
      </c>
      <c r="T67" s="80">
        <v>0</v>
      </c>
      <c r="U67" s="81">
        <f>IFERROR(T67/(Q67),"-")</f>
        <v>0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>
        <v>1</v>
      </c>
      <c r="BP67" s="120">
        <f>IF(Q67=0,"",IF(BO67=0,"",(BO67/Q67)))</f>
        <v>1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/>
      <c r="BY67" s="127">
        <f>IF(Q67=0,"",IF(BX67=0,"",(BX67/Q67)))</f>
        <v>0</v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199</v>
      </c>
      <c r="C68" s="189" t="s">
        <v>58</v>
      </c>
      <c r="D68" s="189"/>
      <c r="E68" s="189" t="s">
        <v>194</v>
      </c>
      <c r="F68" s="189" t="s">
        <v>133</v>
      </c>
      <c r="G68" s="189" t="s">
        <v>61</v>
      </c>
      <c r="H68" s="89" t="s">
        <v>125</v>
      </c>
      <c r="I68" s="89" t="s">
        <v>195</v>
      </c>
      <c r="J68" s="191" t="s">
        <v>200</v>
      </c>
      <c r="K68" s="181"/>
      <c r="L68" s="80">
        <v>4</v>
      </c>
      <c r="M68" s="80">
        <v>0</v>
      </c>
      <c r="N68" s="80">
        <v>22</v>
      </c>
      <c r="O68" s="91">
        <v>1</v>
      </c>
      <c r="P68" s="92">
        <v>0</v>
      </c>
      <c r="Q68" s="93">
        <f>O68+P68</f>
        <v>1</v>
      </c>
      <c r="R68" s="81">
        <f>IFERROR(Q68/N68,"-")</f>
        <v>0.045454545454545</v>
      </c>
      <c r="S68" s="80">
        <v>0</v>
      </c>
      <c r="T68" s="80">
        <v>1</v>
      </c>
      <c r="U68" s="81">
        <f>IFERROR(T68/(Q68),"-")</f>
        <v>1</v>
      </c>
      <c r="V68" s="82"/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>
        <v>1</v>
      </c>
      <c r="BG68" s="113">
        <f>IF(Q68=0,"",IF(BF68=0,"",(BF68/Q68)))</f>
        <v>1</v>
      </c>
      <c r="BH68" s="112"/>
      <c r="BI68" s="114">
        <f>IFERROR(BH68/BF68,"-")</f>
        <v>0</v>
      </c>
      <c r="BJ68" s="115"/>
      <c r="BK68" s="116">
        <f>IFERROR(BJ68/BF68,"-")</f>
        <v>0</v>
      </c>
      <c r="BL68" s="117"/>
      <c r="BM68" s="117"/>
      <c r="BN68" s="117"/>
      <c r="BO68" s="119"/>
      <c r="BP68" s="120">
        <f>IF(Q68=0,"",IF(BO68=0,"",(BO68/Q68)))</f>
        <v>0</v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201</v>
      </c>
      <c r="C69" s="189" t="s">
        <v>58</v>
      </c>
      <c r="D69" s="189"/>
      <c r="E69" s="189" t="s">
        <v>194</v>
      </c>
      <c r="F69" s="189" t="s">
        <v>136</v>
      </c>
      <c r="G69" s="189" t="s">
        <v>61</v>
      </c>
      <c r="H69" s="89" t="s">
        <v>125</v>
      </c>
      <c r="I69" s="89" t="s">
        <v>195</v>
      </c>
      <c r="J69" s="190" t="s">
        <v>202</v>
      </c>
      <c r="K69" s="181"/>
      <c r="L69" s="80">
        <v>6</v>
      </c>
      <c r="M69" s="80">
        <v>0</v>
      </c>
      <c r="N69" s="80">
        <v>19</v>
      </c>
      <c r="O69" s="91">
        <v>4</v>
      </c>
      <c r="P69" s="92">
        <v>0</v>
      </c>
      <c r="Q69" s="93">
        <f>O69+P69</f>
        <v>4</v>
      </c>
      <c r="R69" s="81">
        <f>IFERROR(Q69/N69,"-")</f>
        <v>0.21052631578947</v>
      </c>
      <c r="S69" s="80">
        <v>0</v>
      </c>
      <c r="T69" s="80">
        <v>1</v>
      </c>
      <c r="U69" s="81">
        <f>IFERROR(T69/(Q69),"-")</f>
        <v>0.25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>
        <v>1</v>
      </c>
      <c r="AX69" s="107">
        <f>IF(Q69=0,"",IF(AW69=0,"",(AW69/Q69)))</f>
        <v>0.25</v>
      </c>
      <c r="AY69" s="106"/>
      <c r="AZ69" s="108">
        <f>IFERROR(AY69/AW69,"-")</f>
        <v>0</v>
      </c>
      <c r="BA69" s="109"/>
      <c r="BB69" s="110">
        <f>IFERROR(BA69/AW69,"-")</f>
        <v>0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>
        <v>3</v>
      </c>
      <c r="BP69" s="120">
        <f>IF(Q69=0,"",IF(BO69=0,"",(BO69/Q69)))</f>
        <v>0.75</v>
      </c>
      <c r="BQ69" s="121"/>
      <c r="BR69" s="122">
        <f>IFERROR(BQ69/BO69,"-")</f>
        <v>0</v>
      </c>
      <c r="BS69" s="123"/>
      <c r="BT69" s="124">
        <f>IFERROR(BS69/BO69,"-")</f>
        <v>0</v>
      </c>
      <c r="BU69" s="125"/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203</v>
      </c>
      <c r="C70" s="189" t="s">
        <v>58</v>
      </c>
      <c r="D70" s="189"/>
      <c r="E70" s="189" t="s">
        <v>72</v>
      </c>
      <c r="F70" s="189" t="s">
        <v>72</v>
      </c>
      <c r="G70" s="189" t="s">
        <v>73</v>
      </c>
      <c r="H70" s="89" t="s">
        <v>204</v>
      </c>
      <c r="I70" s="89"/>
      <c r="J70" s="89"/>
      <c r="K70" s="181"/>
      <c r="L70" s="80">
        <v>75</v>
      </c>
      <c r="M70" s="80">
        <v>35</v>
      </c>
      <c r="N70" s="80">
        <v>19</v>
      </c>
      <c r="O70" s="91">
        <v>5</v>
      </c>
      <c r="P70" s="92">
        <v>0</v>
      </c>
      <c r="Q70" s="93">
        <f>O70+P70</f>
        <v>5</v>
      </c>
      <c r="R70" s="81">
        <f>IFERROR(Q70/N70,"-")</f>
        <v>0.26315789473684</v>
      </c>
      <c r="S70" s="80">
        <v>1</v>
      </c>
      <c r="T70" s="80">
        <v>1</v>
      </c>
      <c r="U70" s="81">
        <f>IFERROR(T70/(Q70),"-")</f>
        <v>0.2</v>
      </c>
      <c r="V70" s="82"/>
      <c r="W70" s="83">
        <v>1</v>
      </c>
      <c r="X70" s="81">
        <f>IF(Q70=0,"-",W70/Q70)</f>
        <v>0.2</v>
      </c>
      <c r="Y70" s="186">
        <v>25000</v>
      </c>
      <c r="Z70" s="187">
        <f>IFERROR(Y70/Q70,"-")</f>
        <v>5000</v>
      </c>
      <c r="AA70" s="187">
        <f>IFERROR(Y70/W70,"-")</f>
        <v>25000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2</v>
      </c>
      <c r="BP70" s="120">
        <f>IF(Q70=0,"",IF(BO70=0,"",(BO70/Q70)))</f>
        <v>0.4</v>
      </c>
      <c r="BQ70" s="121">
        <v>1</v>
      </c>
      <c r="BR70" s="122">
        <f>IFERROR(BQ70/BO70,"-")</f>
        <v>0.5</v>
      </c>
      <c r="BS70" s="123">
        <v>25000</v>
      </c>
      <c r="BT70" s="124">
        <f>IFERROR(BS70/BO70,"-")</f>
        <v>12500</v>
      </c>
      <c r="BU70" s="125"/>
      <c r="BV70" s="125"/>
      <c r="BW70" s="125">
        <v>1</v>
      </c>
      <c r="BX70" s="126">
        <v>2</v>
      </c>
      <c r="BY70" s="127">
        <f>IF(Q70=0,"",IF(BX70=0,"",(BX70/Q70)))</f>
        <v>0.4</v>
      </c>
      <c r="BZ70" s="128"/>
      <c r="CA70" s="129">
        <f>IFERROR(BZ70/BX70,"-")</f>
        <v>0</v>
      </c>
      <c r="CB70" s="130"/>
      <c r="CC70" s="131">
        <f>IFERROR(CB70/BX70,"-")</f>
        <v>0</v>
      </c>
      <c r="CD70" s="132"/>
      <c r="CE70" s="132"/>
      <c r="CF70" s="132"/>
      <c r="CG70" s="133">
        <v>1</v>
      </c>
      <c r="CH70" s="134">
        <f>IF(Q70=0,"",IF(CG70=0,"",(CG70/Q70)))</f>
        <v>0.2</v>
      </c>
      <c r="CI70" s="135"/>
      <c r="CJ70" s="136">
        <f>IFERROR(CI70/CG70,"-")</f>
        <v>0</v>
      </c>
      <c r="CK70" s="137"/>
      <c r="CL70" s="138">
        <f>IFERROR(CK70/CG70,"-")</f>
        <v>0</v>
      </c>
      <c r="CM70" s="139"/>
      <c r="CN70" s="139"/>
      <c r="CO70" s="139"/>
      <c r="CP70" s="140">
        <v>1</v>
      </c>
      <c r="CQ70" s="141">
        <v>25000</v>
      </c>
      <c r="CR70" s="141">
        <v>25000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30"/>
      <c r="B71" s="86"/>
      <c r="C71" s="86"/>
      <c r="D71" s="87"/>
      <c r="E71" s="87"/>
      <c r="F71" s="87"/>
      <c r="G71" s="88"/>
      <c r="H71" s="89"/>
      <c r="I71" s="89"/>
      <c r="J71" s="89"/>
      <c r="K71" s="182"/>
      <c r="L71" s="34"/>
      <c r="M71" s="34"/>
      <c r="N71" s="31"/>
      <c r="O71" s="23"/>
      <c r="P71" s="23"/>
      <c r="Q71" s="23"/>
      <c r="R71" s="32"/>
      <c r="S71" s="32"/>
      <c r="T71" s="23"/>
      <c r="U71" s="32"/>
      <c r="V71" s="25"/>
      <c r="W71" s="25"/>
      <c r="X71" s="25"/>
      <c r="Y71" s="188"/>
      <c r="Z71" s="188"/>
      <c r="AA71" s="188"/>
      <c r="AB71" s="188"/>
      <c r="AC71" s="33"/>
      <c r="AD71" s="58"/>
      <c r="AE71" s="62"/>
      <c r="AF71" s="63"/>
      <c r="AG71" s="62"/>
      <c r="AH71" s="66"/>
      <c r="AI71" s="67"/>
      <c r="AJ71" s="68"/>
      <c r="AK71" s="69"/>
      <c r="AL71" s="69"/>
      <c r="AM71" s="69"/>
      <c r="AN71" s="62"/>
      <c r="AO71" s="63"/>
      <c r="AP71" s="62"/>
      <c r="AQ71" s="66"/>
      <c r="AR71" s="67"/>
      <c r="AS71" s="68"/>
      <c r="AT71" s="69"/>
      <c r="AU71" s="69"/>
      <c r="AV71" s="69"/>
      <c r="AW71" s="62"/>
      <c r="AX71" s="63"/>
      <c r="AY71" s="62"/>
      <c r="AZ71" s="66"/>
      <c r="BA71" s="67"/>
      <c r="BB71" s="68"/>
      <c r="BC71" s="69"/>
      <c r="BD71" s="69"/>
      <c r="BE71" s="69"/>
      <c r="BF71" s="62"/>
      <c r="BG71" s="63"/>
      <c r="BH71" s="62"/>
      <c r="BI71" s="66"/>
      <c r="BJ71" s="67"/>
      <c r="BK71" s="68"/>
      <c r="BL71" s="69"/>
      <c r="BM71" s="69"/>
      <c r="BN71" s="69"/>
      <c r="BO71" s="64"/>
      <c r="BP71" s="65"/>
      <c r="BQ71" s="62"/>
      <c r="BR71" s="66"/>
      <c r="BS71" s="67"/>
      <c r="BT71" s="68"/>
      <c r="BU71" s="69"/>
      <c r="BV71" s="69"/>
      <c r="BW71" s="69"/>
      <c r="BX71" s="64"/>
      <c r="BY71" s="65"/>
      <c r="BZ71" s="62"/>
      <c r="CA71" s="66"/>
      <c r="CB71" s="67"/>
      <c r="CC71" s="68"/>
      <c r="CD71" s="69"/>
      <c r="CE71" s="69"/>
      <c r="CF71" s="69"/>
      <c r="CG71" s="64"/>
      <c r="CH71" s="65"/>
      <c r="CI71" s="62"/>
      <c r="CJ71" s="66"/>
      <c r="CK71" s="67"/>
      <c r="CL71" s="68"/>
      <c r="CM71" s="69"/>
      <c r="CN71" s="69"/>
      <c r="CO71" s="69"/>
      <c r="CP71" s="70"/>
      <c r="CQ71" s="67"/>
      <c r="CR71" s="67"/>
      <c r="CS71" s="67"/>
      <c r="CT71" s="71"/>
    </row>
    <row r="72" spans="1:99">
      <c r="A72" s="30"/>
      <c r="B72" s="37"/>
      <c r="C72" s="37"/>
      <c r="D72" s="21"/>
      <c r="E72" s="21"/>
      <c r="F72" s="21"/>
      <c r="G72" s="22"/>
      <c r="H72" s="36"/>
      <c r="I72" s="36"/>
      <c r="J72" s="74"/>
      <c r="K72" s="183"/>
      <c r="L72" s="34"/>
      <c r="M72" s="34"/>
      <c r="N72" s="31"/>
      <c r="O72" s="23"/>
      <c r="P72" s="23"/>
      <c r="Q72" s="23"/>
      <c r="R72" s="32"/>
      <c r="S72" s="32"/>
      <c r="T72" s="23"/>
      <c r="U72" s="32"/>
      <c r="V72" s="25"/>
      <c r="W72" s="25"/>
      <c r="X72" s="25"/>
      <c r="Y72" s="188"/>
      <c r="Z72" s="188"/>
      <c r="AA72" s="188"/>
      <c r="AB72" s="188"/>
      <c r="AC72" s="33"/>
      <c r="AD72" s="60"/>
      <c r="AE72" s="62"/>
      <c r="AF72" s="63"/>
      <c r="AG72" s="62"/>
      <c r="AH72" s="66"/>
      <c r="AI72" s="67"/>
      <c r="AJ72" s="68"/>
      <c r="AK72" s="69"/>
      <c r="AL72" s="69"/>
      <c r="AM72" s="69"/>
      <c r="AN72" s="62"/>
      <c r="AO72" s="63"/>
      <c r="AP72" s="62"/>
      <c r="AQ72" s="66"/>
      <c r="AR72" s="67"/>
      <c r="AS72" s="68"/>
      <c r="AT72" s="69"/>
      <c r="AU72" s="69"/>
      <c r="AV72" s="69"/>
      <c r="AW72" s="62"/>
      <c r="AX72" s="63"/>
      <c r="AY72" s="62"/>
      <c r="AZ72" s="66"/>
      <c r="BA72" s="67"/>
      <c r="BB72" s="68"/>
      <c r="BC72" s="69"/>
      <c r="BD72" s="69"/>
      <c r="BE72" s="69"/>
      <c r="BF72" s="62"/>
      <c r="BG72" s="63"/>
      <c r="BH72" s="62"/>
      <c r="BI72" s="66"/>
      <c r="BJ72" s="67"/>
      <c r="BK72" s="68"/>
      <c r="BL72" s="69"/>
      <c r="BM72" s="69"/>
      <c r="BN72" s="69"/>
      <c r="BO72" s="64"/>
      <c r="BP72" s="65"/>
      <c r="BQ72" s="62"/>
      <c r="BR72" s="66"/>
      <c r="BS72" s="67"/>
      <c r="BT72" s="68"/>
      <c r="BU72" s="69"/>
      <c r="BV72" s="69"/>
      <c r="BW72" s="69"/>
      <c r="BX72" s="64"/>
      <c r="BY72" s="65"/>
      <c r="BZ72" s="62"/>
      <c r="CA72" s="66"/>
      <c r="CB72" s="67"/>
      <c r="CC72" s="68"/>
      <c r="CD72" s="69"/>
      <c r="CE72" s="69"/>
      <c r="CF72" s="69"/>
      <c r="CG72" s="64"/>
      <c r="CH72" s="65"/>
      <c r="CI72" s="62"/>
      <c r="CJ72" s="66"/>
      <c r="CK72" s="67"/>
      <c r="CL72" s="68"/>
      <c r="CM72" s="69"/>
      <c r="CN72" s="69"/>
      <c r="CO72" s="69"/>
      <c r="CP72" s="70"/>
      <c r="CQ72" s="67"/>
      <c r="CR72" s="67"/>
      <c r="CS72" s="67"/>
      <c r="CT72" s="71"/>
    </row>
    <row r="73" spans="1:99">
      <c r="A73" s="19">
        <f>AC73</f>
        <v>1.0524515393387</v>
      </c>
      <c r="B73" s="39"/>
      <c r="C73" s="39"/>
      <c r="D73" s="39"/>
      <c r="E73" s="39"/>
      <c r="F73" s="39"/>
      <c r="G73" s="39"/>
      <c r="H73" s="40" t="s">
        <v>205</v>
      </c>
      <c r="I73" s="40"/>
      <c r="J73" s="40"/>
      <c r="K73" s="184">
        <f>SUM(K6:K72)</f>
        <v>4385000</v>
      </c>
      <c r="L73" s="41">
        <f>SUM(L6:L72)</f>
        <v>1932</v>
      </c>
      <c r="M73" s="41">
        <f>SUM(M6:M72)</f>
        <v>779</v>
      </c>
      <c r="N73" s="41">
        <f>SUM(N6:N72)</f>
        <v>2301</v>
      </c>
      <c r="O73" s="41">
        <f>SUM(O6:O72)</f>
        <v>347</v>
      </c>
      <c r="P73" s="41">
        <f>SUM(P6:P72)</f>
        <v>2</v>
      </c>
      <c r="Q73" s="41">
        <f>SUM(Q6:Q72)</f>
        <v>349</v>
      </c>
      <c r="R73" s="42">
        <f>IFERROR(Q73/N73,"-")</f>
        <v>0.15167318557149</v>
      </c>
      <c r="S73" s="77">
        <f>SUM(S6:S72)</f>
        <v>35</v>
      </c>
      <c r="T73" s="77">
        <f>SUM(T6:T72)</f>
        <v>120</v>
      </c>
      <c r="U73" s="42">
        <f>IFERROR(S73/Q73,"-")</f>
        <v>0.10028653295129</v>
      </c>
      <c r="V73" s="43">
        <f>IFERROR(K73/Q73,"-")</f>
        <v>12564.46991404</v>
      </c>
      <c r="W73" s="44">
        <f>SUM(W6:W72)</f>
        <v>74</v>
      </c>
      <c r="X73" s="42">
        <f>IFERROR(W73/Q73,"-")</f>
        <v>0.21203438395415</v>
      </c>
      <c r="Y73" s="184">
        <f>SUM(Y6:Y72)</f>
        <v>4615000</v>
      </c>
      <c r="Z73" s="184">
        <f>IFERROR(Y73/Q73,"-")</f>
        <v>13223.495702006</v>
      </c>
      <c r="AA73" s="184">
        <f>IFERROR(Y73/W73,"-")</f>
        <v>62364.864864865</v>
      </c>
      <c r="AB73" s="184">
        <f>Y73-K73</f>
        <v>230000</v>
      </c>
      <c r="AC73" s="46">
        <f>Y73/K73</f>
        <v>1.0524515393387</v>
      </c>
      <c r="AD73" s="59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7"/>
    <mergeCell ref="K23:K27"/>
    <mergeCell ref="V23:V27"/>
    <mergeCell ref="AB23:AB27"/>
    <mergeCell ref="AC23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6"/>
    <mergeCell ref="K32:K36"/>
    <mergeCell ref="V32:V36"/>
    <mergeCell ref="AB32:AB36"/>
    <mergeCell ref="AC32:AC36"/>
    <mergeCell ref="A37:A40"/>
    <mergeCell ref="K37:K40"/>
    <mergeCell ref="V37:V40"/>
    <mergeCell ref="AB37:AB40"/>
    <mergeCell ref="AC37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70"/>
    <mergeCell ref="K65:K70"/>
    <mergeCell ref="V65:V70"/>
    <mergeCell ref="AB65:AB70"/>
    <mergeCell ref="AC65:AC7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206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2.75</v>
      </c>
      <c r="B6" s="189" t="s">
        <v>207</v>
      </c>
      <c r="C6" s="189" t="s">
        <v>58</v>
      </c>
      <c r="D6" s="189" t="s">
        <v>208</v>
      </c>
      <c r="E6" s="189" t="s">
        <v>209</v>
      </c>
      <c r="F6" s="189" t="s">
        <v>210</v>
      </c>
      <c r="G6" s="189" t="s">
        <v>211</v>
      </c>
      <c r="H6" s="89" t="s">
        <v>212</v>
      </c>
      <c r="I6" s="89" t="s">
        <v>213</v>
      </c>
      <c r="J6" s="191" t="s">
        <v>214</v>
      </c>
      <c r="K6" s="181">
        <v>100000</v>
      </c>
      <c r="L6" s="80">
        <v>17</v>
      </c>
      <c r="M6" s="80">
        <v>0</v>
      </c>
      <c r="N6" s="80">
        <v>42</v>
      </c>
      <c r="O6" s="91">
        <v>9</v>
      </c>
      <c r="P6" s="92">
        <v>1</v>
      </c>
      <c r="Q6" s="93">
        <f>O6+P6</f>
        <v>10</v>
      </c>
      <c r="R6" s="81">
        <f>IFERROR(Q6/N6,"-")</f>
        <v>0.23809523809524</v>
      </c>
      <c r="S6" s="80">
        <v>1</v>
      </c>
      <c r="T6" s="80">
        <v>3</v>
      </c>
      <c r="U6" s="81">
        <f>IFERROR(T6/(Q6),"-")</f>
        <v>0.3</v>
      </c>
      <c r="V6" s="82">
        <f>IFERROR(K6/SUM(Q6:Q7),"-")</f>
        <v>7692.3076923077</v>
      </c>
      <c r="W6" s="83">
        <v>1</v>
      </c>
      <c r="X6" s="81">
        <f>IF(Q6=0,"-",W6/Q6)</f>
        <v>0.1</v>
      </c>
      <c r="Y6" s="186">
        <v>69000</v>
      </c>
      <c r="Z6" s="187">
        <f>IFERROR(Y6/Q6,"-")</f>
        <v>6900</v>
      </c>
      <c r="AA6" s="187">
        <f>IFERROR(Y6/W6,"-")</f>
        <v>69000</v>
      </c>
      <c r="AB6" s="181">
        <f>SUM(Y6:Y7)-SUM(K6:K7)</f>
        <v>175000</v>
      </c>
      <c r="AC6" s="85">
        <f>SUM(Y6:Y7)/SUM(K6:K7)</f>
        <v>2.75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5</v>
      </c>
      <c r="BG6" s="113">
        <f>IF(Q6=0,"",IF(BF6=0,"",(BF6/Q6)))</f>
        <v>0.5</v>
      </c>
      <c r="BH6" s="112">
        <v>1</v>
      </c>
      <c r="BI6" s="114">
        <f>IFERROR(BH6/BF6,"-")</f>
        <v>0.2</v>
      </c>
      <c r="BJ6" s="115">
        <v>72000</v>
      </c>
      <c r="BK6" s="116">
        <f>IFERROR(BJ6/BF6,"-")</f>
        <v>14400</v>
      </c>
      <c r="BL6" s="117"/>
      <c r="BM6" s="117"/>
      <c r="BN6" s="117">
        <v>1</v>
      </c>
      <c r="BO6" s="119">
        <v>4</v>
      </c>
      <c r="BP6" s="120">
        <f>IF(Q6=0,"",IF(BO6=0,"",(BO6/Q6)))</f>
        <v>0.4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69000</v>
      </c>
      <c r="CR6" s="141">
        <v>72000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215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50</v>
      </c>
      <c r="M7" s="80">
        <v>16</v>
      </c>
      <c r="N7" s="80">
        <v>3</v>
      </c>
      <c r="O7" s="91">
        <v>3</v>
      </c>
      <c r="P7" s="92">
        <v>0</v>
      </c>
      <c r="Q7" s="93">
        <f>O7+P7</f>
        <v>3</v>
      </c>
      <c r="R7" s="81">
        <f>IFERROR(Q7/N7,"-")</f>
        <v>1</v>
      </c>
      <c r="S7" s="80">
        <v>1</v>
      </c>
      <c r="T7" s="80">
        <v>2</v>
      </c>
      <c r="U7" s="81">
        <f>IFERROR(T7/(Q7),"-")</f>
        <v>0.66666666666667</v>
      </c>
      <c r="V7" s="82"/>
      <c r="W7" s="83">
        <v>1</v>
      </c>
      <c r="X7" s="81">
        <f>IF(Q7=0,"-",W7/Q7)</f>
        <v>0.33333333333333</v>
      </c>
      <c r="Y7" s="186">
        <v>206000</v>
      </c>
      <c r="Z7" s="187">
        <f>IFERROR(Y7/Q7,"-")</f>
        <v>68666.666666667</v>
      </c>
      <c r="AA7" s="187">
        <f>IFERROR(Y7/W7,"-")</f>
        <v>206000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0.33333333333333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</v>
      </c>
      <c r="BG7" s="113">
        <f>IF(Q7=0,"",IF(BF7=0,"",(BF7/Q7)))</f>
        <v>0.33333333333333</v>
      </c>
      <c r="BH7" s="112">
        <v>1</v>
      </c>
      <c r="BI7" s="114">
        <f>IFERROR(BH7/BF7,"-")</f>
        <v>1</v>
      </c>
      <c r="BJ7" s="115">
        <v>206000</v>
      </c>
      <c r="BK7" s="116">
        <f>IFERROR(BJ7/BF7,"-")</f>
        <v>206000</v>
      </c>
      <c r="BL7" s="117"/>
      <c r="BM7" s="117"/>
      <c r="BN7" s="117">
        <v>1</v>
      </c>
      <c r="BO7" s="119">
        <v>1</v>
      </c>
      <c r="BP7" s="120">
        <f>IF(Q7=0,"",IF(BO7=0,"",(BO7/Q7)))</f>
        <v>0.33333333333333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206000</v>
      </c>
      <c r="CR7" s="141">
        <v>206000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4.9</v>
      </c>
      <c r="B8" s="189" t="s">
        <v>216</v>
      </c>
      <c r="C8" s="189" t="s">
        <v>58</v>
      </c>
      <c r="D8" s="189" t="s">
        <v>217</v>
      </c>
      <c r="E8" s="189" t="s">
        <v>218</v>
      </c>
      <c r="F8" s="189" t="s">
        <v>77</v>
      </c>
      <c r="G8" s="189" t="s">
        <v>211</v>
      </c>
      <c r="H8" s="89" t="s">
        <v>219</v>
      </c>
      <c r="I8" s="89" t="s">
        <v>220</v>
      </c>
      <c r="J8" s="89" t="s">
        <v>221</v>
      </c>
      <c r="K8" s="181">
        <v>90000</v>
      </c>
      <c r="L8" s="80">
        <v>10</v>
      </c>
      <c r="M8" s="80">
        <v>0</v>
      </c>
      <c r="N8" s="80">
        <v>37</v>
      </c>
      <c r="O8" s="91">
        <v>1</v>
      </c>
      <c r="P8" s="92">
        <v>0</v>
      </c>
      <c r="Q8" s="93">
        <f>O8+P8</f>
        <v>1</v>
      </c>
      <c r="R8" s="81">
        <f>IFERROR(Q8/N8,"-")</f>
        <v>0.027027027027027</v>
      </c>
      <c r="S8" s="80">
        <v>0</v>
      </c>
      <c r="T8" s="80">
        <v>1</v>
      </c>
      <c r="U8" s="81">
        <f>IFERROR(T8/(Q8),"-")</f>
        <v>1</v>
      </c>
      <c r="V8" s="82">
        <f>IFERROR(K8/SUM(Q8:Q9),"-")</f>
        <v>11250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351000</v>
      </c>
      <c r="AC8" s="85">
        <f>SUM(Y8:Y9)/SUM(K8:K9)</f>
        <v>4.9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1</v>
      </c>
      <c r="BP8" s="120">
        <f>IF(Q8=0,"",IF(BO8=0,"",(BO8/Q8)))</f>
        <v>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222</v>
      </c>
      <c r="C9" s="189" t="s">
        <v>58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29</v>
      </c>
      <c r="M9" s="80">
        <v>21</v>
      </c>
      <c r="N9" s="80">
        <v>14</v>
      </c>
      <c r="O9" s="91">
        <v>7</v>
      </c>
      <c r="P9" s="92">
        <v>0</v>
      </c>
      <c r="Q9" s="93">
        <f>O9+P9</f>
        <v>7</v>
      </c>
      <c r="R9" s="81">
        <f>IFERROR(Q9/N9,"-")</f>
        <v>0.5</v>
      </c>
      <c r="S9" s="80">
        <v>2</v>
      </c>
      <c r="T9" s="80">
        <v>3</v>
      </c>
      <c r="U9" s="81">
        <f>IFERROR(T9/(Q9),"-")</f>
        <v>0.42857142857143</v>
      </c>
      <c r="V9" s="82"/>
      <c r="W9" s="83">
        <v>3</v>
      </c>
      <c r="X9" s="81">
        <f>IF(Q9=0,"-",W9/Q9)</f>
        <v>0.42857142857143</v>
      </c>
      <c r="Y9" s="186">
        <v>441000</v>
      </c>
      <c r="Z9" s="187">
        <f>IFERROR(Y9/Q9,"-")</f>
        <v>63000</v>
      </c>
      <c r="AA9" s="187">
        <f>IFERROR(Y9/W9,"-")</f>
        <v>147000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0.14285714285714</v>
      </c>
      <c r="BH9" s="112">
        <v>1</v>
      </c>
      <c r="BI9" s="114">
        <f>IFERROR(BH9/BF9,"-")</f>
        <v>1</v>
      </c>
      <c r="BJ9" s="115">
        <v>408000</v>
      </c>
      <c r="BK9" s="116">
        <f>IFERROR(BJ9/BF9,"-")</f>
        <v>408000</v>
      </c>
      <c r="BL9" s="117"/>
      <c r="BM9" s="117"/>
      <c r="BN9" s="117">
        <v>1</v>
      </c>
      <c r="BO9" s="119">
        <v>1</v>
      </c>
      <c r="BP9" s="120">
        <f>IF(Q9=0,"",IF(BO9=0,"",(BO9/Q9)))</f>
        <v>0.14285714285714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2</v>
      </c>
      <c r="BY9" s="127">
        <f>IF(Q9=0,"",IF(BX9=0,"",(BX9/Q9)))</f>
        <v>0.28571428571429</v>
      </c>
      <c r="BZ9" s="128">
        <v>2</v>
      </c>
      <c r="CA9" s="129">
        <f>IFERROR(BZ9/BX9,"-")</f>
        <v>1</v>
      </c>
      <c r="CB9" s="130">
        <v>33000</v>
      </c>
      <c r="CC9" s="131">
        <f>IFERROR(CB9/BX9,"-")</f>
        <v>16500</v>
      </c>
      <c r="CD9" s="132">
        <v>1</v>
      </c>
      <c r="CE9" s="132"/>
      <c r="CF9" s="132">
        <v>1</v>
      </c>
      <c r="CG9" s="133">
        <v>3</v>
      </c>
      <c r="CH9" s="134">
        <f>IF(Q9=0,"",IF(CG9=0,"",(CG9/Q9)))</f>
        <v>0.42857142857143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3</v>
      </c>
      <c r="CQ9" s="141">
        <v>441000</v>
      </c>
      <c r="CR9" s="141">
        <v>408000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9.85</v>
      </c>
      <c r="B10" s="189" t="s">
        <v>223</v>
      </c>
      <c r="C10" s="189" t="s">
        <v>224</v>
      </c>
      <c r="D10" s="189" t="s">
        <v>225</v>
      </c>
      <c r="E10" s="189" t="s">
        <v>226</v>
      </c>
      <c r="F10" s="189"/>
      <c r="G10" s="189" t="s">
        <v>227</v>
      </c>
      <c r="H10" s="89" t="s">
        <v>228</v>
      </c>
      <c r="I10" s="89" t="s">
        <v>220</v>
      </c>
      <c r="J10" s="89" t="s">
        <v>229</v>
      </c>
      <c r="K10" s="181">
        <v>40000</v>
      </c>
      <c r="L10" s="80">
        <v>9</v>
      </c>
      <c r="M10" s="80">
        <v>0</v>
      </c>
      <c r="N10" s="80">
        <v>17</v>
      </c>
      <c r="O10" s="91">
        <v>3</v>
      </c>
      <c r="P10" s="92">
        <v>0</v>
      </c>
      <c r="Q10" s="93">
        <f>O10+P10</f>
        <v>3</v>
      </c>
      <c r="R10" s="81">
        <f>IFERROR(Q10/N10,"-")</f>
        <v>0.17647058823529</v>
      </c>
      <c r="S10" s="80">
        <v>0</v>
      </c>
      <c r="T10" s="80">
        <v>2</v>
      </c>
      <c r="U10" s="81">
        <f>IFERROR(T10/(Q10),"-")</f>
        <v>0.66666666666667</v>
      </c>
      <c r="V10" s="82">
        <f>IFERROR(K10/SUM(Q10:Q11),"-")</f>
        <v>4000</v>
      </c>
      <c r="W10" s="83">
        <v>1</v>
      </c>
      <c r="X10" s="81">
        <f>IF(Q10=0,"-",W10/Q10)</f>
        <v>0.33333333333333</v>
      </c>
      <c r="Y10" s="186">
        <v>385000</v>
      </c>
      <c r="Z10" s="187">
        <f>IFERROR(Y10/Q10,"-")</f>
        <v>128333.33333333</v>
      </c>
      <c r="AA10" s="187">
        <f>IFERROR(Y10/W10,"-")</f>
        <v>385000</v>
      </c>
      <c r="AB10" s="181">
        <f>SUM(Y10:Y11)-SUM(K10:K11)</f>
        <v>354000</v>
      </c>
      <c r="AC10" s="85">
        <f>SUM(Y10:Y11)/SUM(K10:K11)</f>
        <v>9.85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0.33333333333333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0.33333333333333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0.33333333333333</v>
      </c>
      <c r="BZ10" s="128">
        <v>1</v>
      </c>
      <c r="CA10" s="129">
        <f>IFERROR(BZ10/BX10,"-")</f>
        <v>1</v>
      </c>
      <c r="CB10" s="130">
        <v>385000</v>
      </c>
      <c r="CC10" s="131">
        <f>IFERROR(CB10/BX10,"-")</f>
        <v>385000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385000</v>
      </c>
      <c r="CR10" s="141">
        <v>385000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230</v>
      </c>
      <c r="C11" s="189" t="s">
        <v>224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33</v>
      </c>
      <c r="M11" s="80">
        <v>20</v>
      </c>
      <c r="N11" s="80">
        <v>11</v>
      </c>
      <c r="O11" s="91">
        <v>6</v>
      </c>
      <c r="P11" s="92">
        <v>1</v>
      </c>
      <c r="Q11" s="93">
        <f>O11+P11</f>
        <v>7</v>
      </c>
      <c r="R11" s="81">
        <f>IFERROR(Q11/N11,"-")</f>
        <v>0.63636363636364</v>
      </c>
      <c r="S11" s="80">
        <v>1</v>
      </c>
      <c r="T11" s="80">
        <v>2</v>
      </c>
      <c r="U11" s="81">
        <f>IFERROR(T11/(Q11),"-")</f>
        <v>0.28571428571429</v>
      </c>
      <c r="V11" s="82"/>
      <c r="W11" s="83">
        <v>1</v>
      </c>
      <c r="X11" s="81">
        <f>IF(Q11=0,"-",W11/Q11)</f>
        <v>0.14285714285714</v>
      </c>
      <c r="Y11" s="186">
        <v>9000</v>
      </c>
      <c r="Z11" s="187">
        <f>IFERROR(Y11/Q11,"-")</f>
        <v>1285.7142857143</v>
      </c>
      <c r="AA11" s="187">
        <f>IFERROR(Y11/W11,"-")</f>
        <v>9000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2</v>
      </c>
      <c r="AX11" s="107">
        <f>IF(Q11=0,"",IF(AW11=0,"",(AW11/Q11)))</f>
        <v>0.28571428571429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3</v>
      </c>
      <c r="BG11" s="113">
        <f>IF(Q11=0,"",IF(BF11=0,"",(BF11/Q11)))</f>
        <v>0.42857142857143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</v>
      </c>
      <c r="BP11" s="120">
        <f>IF(Q11=0,"",IF(BO11=0,"",(BO11/Q11)))</f>
        <v>0.14285714285714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0.14285714285714</v>
      </c>
      <c r="BZ11" s="128">
        <v>1</v>
      </c>
      <c r="CA11" s="129">
        <f>IFERROR(BZ11/BX11,"-")</f>
        <v>1</v>
      </c>
      <c r="CB11" s="130">
        <v>9000</v>
      </c>
      <c r="CC11" s="131">
        <f>IFERROR(CB11/BX11,"-")</f>
        <v>9000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9000</v>
      </c>
      <c r="CR11" s="141">
        <v>9000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4.8260869565217</v>
      </c>
      <c r="B14" s="39"/>
      <c r="C14" s="39"/>
      <c r="D14" s="39"/>
      <c r="E14" s="39"/>
      <c r="F14" s="39"/>
      <c r="G14" s="39"/>
      <c r="H14" s="40" t="s">
        <v>231</v>
      </c>
      <c r="I14" s="40"/>
      <c r="J14" s="40"/>
      <c r="K14" s="184">
        <f>SUM(K6:K13)</f>
        <v>230000</v>
      </c>
      <c r="L14" s="41">
        <f>SUM(L6:L13)</f>
        <v>148</v>
      </c>
      <c r="M14" s="41">
        <f>SUM(M6:M13)</f>
        <v>57</v>
      </c>
      <c r="N14" s="41">
        <f>SUM(N6:N13)</f>
        <v>124</v>
      </c>
      <c r="O14" s="41">
        <f>SUM(O6:O13)</f>
        <v>29</v>
      </c>
      <c r="P14" s="41">
        <f>SUM(P6:P13)</f>
        <v>2</v>
      </c>
      <c r="Q14" s="41">
        <f>SUM(Q6:Q13)</f>
        <v>31</v>
      </c>
      <c r="R14" s="42">
        <f>IFERROR(Q14/N14,"-")</f>
        <v>0.25</v>
      </c>
      <c r="S14" s="77">
        <f>SUM(S6:S13)</f>
        <v>5</v>
      </c>
      <c r="T14" s="77">
        <f>SUM(T6:T13)</f>
        <v>13</v>
      </c>
      <c r="U14" s="42">
        <f>IFERROR(S14/Q14,"-")</f>
        <v>0.16129032258065</v>
      </c>
      <c r="V14" s="43">
        <f>IFERROR(K14/Q14,"-")</f>
        <v>7419.3548387097</v>
      </c>
      <c r="W14" s="44">
        <f>SUM(W6:W13)</f>
        <v>7</v>
      </c>
      <c r="X14" s="42">
        <f>IFERROR(W14/Q14,"-")</f>
        <v>0.2258064516129</v>
      </c>
      <c r="Y14" s="184">
        <f>SUM(Y6:Y13)</f>
        <v>1110000</v>
      </c>
      <c r="Z14" s="184">
        <f>IFERROR(Y14/Q14,"-")</f>
        <v>35806.451612903</v>
      </c>
      <c r="AA14" s="184">
        <f>IFERROR(Y14/W14,"-")</f>
        <v>158571.42857143</v>
      </c>
      <c r="AB14" s="184">
        <f>Y14-K14</f>
        <v>880000</v>
      </c>
      <c r="AC14" s="46">
        <f>Y14/K14</f>
        <v>4.8260869565217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232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6.84</v>
      </c>
      <c r="B6" s="189" t="s">
        <v>233</v>
      </c>
      <c r="C6" s="189" t="s">
        <v>224</v>
      </c>
      <c r="D6" s="189" t="s">
        <v>234</v>
      </c>
      <c r="E6" s="189" t="s">
        <v>235</v>
      </c>
      <c r="F6" s="189" t="s">
        <v>236</v>
      </c>
      <c r="G6" s="189" t="s">
        <v>237</v>
      </c>
      <c r="H6" s="89" t="s">
        <v>238</v>
      </c>
      <c r="I6" s="89" t="s">
        <v>239</v>
      </c>
      <c r="J6" s="89" t="s">
        <v>171</v>
      </c>
      <c r="K6" s="181">
        <v>75000</v>
      </c>
      <c r="L6" s="80">
        <v>4</v>
      </c>
      <c r="M6" s="80">
        <v>0</v>
      </c>
      <c r="N6" s="80">
        <v>16</v>
      </c>
      <c r="O6" s="91">
        <v>2</v>
      </c>
      <c r="P6" s="92">
        <v>0</v>
      </c>
      <c r="Q6" s="93">
        <f>O6+P6</f>
        <v>2</v>
      </c>
      <c r="R6" s="81">
        <f>IFERROR(Q6/N6,"-")</f>
        <v>0.125</v>
      </c>
      <c r="S6" s="80">
        <v>0</v>
      </c>
      <c r="T6" s="80">
        <v>0</v>
      </c>
      <c r="U6" s="81">
        <f>IFERROR(T6/(Q6),"-")</f>
        <v>0</v>
      </c>
      <c r="V6" s="82">
        <f>IFERROR(K6/SUM(Q6:Q7),"-")</f>
        <v>2083.3333333333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438000</v>
      </c>
      <c r="AC6" s="85">
        <f>SUM(Y6:Y7)/SUM(K6:K7)</f>
        <v>6.84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2</v>
      </c>
      <c r="BP6" s="120">
        <f>IF(Q6=0,"",IF(BO6=0,"",(BO6/Q6)))</f>
        <v>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240</v>
      </c>
      <c r="C7" s="189" t="s">
        <v>224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152</v>
      </c>
      <c r="M7" s="80">
        <v>108</v>
      </c>
      <c r="N7" s="80">
        <v>61</v>
      </c>
      <c r="O7" s="91">
        <v>33</v>
      </c>
      <c r="P7" s="92">
        <v>1</v>
      </c>
      <c r="Q7" s="93">
        <f>O7+P7</f>
        <v>34</v>
      </c>
      <c r="R7" s="81">
        <f>IFERROR(Q7/N7,"-")</f>
        <v>0.55737704918033</v>
      </c>
      <c r="S7" s="80">
        <v>9</v>
      </c>
      <c r="T7" s="80">
        <v>7</v>
      </c>
      <c r="U7" s="81">
        <f>IFERROR(T7/(Q7),"-")</f>
        <v>0.20588235294118</v>
      </c>
      <c r="V7" s="82"/>
      <c r="W7" s="83">
        <v>3</v>
      </c>
      <c r="X7" s="81">
        <f>IF(Q7=0,"-",W7/Q7)</f>
        <v>0.088235294117647</v>
      </c>
      <c r="Y7" s="186">
        <v>513000</v>
      </c>
      <c r="Z7" s="187">
        <f>IFERROR(Y7/Q7,"-")</f>
        <v>15088.235294118</v>
      </c>
      <c r="AA7" s="187">
        <f>IFERROR(Y7/W7,"-")</f>
        <v>171000</v>
      </c>
      <c r="AB7" s="181"/>
      <c r="AC7" s="85"/>
      <c r="AD7" s="78"/>
      <c r="AE7" s="94">
        <v>5</v>
      </c>
      <c r="AF7" s="95">
        <f>IF(Q7=0,"",IF(AE7=0,"",(AE7/Q7)))</f>
        <v>0.14705882352941</v>
      </c>
      <c r="AG7" s="94">
        <v>1</v>
      </c>
      <c r="AH7" s="96">
        <f>IFERROR(AG7/AE7,"-")</f>
        <v>0.2</v>
      </c>
      <c r="AI7" s="97">
        <v>505000</v>
      </c>
      <c r="AJ7" s="98">
        <f>IFERROR(AI7/AE7,"-")</f>
        <v>101000</v>
      </c>
      <c r="AK7" s="99"/>
      <c r="AL7" s="99"/>
      <c r="AM7" s="99">
        <v>1</v>
      </c>
      <c r="AN7" s="100">
        <v>2</v>
      </c>
      <c r="AO7" s="101">
        <f>IF(Q7=0,"",IF(AN7=0,"",(AN7/Q7)))</f>
        <v>0.058823529411765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4</v>
      </c>
      <c r="AX7" s="107">
        <f>IF(Q7=0,"",IF(AW7=0,"",(AW7/Q7)))</f>
        <v>0.11764705882353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0.14705882352941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10</v>
      </c>
      <c r="BP7" s="120">
        <f>IF(Q7=0,"",IF(BO7=0,"",(BO7/Q7)))</f>
        <v>0.29411764705882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8</v>
      </c>
      <c r="BY7" s="127">
        <f>IF(Q7=0,"",IF(BX7=0,"",(BX7/Q7)))</f>
        <v>0.23529411764706</v>
      </c>
      <c r="BZ7" s="128">
        <v>2</v>
      </c>
      <c r="CA7" s="129">
        <f>IFERROR(BZ7/BX7,"-")</f>
        <v>0.25</v>
      </c>
      <c r="CB7" s="130">
        <v>8000</v>
      </c>
      <c r="CC7" s="131">
        <f>IFERROR(CB7/BX7,"-")</f>
        <v>1000</v>
      </c>
      <c r="CD7" s="132">
        <v>2</v>
      </c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3</v>
      </c>
      <c r="CQ7" s="141">
        <v>513000</v>
      </c>
      <c r="CR7" s="141">
        <v>505000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0.2875</v>
      </c>
      <c r="B8" s="189" t="s">
        <v>241</v>
      </c>
      <c r="C8" s="189" t="s">
        <v>224</v>
      </c>
      <c r="D8" s="189" t="s">
        <v>242</v>
      </c>
      <c r="E8" s="189" t="s">
        <v>235</v>
      </c>
      <c r="F8" s="189" t="s">
        <v>243</v>
      </c>
      <c r="G8" s="189" t="s">
        <v>237</v>
      </c>
      <c r="H8" s="89" t="s">
        <v>244</v>
      </c>
      <c r="I8" s="89" t="s">
        <v>245</v>
      </c>
      <c r="J8" s="89" t="s">
        <v>246</v>
      </c>
      <c r="K8" s="181">
        <v>80000</v>
      </c>
      <c r="L8" s="80">
        <v>0</v>
      </c>
      <c r="M8" s="80">
        <v>0</v>
      </c>
      <c r="N8" s="80">
        <v>18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>
        <f>IFERROR(K8/SUM(Q8:Q9),"-")</f>
        <v>2352.9411764706</v>
      </c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>
        <f>SUM(Y8:Y9)-SUM(K8:K9)</f>
        <v>-57000</v>
      </c>
      <c r="AC8" s="85">
        <f>SUM(Y8:Y9)/SUM(K8:K9)</f>
        <v>0.2875</v>
      </c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247</v>
      </c>
      <c r="C9" s="189" t="s">
        <v>224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102</v>
      </c>
      <c r="M9" s="80">
        <v>81</v>
      </c>
      <c r="N9" s="80">
        <v>63</v>
      </c>
      <c r="O9" s="91">
        <v>34</v>
      </c>
      <c r="P9" s="92">
        <v>0</v>
      </c>
      <c r="Q9" s="93">
        <f>O9+P9</f>
        <v>34</v>
      </c>
      <c r="R9" s="81">
        <f>IFERROR(Q9/N9,"-")</f>
        <v>0.53968253968254</v>
      </c>
      <c r="S9" s="80">
        <v>5</v>
      </c>
      <c r="T9" s="80">
        <v>6</v>
      </c>
      <c r="U9" s="81">
        <f>IFERROR(T9/(Q9),"-")</f>
        <v>0.17647058823529</v>
      </c>
      <c r="V9" s="82"/>
      <c r="W9" s="83">
        <v>5</v>
      </c>
      <c r="X9" s="81">
        <f>IF(Q9=0,"-",W9/Q9)</f>
        <v>0.14705882352941</v>
      </c>
      <c r="Y9" s="186">
        <v>23000</v>
      </c>
      <c r="Z9" s="187">
        <f>IFERROR(Y9/Q9,"-")</f>
        <v>676.47058823529</v>
      </c>
      <c r="AA9" s="187">
        <f>IFERROR(Y9/W9,"-")</f>
        <v>4600</v>
      </c>
      <c r="AB9" s="181"/>
      <c r="AC9" s="85"/>
      <c r="AD9" s="78"/>
      <c r="AE9" s="94">
        <v>5</v>
      </c>
      <c r="AF9" s="95">
        <f>IF(Q9=0,"",IF(AE9=0,"",(AE9/Q9)))</f>
        <v>0.14705882352941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1</v>
      </c>
      <c r="AO9" s="101">
        <f>IF(Q9=0,"",IF(AN9=0,"",(AN9/Q9)))</f>
        <v>0.029411764705882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5</v>
      </c>
      <c r="AX9" s="107">
        <f>IF(Q9=0,"",IF(AW9=0,"",(AW9/Q9)))</f>
        <v>0.14705882352941</v>
      </c>
      <c r="AY9" s="106">
        <v>1</v>
      </c>
      <c r="AZ9" s="108">
        <f>IFERROR(AY9/AW9,"-")</f>
        <v>0.2</v>
      </c>
      <c r="BA9" s="109">
        <v>3000</v>
      </c>
      <c r="BB9" s="110">
        <f>IFERROR(BA9/AW9,"-")</f>
        <v>600</v>
      </c>
      <c r="BC9" s="111">
        <v>1</v>
      </c>
      <c r="BD9" s="111"/>
      <c r="BE9" s="111"/>
      <c r="BF9" s="112">
        <v>7</v>
      </c>
      <c r="BG9" s="113">
        <f>IF(Q9=0,"",IF(BF9=0,"",(BF9/Q9)))</f>
        <v>0.20588235294118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9</v>
      </c>
      <c r="BP9" s="120">
        <f>IF(Q9=0,"",IF(BO9=0,"",(BO9/Q9)))</f>
        <v>0.26470588235294</v>
      </c>
      <c r="BQ9" s="121">
        <v>2</v>
      </c>
      <c r="BR9" s="122">
        <f>IFERROR(BQ9/BO9,"-")</f>
        <v>0.22222222222222</v>
      </c>
      <c r="BS9" s="123">
        <v>6000</v>
      </c>
      <c r="BT9" s="124">
        <f>IFERROR(BS9/BO9,"-")</f>
        <v>666.66666666667</v>
      </c>
      <c r="BU9" s="125">
        <v>1</v>
      </c>
      <c r="BV9" s="125">
        <v>1</v>
      </c>
      <c r="BW9" s="125"/>
      <c r="BX9" s="126">
        <v>6</v>
      </c>
      <c r="BY9" s="127">
        <f>IF(Q9=0,"",IF(BX9=0,"",(BX9/Q9)))</f>
        <v>0.17647058823529</v>
      </c>
      <c r="BZ9" s="128">
        <v>2</v>
      </c>
      <c r="CA9" s="129">
        <f>IFERROR(BZ9/BX9,"-")</f>
        <v>0.33333333333333</v>
      </c>
      <c r="CB9" s="130">
        <v>14000</v>
      </c>
      <c r="CC9" s="131">
        <f>IFERROR(CB9/BX9,"-")</f>
        <v>2333.3333333333</v>
      </c>
      <c r="CD9" s="132">
        <v>1</v>
      </c>
      <c r="CE9" s="132">
        <v>1</v>
      </c>
      <c r="CF9" s="132"/>
      <c r="CG9" s="133">
        <v>1</v>
      </c>
      <c r="CH9" s="134">
        <f>IF(Q9=0,"",IF(CG9=0,"",(CG9/Q9)))</f>
        <v>0.029411764705882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5</v>
      </c>
      <c r="CQ9" s="141">
        <v>23000</v>
      </c>
      <c r="CR9" s="141">
        <v>11000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3.458064516129</v>
      </c>
      <c r="B12" s="39"/>
      <c r="C12" s="39"/>
      <c r="D12" s="39"/>
      <c r="E12" s="39"/>
      <c r="F12" s="39"/>
      <c r="G12" s="39"/>
      <c r="H12" s="40" t="s">
        <v>248</v>
      </c>
      <c r="I12" s="40"/>
      <c r="J12" s="40"/>
      <c r="K12" s="184">
        <f>SUM(K6:K11)</f>
        <v>155000</v>
      </c>
      <c r="L12" s="41">
        <f>SUM(L6:L11)</f>
        <v>258</v>
      </c>
      <c r="M12" s="41">
        <f>SUM(M6:M11)</f>
        <v>189</v>
      </c>
      <c r="N12" s="41">
        <f>SUM(N6:N11)</f>
        <v>158</v>
      </c>
      <c r="O12" s="41">
        <f>SUM(O6:O11)</f>
        <v>69</v>
      </c>
      <c r="P12" s="41">
        <f>SUM(P6:P11)</f>
        <v>1</v>
      </c>
      <c r="Q12" s="41">
        <f>SUM(Q6:Q11)</f>
        <v>70</v>
      </c>
      <c r="R12" s="42">
        <f>IFERROR(Q12/N12,"-")</f>
        <v>0.44303797468354</v>
      </c>
      <c r="S12" s="77">
        <f>SUM(S6:S11)</f>
        <v>14</v>
      </c>
      <c r="T12" s="77">
        <f>SUM(T6:T11)</f>
        <v>13</v>
      </c>
      <c r="U12" s="42">
        <f>IFERROR(S12/Q12,"-")</f>
        <v>0.2</v>
      </c>
      <c r="V12" s="43">
        <f>IFERROR(K12/Q12,"-")</f>
        <v>2214.2857142857</v>
      </c>
      <c r="W12" s="44">
        <f>SUM(W6:W11)</f>
        <v>8</v>
      </c>
      <c r="X12" s="42">
        <f>IFERROR(W12/Q12,"-")</f>
        <v>0.11428571428571</v>
      </c>
      <c r="Y12" s="184">
        <f>SUM(Y6:Y11)</f>
        <v>536000</v>
      </c>
      <c r="Z12" s="184">
        <f>IFERROR(Y12/Q12,"-")</f>
        <v>7657.1428571429</v>
      </c>
      <c r="AA12" s="184">
        <f>IFERROR(Y12/W12,"-")</f>
        <v>67000</v>
      </c>
      <c r="AB12" s="184">
        <f>Y12-K12</f>
        <v>381000</v>
      </c>
      <c r="AC12" s="46">
        <f>Y12/K12</f>
        <v>3.458064516129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249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250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251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252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279.27927927928</v>
      </c>
      <c r="B6" s="189" t="s">
        <v>253</v>
      </c>
      <c r="C6" s="189" t="s">
        <v>254</v>
      </c>
      <c r="D6" s="189"/>
      <c r="E6" s="189"/>
      <c r="F6" s="89" t="s">
        <v>255</v>
      </c>
      <c r="G6" s="89"/>
      <c r="H6" s="181">
        <v>444</v>
      </c>
      <c r="I6" s="84">
        <v>3</v>
      </c>
      <c r="J6" s="80">
        <v>293</v>
      </c>
      <c r="K6" s="80">
        <v>0</v>
      </c>
      <c r="L6" s="80">
        <v>1148</v>
      </c>
      <c r="M6" s="93">
        <v>148</v>
      </c>
      <c r="N6" s="144">
        <v>132</v>
      </c>
      <c r="O6" s="81">
        <f>IFERROR(M6/L6,"-")</f>
        <v>0.12891986062718</v>
      </c>
      <c r="P6" s="80">
        <v>2</v>
      </c>
      <c r="Q6" s="80">
        <v>69</v>
      </c>
      <c r="R6" s="81">
        <f>IFERROR(P6/M6,"-")</f>
        <v>0.013513513513514</v>
      </c>
      <c r="S6" s="82">
        <f>IFERROR(H6/SUM(M6:M6),"-")</f>
        <v>3</v>
      </c>
      <c r="T6" s="83">
        <v>11</v>
      </c>
      <c r="U6" s="81">
        <f>IF(M6=0,"-",T6/M6)</f>
        <v>0.074324324324324</v>
      </c>
      <c r="V6" s="186">
        <v>124000</v>
      </c>
      <c r="W6" s="187">
        <f>IFERROR(V6/M6,"-")</f>
        <v>837.83783783784</v>
      </c>
      <c r="X6" s="187">
        <f>IFERROR(V6/T6,"-")</f>
        <v>11272.727272727</v>
      </c>
      <c r="Y6" s="181">
        <f>SUM(V6:V6)-SUM(H6:H6)</f>
        <v>123556</v>
      </c>
      <c r="Z6" s="85">
        <f>SUM(V6:V6)/SUM(H6:H6)</f>
        <v>279.27927927928</v>
      </c>
      <c r="AA6" s="78"/>
      <c r="AB6" s="94">
        <v>16</v>
      </c>
      <c r="AC6" s="95">
        <f>IF(M6=0,"",IF(AB6=0,"",(AB6/M6)))</f>
        <v>0.10810810810811</v>
      </c>
      <c r="AD6" s="94"/>
      <c r="AE6" s="96">
        <f>IFERROR(AD6/AB6,"-")</f>
        <v>0</v>
      </c>
      <c r="AF6" s="97"/>
      <c r="AG6" s="98">
        <f>IFERROR(AF6/AB6,"-")</f>
        <v>0</v>
      </c>
      <c r="AH6" s="99"/>
      <c r="AI6" s="99"/>
      <c r="AJ6" s="99"/>
      <c r="AK6" s="100">
        <v>18</v>
      </c>
      <c r="AL6" s="101">
        <f>IF(M6=0,"",IF(AK6=0,"",(AK6/M6)))</f>
        <v>0.12162162162162</v>
      </c>
      <c r="AM6" s="100">
        <v>1</v>
      </c>
      <c r="AN6" s="102">
        <f>IFERROR(AM6/AK6,"-")</f>
        <v>0.055555555555556</v>
      </c>
      <c r="AO6" s="103">
        <v>3000</v>
      </c>
      <c r="AP6" s="104">
        <f>IFERROR(AO6/AK6,"-")</f>
        <v>166.66666666667</v>
      </c>
      <c r="AQ6" s="105">
        <v>1</v>
      </c>
      <c r="AR6" s="105"/>
      <c r="AS6" s="105"/>
      <c r="AT6" s="106">
        <v>18</v>
      </c>
      <c r="AU6" s="107" t="str">
        <f>IF(M6=0,"",IF(AW6=0,"",(AW6/M6)))</f>
        <v>0</v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>
        <v>47</v>
      </c>
      <c r="BD6" s="113">
        <f>IF(M6=0,"",IF(BC6=0,"",(BC6/M6)))</f>
        <v>0.31756756756757</v>
      </c>
      <c r="BE6" s="112">
        <v>4</v>
      </c>
      <c r="BF6" s="114">
        <f>IFERROR(BE6/BC6,"-")</f>
        <v>0.085106382978723</v>
      </c>
      <c r="BG6" s="115">
        <v>68000</v>
      </c>
      <c r="BH6" s="116">
        <f>IFERROR(BG6/BC6,"-")</f>
        <v>1446.8085106383</v>
      </c>
      <c r="BI6" s="117">
        <v>2</v>
      </c>
      <c r="BJ6" s="117">
        <v>1</v>
      </c>
      <c r="BK6" s="117">
        <v>40</v>
      </c>
      <c r="BL6" s="119"/>
      <c r="BM6" s="120">
        <f>IF(M6=0,"",IF(BK6=0,"",(BK6/M6)))</f>
        <v>0.27027027027027</v>
      </c>
      <c r="BN6" s="121">
        <v>4</v>
      </c>
      <c r="BO6" s="122">
        <f>IFERROR(BN6/BK6,"-")</f>
        <v>0.1</v>
      </c>
      <c r="BP6" s="123">
        <v>32000</v>
      </c>
      <c r="BQ6" s="124">
        <f>IFERROR(BP6/BK6,"-")</f>
        <v>800</v>
      </c>
      <c r="BR6" s="125">
        <v>2</v>
      </c>
      <c r="BS6" s="125">
        <v>1</v>
      </c>
      <c r="BT6" s="125">
        <v>1</v>
      </c>
      <c r="BU6" s="126">
        <v>7</v>
      </c>
      <c r="BV6" s="127">
        <f>IF(M6=0,"",IF(BU6=0,"",(BU6/M6)))</f>
        <v>0.047297297297297</v>
      </c>
      <c r="BW6" s="128">
        <v>1</v>
      </c>
      <c r="BX6" s="129">
        <f>IFERROR(BW6/BU6,"-")</f>
        <v>0.14285714285714</v>
      </c>
      <c r="BY6" s="130">
        <v>18000</v>
      </c>
      <c r="BZ6" s="131">
        <f>IFERROR(BY6/BU6,"-")</f>
        <v>2571.4285714286</v>
      </c>
      <c r="CA6" s="132"/>
      <c r="CB6" s="132"/>
      <c r="CC6" s="132">
        <v>1</v>
      </c>
      <c r="CD6" s="133">
        <v>2</v>
      </c>
      <c r="CE6" s="134">
        <f>IF(M6=0,"",IF(CD6=0,"",(CD6/M6)))</f>
        <v>0.013513513513514</v>
      </c>
      <c r="CF6" s="135">
        <v>1</v>
      </c>
      <c r="CG6" s="136">
        <f>IFERROR(CF6/CD6,"-")</f>
        <v>0.5</v>
      </c>
      <c r="CH6" s="137">
        <v>3000</v>
      </c>
      <c r="CI6" s="138">
        <f>IFERROR(CH6/CD6,"-")</f>
        <v>1500</v>
      </c>
      <c r="CJ6" s="139">
        <v>1</v>
      </c>
      <c r="CK6" s="139"/>
      <c r="CL6" s="139"/>
      <c r="CM6" s="140">
        <v>11</v>
      </c>
      <c r="CN6" s="141">
        <v>124000</v>
      </c>
      <c r="CO6" s="141">
        <v>49000</v>
      </c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30"/>
      <c r="B7" s="86"/>
      <c r="C7" s="86"/>
      <c r="D7" s="87"/>
      <c r="E7" s="88"/>
      <c r="F7" s="89"/>
      <c r="G7" s="89"/>
      <c r="H7" s="182"/>
      <c r="I7" s="90"/>
      <c r="J7" s="34"/>
      <c r="K7" s="34"/>
      <c r="L7" s="31"/>
      <c r="M7" s="31"/>
      <c r="N7" s="31"/>
      <c r="O7" s="33"/>
      <c r="P7" s="33"/>
      <c r="Q7" s="31"/>
      <c r="R7" s="33"/>
      <c r="S7" s="25"/>
      <c r="T7" s="25"/>
      <c r="U7" s="25"/>
      <c r="V7" s="188"/>
      <c r="W7" s="188"/>
      <c r="X7" s="188"/>
      <c r="Y7" s="188"/>
      <c r="Z7" s="33"/>
      <c r="AA7" s="58"/>
      <c r="AB7" s="62"/>
      <c r="AC7" s="63"/>
      <c r="AD7" s="62"/>
      <c r="AE7" s="66"/>
      <c r="AF7" s="67"/>
      <c r="AG7" s="68"/>
      <c r="AH7" s="69"/>
      <c r="AI7" s="69"/>
      <c r="AJ7" s="69"/>
      <c r="AK7" s="62"/>
      <c r="AL7" s="63"/>
      <c r="AM7" s="62"/>
      <c r="AN7" s="66"/>
      <c r="AO7" s="67"/>
      <c r="AP7" s="68"/>
      <c r="AQ7" s="69"/>
      <c r="AR7" s="69"/>
      <c r="AS7" s="69"/>
      <c r="AT7" s="62"/>
      <c r="AU7" s="63"/>
      <c r="AV7" s="62"/>
      <c r="AW7" s="66"/>
      <c r="AX7" s="67"/>
      <c r="AY7" s="68"/>
      <c r="AZ7" s="69"/>
      <c r="BA7" s="69"/>
      <c r="BB7" s="69"/>
      <c r="BC7" s="62"/>
      <c r="BD7" s="63"/>
      <c r="BE7" s="62"/>
      <c r="BF7" s="66"/>
      <c r="BG7" s="67"/>
      <c r="BH7" s="68"/>
      <c r="BI7" s="69"/>
      <c r="BJ7" s="69"/>
      <c r="BK7" s="69"/>
      <c r="BL7" s="64"/>
      <c r="BM7" s="65"/>
      <c r="BN7" s="62"/>
      <c r="BO7" s="66"/>
      <c r="BP7" s="67"/>
      <c r="BQ7" s="68"/>
      <c r="BR7" s="69"/>
      <c r="BS7" s="69"/>
      <c r="BT7" s="69"/>
      <c r="BU7" s="64"/>
      <c r="BV7" s="65"/>
      <c r="BW7" s="62"/>
      <c r="BX7" s="66"/>
      <c r="BY7" s="67"/>
      <c r="BZ7" s="68"/>
      <c r="CA7" s="69"/>
      <c r="CB7" s="69"/>
      <c r="CC7" s="69"/>
      <c r="CD7" s="64"/>
      <c r="CE7" s="65"/>
      <c r="CF7" s="62"/>
      <c r="CG7" s="66"/>
      <c r="CH7" s="67"/>
      <c r="CI7" s="68"/>
      <c r="CJ7" s="69"/>
      <c r="CK7" s="69"/>
      <c r="CL7" s="69"/>
      <c r="CM7" s="70"/>
      <c r="CN7" s="67"/>
      <c r="CO7" s="67"/>
      <c r="CP7" s="67"/>
      <c r="CQ7" s="71"/>
    </row>
    <row r="8" spans="1:97">
      <c r="A8" s="30"/>
      <c r="B8" s="37"/>
      <c r="C8" s="37"/>
      <c r="D8" s="31"/>
      <c r="E8" s="31"/>
      <c r="F8" s="36"/>
      <c r="G8" s="74"/>
      <c r="H8" s="183"/>
      <c r="I8" s="34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60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19" t="str">
        <f>Z9</f>
        <v>0</v>
      </c>
      <c r="B9" s="41"/>
      <c r="C9" s="41"/>
      <c r="D9" s="41"/>
      <c r="E9" s="41"/>
      <c r="F9" s="40" t="s">
        <v>256</v>
      </c>
      <c r="G9" s="40"/>
      <c r="H9" s="184"/>
      <c r="I9" s="45"/>
      <c r="J9" s="41">
        <f>SUM(J6:J8)</f>
        <v>293</v>
      </c>
      <c r="K9" s="41">
        <f>SUM(K6:K8)</f>
        <v>0</v>
      </c>
      <c r="L9" s="41">
        <f>SUM(L6:L8)</f>
        <v>1148</v>
      </c>
      <c r="M9" s="41">
        <f>SUM(M6:M8)</f>
        <v>148</v>
      </c>
      <c r="N9" s="41">
        <f>SUM(N6:N8)</f>
        <v>132</v>
      </c>
      <c r="O9" s="42">
        <f>IFERROR(M9/L9,"-")</f>
        <v>0.12891986062718</v>
      </c>
      <c r="P9" s="77">
        <f>SUM(P6:P8)</f>
        <v>2</v>
      </c>
      <c r="Q9" s="77">
        <f>SUM(Q6:Q8)</f>
        <v>69</v>
      </c>
      <c r="R9" s="42">
        <f>IFERROR(P9/M9,"-")</f>
        <v>0.013513513513514</v>
      </c>
      <c r="S9" s="43">
        <f>IFERROR(H9/M9,"-")</f>
        <v>0</v>
      </c>
      <c r="T9" s="44">
        <f>SUM(T6:T8)</f>
        <v>11</v>
      </c>
      <c r="U9" s="42">
        <f>IFERROR(T9/M9,"-")</f>
        <v>0.074324324324324</v>
      </c>
      <c r="V9" s="184">
        <f>SUM(V6:V8)</f>
        <v>124000</v>
      </c>
      <c r="W9" s="184">
        <f>IFERROR(V9/M9,"-")</f>
        <v>837.83783783784</v>
      </c>
      <c r="X9" s="184">
        <f>IFERROR(V9/T9,"-")</f>
        <v>11272.727272727</v>
      </c>
      <c r="Y9" s="184">
        <f>V9-H9</f>
        <v>124000</v>
      </c>
      <c r="Z9" s="46" t="str">
        <f>V9/H9</f>
        <v>0</v>
      </c>
      <c r="AA9" s="59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