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<sst xmlns="http://schemas.openxmlformats.org/spreadsheetml/2006/main" uniqueCount="228">
  <si>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</si>
  <si>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</si>
  <si>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</si>
  <si>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</si>
  <si>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</si>
  <si>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</si>
  <si>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</si>
  <si>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</si>
  <si>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</si>
  <si>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</si>
  <si>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</si>
  <si>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</si>
  <si>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</si>
  <si>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</si>
  <si>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</si>
  <si>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</si>
  <si>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</si>
  <si>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</si>
  <si>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</si>
  <si>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</si>
  <si>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</si>
  <si>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</si>
  <si>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</si>
  <si>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</si>
  <si>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</si>
  <si>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</si>
  <si>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</si>
  <si>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</si>
  <si>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</si>
  <si>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</si>
  <si>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</si>
  <si>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</si>
  <si>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</si>
  <si>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</si>
  <si>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</si>
  <si>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</si>
  <si>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</si>
  <si>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</si>
  <si>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</si>
  <si>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</si>
  <si>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</si>
  <si>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</si>
  <si>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</si>
  <si>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</si>
  <si>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</si>
  <si>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</si>
  <si>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</si>
  <si>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</si>
  <si>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</si>
  <si>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</si>
  <si>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</si>
  <si>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</si>
  <si>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</si>
  <si>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</si>
  <si>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</si>
  <si>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</si>
  <si>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</si>
  <si>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np2200</t>
  </si>
  <si>
    <t>インターカラー</t>
  </si>
  <si>
    <t>雑誌版</t>
  </si>
  <si>
    <t>(新txt)女性から逆指名</t>
  </si>
  <si>
    <t>lp03_l</t>
  </si>
  <si>
    <t>スポニチ関東</t>
  </si>
  <si>
    <t>4C終面全5段</t>
  </si>
  <si>
    <t>2月21日(金)</t>
  </si>
  <si>
    <t>np2201</t>
  </si>
  <si>
    <t>スポニチ関西</t>
  </si>
  <si>
    <t>2月23日(日)</t>
  </si>
  <si>
    <t>np2202</t>
  </si>
  <si>
    <t>スポニチ西部</t>
  </si>
  <si>
    <t>2月22日(土)</t>
  </si>
  <si>
    <t>np2203</t>
  </si>
  <si>
    <t>スポニチ北海道</t>
  </si>
  <si>
    <t>np2204</t>
  </si>
  <si>
    <t>(空電共通)</t>
  </si>
  <si>
    <t>空電</t>
  </si>
  <si>
    <t>空電 (共通)</t>
  </si>
  <si>
    <t>np2205</t>
  </si>
  <si>
    <t>記事風版</t>
  </si>
  <si>
    <t>誘われたら誘い返す！倍返しだ！</t>
  </si>
  <si>
    <t>サンスポ関東</t>
  </si>
  <si>
    <t>2月16日(日)</t>
  </si>
  <si>
    <t>np2206</t>
  </si>
  <si>
    <t>np2207</t>
  </si>
  <si>
    <t>サンスポ関西</t>
  </si>
  <si>
    <t>全5段</t>
  </si>
  <si>
    <t>np2208</t>
  </si>
  <si>
    <t>np2209</t>
  </si>
  <si>
    <t>(新登録まわり)黒：記事風</t>
  </si>
  <si>
    <t>出会い懇願。私たち（この歳でも）真剣なんです。</t>
  </si>
  <si>
    <t>2月29日(土)</t>
  </si>
  <si>
    <t>np2210</t>
  </si>
  <si>
    <t>np2211</t>
  </si>
  <si>
    <t>スポーツ報知関東</t>
  </si>
  <si>
    <t>全5段つかみ4回</t>
  </si>
  <si>
    <t>2月06日(木)</t>
  </si>
  <si>
    <t>np2212</t>
  </si>
  <si>
    <t>np2213</t>
  </si>
  <si>
    <t>(新登録まわり)記事風版</t>
  </si>
  <si>
    <t>5分で髭剃り5分で登録あとは女性に誘われてメシにいく</t>
  </si>
  <si>
    <t>np2214</t>
  </si>
  <si>
    <t>np2215</t>
  </si>
  <si>
    <t>np2216</t>
  </si>
  <si>
    <t>①右女３</t>
  </si>
  <si>
    <t>107「70歳までの出会いリクルート」</t>
  </si>
  <si>
    <t>半2段・半3段つかみ10段保証</t>
  </si>
  <si>
    <t>1～10日</t>
  </si>
  <si>
    <t>np2217</t>
  </si>
  <si>
    <t>②旧デイリー風</t>
  </si>
  <si>
    <t>108「ぶっ飛び出会い！！こんな優良サイト今までなかった」</t>
  </si>
  <si>
    <t>11～20日</t>
  </si>
  <si>
    <t>np2218</t>
  </si>
  <si>
    <t>③新版</t>
  </si>
  <si>
    <t>109「人と人を出会わせる、ライフデザインワーク」</t>
  </si>
  <si>
    <t>21～31日</t>
  </si>
  <si>
    <t>np2219</t>
  </si>
  <si>
    <t>np2220</t>
  </si>
  <si>
    <t>np2221</t>
  </si>
  <si>
    <t>np2222</t>
  </si>
  <si>
    <t>np2223</t>
  </si>
  <si>
    <t>np2224</t>
  </si>
  <si>
    <t>半2段つかみ20段保証</t>
  </si>
  <si>
    <t>20段保証</t>
  </si>
  <si>
    <t>np2225</t>
  </si>
  <si>
    <t>半3段つかみ20段保証</t>
  </si>
  <si>
    <t>np2226</t>
  </si>
  <si>
    <t>半5段つかみ20段保証</t>
  </si>
  <si>
    <t>np2227</t>
  </si>
  <si>
    <t>np2228</t>
  </si>
  <si>
    <t>ニッカン西部</t>
  </si>
  <si>
    <t>np2229</t>
  </si>
  <si>
    <t>np2230</t>
  </si>
  <si>
    <t>np2231</t>
  </si>
  <si>
    <t>np2232</t>
  </si>
  <si>
    <t>パソコン教室版</t>
  </si>
  <si>
    <t>逆指名を無料体験</t>
  </si>
  <si>
    <t>np2233</t>
  </si>
  <si>
    <t>np2234</t>
  </si>
  <si>
    <t>もう50代の熟女だけど</t>
  </si>
  <si>
    <t>2月15日(土)</t>
  </si>
  <si>
    <t>np2235</t>
  </si>
  <si>
    <t>np2236</t>
  </si>
  <si>
    <t>2月07日(金)</t>
  </si>
  <si>
    <t>np2237</t>
  </si>
  <si>
    <t>np2238</t>
  </si>
  <si>
    <t>np2239</t>
  </si>
  <si>
    <t>np2240</t>
  </si>
  <si>
    <t>2月09日(日)</t>
  </si>
  <si>
    <t>np2241</t>
  </si>
  <si>
    <t>np2242</t>
  </si>
  <si>
    <t>ニッカン関西</t>
  </si>
  <si>
    <t>2月08日(土)</t>
  </si>
  <si>
    <t>np2243</t>
  </si>
  <si>
    <t>np2244</t>
  </si>
  <si>
    <t>右女３</t>
  </si>
  <si>
    <t>4C全面</t>
  </si>
  <si>
    <t>np2245</t>
  </si>
  <si>
    <t>np2246</t>
  </si>
  <si>
    <t>右女３ 赤枠</t>
  </si>
  <si>
    <t>デイリースポーツ関西</t>
  </si>
  <si>
    <t>np2247</t>
  </si>
  <si>
    <t>np2248</t>
  </si>
  <si>
    <t>C版 赤枠</t>
  </si>
  <si>
    <t>2月24日(月)</t>
  </si>
  <si>
    <t>np2249</t>
  </si>
  <si>
    <t>np2250</t>
  </si>
  <si>
    <t>九スポ</t>
  </si>
  <si>
    <t>np2251</t>
  </si>
  <si>
    <t>np2252</t>
  </si>
  <si>
    <t>2月02日(日)</t>
  </si>
  <si>
    <t>np2253</t>
  </si>
  <si>
    <t>np2254</t>
  </si>
  <si>
    <t>旧デイリー風</t>
  </si>
  <si>
    <t>4C終面雑報</t>
  </si>
  <si>
    <t>np2255</t>
  </si>
  <si>
    <t>np2256</t>
  </si>
  <si>
    <t>np2257</t>
  </si>
  <si>
    <t>np2258</t>
  </si>
  <si>
    <t>記事</t>
  </si>
  <si>
    <t>4C記事枠</t>
  </si>
  <si>
    <t>2月01日(土)</t>
  </si>
  <si>
    <t>np2259</t>
  </si>
  <si>
    <t>np2260</t>
  </si>
  <si>
    <t>np2261</t>
  </si>
  <si>
    <t>110「出会いバブル到来」</t>
  </si>
  <si>
    <t>np2262</t>
  </si>
  <si>
    <t>np2263</t>
  </si>
  <si>
    <t>共通</t>
  </si>
  <si>
    <t>np2264</t>
  </si>
  <si>
    <t>東スポ・大スポ・九スポ・中京</t>
  </si>
  <si>
    <t>記事枠</t>
  </si>
  <si>
    <t>2月20日(木)</t>
  </si>
  <si>
    <t>np2265</t>
  </si>
  <si>
    <t>np2266</t>
  </si>
  <si>
    <t>デリヘル版</t>
  </si>
  <si>
    <t>中高年の出会いの場である○○に危機</t>
  </si>
  <si>
    <t>スポーツ報知関西</t>
  </si>
  <si>
    <t>np2267</t>
  </si>
  <si>
    <t>np2333</t>
  </si>
  <si>
    <t>女性からナンパしてほしい</t>
  </si>
  <si>
    <t>np2334</t>
  </si>
  <si>
    <t>新聞 TOTAL</t>
  </si>
  <si>
    <t>●雑誌 広告</t>
  </si>
  <si>
    <t>zw187</t>
  </si>
  <si>
    <t>ぶんか社</t>
  </si>
  <si>
    <t>新50代</t>
  </si>
  <si>
    <t>EX MAX</t>
  </si>
  <si>
    <t>表4</t>
  </si>
  <si>
    <t>2月26日(水)</t>
  </si>
  <si>
    <t>zw188</t>
  </si>
  <si>
    <t>zw189</t>
  </si>
  <si>
    <t>リイド社</t>
  </si>
  <si>
    <t>1604FLASH</t>
  </si>
  <si>
    <t>女性から逆指名</t>
  </si>
  <si>
    <t>lp03_a</t>
  </si>
  <si>
    <t>コミック乱twins</t>
  </si>
  <si>
    <t>1C2P</t>
  </si>
  <si>
    <t>2月13日(木)</t>
  </si>
  <si>
    <t>zw190</t>
  </si>
  <si>
    <t>ac106</t>
  </si>
  <si>
    <t>アドライヴ</t>
  </si>
  <si>
    <t>大洋図書</t>
  </si>
  <si>
    <t>2P_対談風_わくドキ</t>
  </si>
  <si>
    <t>lp03_f</t>
  </si>
  <si>
    <t>臨時増刊ラヴァーズ</t>
  </si>
  <si>
    <t>4C2P</t>
  </si>
  <si>
    <t>ac107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</si>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</sst>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1.2742857142857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700000</v>
      </c>
      <c r="L6" s="79">
        <v>19</v>
      </c>
      <c r="M6" s="79">
        <v>0</v>
      </c>
      <c r="N6" s="79">
        <v>92</v>
      </c>
      <c r="O6" s="88">
        <v>5</v>
      </c>
      <c r="P6" s="89">
        <v>0</v>
      </c>
      <c r="Q6" s="90">
        <f>O6+P6</f>
        <v>5</v>
      </c>
      <c r="R6" s="80">
        <f>IFERROR(Q6/N6,"-")</f>
        <v>0.054347826086957</v>
      </c>
      <c r="S6" s="79">
        <v>0</v>
      </c>
      <c r="T6" s="79">
        <v>2</v>
      </c>
      <c r="U6" s="80">
        <f>IFERROR(T6/(Q6),"-")</f>
        <v>0.4</v>
      </c>
      <c r="V6" s="81">
        <f>IFERROR(K6/SUM(Q6:Q10),"-")</f>
        <v>17948.717948718</v>
      </c>
      <c r="W6" s="82">
        <v>1</v>
      </c>
      <c r="X6" s="80">
        <f>IF(Q6=0,"-",W6/Q6)</f>
        <v>0.2</v>
      </c>
      <c r="Y6" s="181">
        <v>5000</v>
      </c>
      <c r="Z6" s="182">
        <f>IFERROR(Y6/Q6,"-")</f>
        <v>1000</v>
      </c>
      <c r="AA6" s="182">
        <f>IFERROR(Y6/W6,"-")</f>
        <v>5000</v>
      </c>
      <c r="AB6" s="176">
        <f>SUM(Y6:Y10)-SUM(K6:K10)</f>
        <v>192000</v>
      </c>
      <c r="AC6" s="83">
        <f>SUM(Y6:Y10)/SUM(K6:K10)</f>
        <v>1.2742857142857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>
        <v>1</v>
      </c>
      <c r="BR6" s="119">
        <f>IFERROR(BQ6/BO6,"-")</f>
        <v>0.5</v>
      </c>
      <c r="BS6" s="120">
        <v>5000</v>
      </c>
      <c r="BT6" s="121">
        <f>IFERROR(BS6/BO6,"-")</f>
        <v>2500</v>
      </c>
      <c r="BU6" s="122">
        <v>1</v>
      </c>
      <c r="BV6" s="122"/>
      <c r="BW6" s="122"/>
      <c r="BX6" s="123">
        <v>1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67</v>
      </c>
      <c r="K7" s="176"/>
      <c r="L7" s="79">
        <v>40</v>
      </c>
      <c r="M7" s="79">
        <v>0</v>
      </c>
      <c r="N7" s="79">
        <v>141</v>
      </c>
      <c r="O7" s="88">
        <v>10</v>
      </c>
      <c r="P7" s="89">
        <v>1</v>
      </c>
      <c r="Q7" s="90">
        <f>O7+P7</f>
        <v>11</v>
      </c>
      <c r="R7" s="80">
        <f>IFERROR(Q7/N7,"-")</f>
        <v>0.078014184397163</v>
      </c>
      <c r="S7" s="79">
        <v>0</v>
      </c>
      <c r="T7" s="79">
        <v>6</v>
      </c>
      <c r="U7" s="80">
        <f>IFERROR(T7/(Q7),"-")</f>
        <v>0.54545454545455</v>
      </c>
      <c r="V7" s="81"/>
      <c r="W7" s="82">
        <v>2</v>
      </c>
      <c r="X7" s="80">
        <f>IF(Q7=0,"-",W7/Q7)</f>
        <v>0.18181818181818</v>
      </c>
      <c r="Y7" s="181">
        <v>42000</v>
      </c>
      <c r="Z7" s="182">
        <f>IFERROR(Y7/Q7,"-")</f>
        <v>3818.1818181818</v>
      </c>
      <c r="AA7" s="182">
        <f>IFERROR(Y7/W7,"-")</f>
        <v>21000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0.18181818181818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0.27272727272727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0.36363636363636</v>
      </c>
      <c r="BQ7" s="118">
        <v>1</v>
      </c>
      <c r="BR7" s="119">
        <f>IFERROR(BQ7/BO7,"-")</f>
        <v>0.25</v>
      </c>
      <c r="BS7" s="120">
        <v>39000</v>
      </c>
      <c r="BT7" s="121">
        <f>IFERROR(BS7/BO7,"-")</f>
        <v>9750</v>
      </c>
      <c r="BU7" s="122"/>
      <c r="BV7" s="122"/>
      <c r="BW7" s="122">
        <v>1</v>
      </c>
      <c r="BX7" s="123">
        <v>2</v>
      </c>
      <c r="BY7" s="124">
        <f>IF(Q7=0,"",IF(BX7=0,"",(BX7/Q7)))</f>
        <v>0.18181818181818</v>
      </c>
      <c r="BZ7" s="125">
        <v>1</v>
      </c>
      <c r="CA7" s="126">
        <f>IFERROR(BZ7/BX7,"-")</f>
        <v>0.5</v>
      </c>
      <c r="CB7" s="127">
        <v>3000</v>
      </c>
      <c r="CC7" s="128">
        <f>IFERROR(CB7/BX7,"-")</f>
        <v>1500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42000</v>
      </c>
      <c r="CR7" s="138">
        <v>39000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6" t="s">
        <v>70</v>
      </c>
      <c r="K8" s="176"/>
      <c r="L8" s="79">
        <v>3</v>
      </c>
      <c r="M8" s="79">
        <v>0</v>
      </c>
      <c r="N8" s="79">
        <v>19</v>
      </c>
      <c r="O8" s="88">
        <v>1</v>
      </c>
      <c r="P8" s="89">
        <v>0</v>
      </c>
      <c r="Q8" s="90">
        <f>O8+P8</f>
        <v>1</v>
      </c>
      <c r="R8" s="80">
        <f>IFERROR(Q8/N8,"-")</f>
        <v>0.052631578947368</v>
      </c>
      <c r="S8" s="79">
        <v>0</v>
      </c>
      <c r="T8" s="79">
        <v>1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72</v>
      </c>
      <c r="I9" s="87" t="s">
        <v>63</v>
      </c>
      <c r="J9" s="185" t="s">
        <v>67</v>
      </c>
      <c r="K9" s="176"/>
      <c r="L9" s="79">
        <v>14</v>
      </c>
      <c r="M9" s="79">
        <v>0</v>
      </c>
      <c r="N9" s="79">
        <v>33</v>
      </c>
      <c r="O9" s="88">
        <v>5</v>
      </c>
      <c r="P9" s="89">
        <v>0</v>
      </c>
      <c r="Q9" s="90">
        <f>O9+P9</f>
        <v>5</v>
      </c>
      <c r="R9" s="80">
        <f>IFERROR(Q9/N9,"-")</f>
        <v>0.15151515151515</v>
      </c>
      <c r="S9" s="79">
        <v>0</v>
      </c>
      <c r="T9" s="79">
        <v>4</v>
      </c>
      <c r="U9" s="80">
        <f>IFERROR(T9/(Q9),"-")</f>
        <v>0.8</v>
      </c>
      <c r="V9" s="81"/>
      <c r="W9" s="82">
        <v>2</v>
      </c>
      <c r="X9" s="80">
        <f>IF(Q9=0,"-",W9/Q9)</f>
        <v>0.4</v>
      </c>
      <c r="Y9" s="181">
        <v>6000</v>
      </c>
      <c r="Z9" s="182">
        <f>IFERROR(Y9/Q9,"-")</f>
        <v>1200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0.4</v>
      </c>
      <c r="BH9" s="109">
        <v>1</v>
      </c>
      <c r="BI9" s="111">
        <f>IFERROR(BH9/BF9,"-")</f>
        <v>0.5</v>
      </c>
      <c r="BJ9" s="112">
        <v>3000</v>
      </c>
      <c r="BK9" s="113">
        <f>IFERROR(BJ9/BF9,"-")</f>
        <v>1500</v>
      </c>
      <c r="BL9" s="114">
        <v>1</v>
      </c>
      <c r="BM9" s="114"/>
      <c r="BN9" s="114"/>
      <c r="BO9" s="116">
        <v>3</v>
      </c>
      <c r="BP9" s="117">
        <f>IF(Q9=0,"",IF(BO9=0,"",(BO9/Q9)))</f>
        <v>0.6</v>
      </c>
      <c r="BQ9" s="118">
        <v>1</v>
      </c>
      <c r="BR9" s="119">
        <f>IFERROR(BQ9/BO9,"-")</f>
        <v>0.33333333333333</v>
      </c>
      <c r="BS9" s="120">
        <v>3000</v>
      </c>
      <c r="BT9" s="121">
        <f>IFERROR(BS9/BO9,"-")</f>
        <v>1000</v>
      </c>
      <c r="BU9" s="122">
        <v>1</v>
      </c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6000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74</v>
      </c>
      <c r="G10" s="184" t="s">
        <v>75</v>
      </c>
      <c r="H10" s="87" t="s">
        <v>76</v>
      </c>
      <c r="I10" s="87"/>
      <c r="J10" s="87"/>
      <c r="K10" s="176"/>
      <c r="L10" s="79">
        <v>86</v>
      </c>
      <c r="M10" s="79">
        <v>71</v>
      </c>
      <c r="N10" s="79">
        <v>31</v>
      </c>
      <c r="O10" s="88">
        <v>17</v>
      </c>
      <c r="P10" s="89">
        <v>0</v>
      </c>
      <c r="Q10" s="90">
        <f>O10+P10</f>
        <v>17</v>
      </c>
      <c r="R10" s="80">
        <f>IFERROR(Q10/N10,"-")</f>
        <v>0.54838709677419</v>
      </c>
      <c r="S10" s="79">
        <v>2</v>
      </c>
      <c r="T10" s="79">
        <v>3</v>
      </c>
      <c r="U10" s="80">
        <f>IFERROR(T10/(Q10),"-")</f>
        <v>0.17647058823529</v>
      </c>
      <c r="V10" s="81"/>
      <c r="W10" s="82">
        <v>4</v>
      </c>
      <c r="X10" s="80">
        <f>IF(Q10=0,"-",W10/Q10)</f>
        <v>0.23529411764706</v>
      </c>
      <c r="Y10" s="181">
        <v>839000</v>
      </c>
      <c r="Z10" s="182">
        <f>IFERROR(Y10/Q10,"-")</f>
        <v>49352.941176471</v>
      </c>
      <c r="AA10" s="182">
        <f>IFERROR(Y10/W10,"-")</f>
        <v>209750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0.058823529411765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0.23529411764706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0.23529411764706</v>
      </c>
      <c r="BQ10" s="118">
        <v>1</v>
      </c>
      <c r="BR10" s="119">
        <f>IFERROR(BQ10/BO10,"-")</f>
        <v>0.25</v>
      </c>
      <c r="BS10" s="120">
        <v>40000</v>
      </c>
      <c r="BT10" s="121">
        <f>IFERROR(BS10/BO10,"-")</f>
        <v>10000</v>
      </c>
      <c r="BU10" s="122"/>
      <c r="BV10" s="122"/>
      <c r="BW10" s="122">
        <v>1</v>
      </c>
      <c r="BX10" s="123">
        <v>7</v>
      </c>
      <c r="BY10" s="124">
        <f>IF(Q10=0,"",IF(BX10=0,"",(BX10/Q10)))</f>
        <v>0.41176470588235</v>
      </c>
      <c r="BZ10" s="125">
        <v>4</v>
      </c>
      <c r="CA10" s="126">
        <f>IFERROR(BZ10/BX10,"-")</f>
        <v>0.57142857142857</v>
      </c>
      <c r="CB10" s="127">
        <v>804000</v>
      </c>
      <c r="CC10" s="128">
        <f>IFERROR(CB10/BX10,"-")</f>
        <v>114857.14285714</v>
      </c>
      <c r="CD10" s="129">
        <v>1</v>
      </c>
      <c r="CE10" s="129"/>
      <c r="CF10" s="129">
        <v>3</v>
      </c>
      <c r="CG10" s="130">
        <v>1</v>
      </c>
      <c r="CH10" s="131">
        <f>IF(Q10=0,"",IF(CG10=0,"",(CG10/Q10)))</f>
        <v>0.058823529411765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4</v>
      </c>
      <c r="CQ10" s="138">
        <v>839000</v>
      </c>
      <c r="CR10" s="138">
        <v>670000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1.980701754386</v>
      </c>
      <c r="B11" s="184" t="s">
        <v>77</v>
      </c>
      <c r="C11" s="184" t="s">
        <v>58</v>
      </c>
      <c r="D11" s="184"/>
      <c r="E11" s="184" t="s">
        <v>78</v>
      </c>
      <c r="F11" s="184" t="s">
        <v>79</v>
      </c>
      <c r="G11" s="184" t="s">
        <v>61</v>
      </c>
      <c r="H11" s="87" t="s">
        <v>80</v>
      </c>
      <c r="I11" s="87" t="s">
        <v>63</v>
      </c>
      <c r="J11" s="185" t="s">
        <v>81</v>
      </c>
      <c r="K11" s="176">
        <v>570000</v>
      </c>
      <c r="L11" s="79">
        <v>23</v>
      </c>
      <c r="M11" s="79">
        <v>0</v>
      </c>
      <c r="N11" s="79">
        <v>73</v>
      </c>
      <c r="O11" s="88">
        <v>10</v>
      </c>
      <c r="P11" s="89">
        <v>0</v>
      </c>
      <c r="Q11" s="90">
        <f>O11+P11</f>
        <v>10</v>
      </c>
      <c r="R11" s="80">
        <f>IFERROR(Q11/N11,"-")</f>
        <v>0.13698630136986</v>
      </c>
      <c r="S11" s="79">
        <v>0</v>
      </c>
      <c r="T11" s="79">
        <v>3</v>
      </c>
      <c r="U11" s="80">
        <f>IFERROR(T11/(Q11),"-")</f>
        <v>0.3</v>
      </c>
      <c r="V11" s="81">
        <f>IFERROR(K11/SUM(Q11:Q16),"-")</f>
        <v>13255.813953488</v>
      </c>
      <c r="W11" s="82">
        <v>1</v>
      </c>
      <c r="X11" s="80">
        <f>IF(Q11=0,"-",W11/Q11)</f>
        <v>0.1</v>
      </c>
      <c r="Y11" s="181">
        <v>54000</v>
      </c>
      <c r="Z11" s="182">
        <f>IFERROR(Y11/Q11,"-")</f>
        <v>5400</v>
      </c>
      <c r="AA11" s="182">
        <f>IFERROR(Y11/W11,"-")</f>
        <v>54000</v>
      </c>
      <c r="AB11" s="176">
        <f>SUM(Y11:Y16)-SUM(K11:K16)</f>
        <v>559000</v>
      </c>
      <c r="AC11" s="83">
        <f>SUM(Y11:Y16)/SUM(K11:K16)</f>
        <v>1.980701754386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</v>
      </c>
      <c r="BZ11" s="125">
        <v>1</v>
      </c>
      <c r="CA11" s="126">
        <f>IFERROR(BZ11/BX11,"-")</f>
        <v>0.5</v>
      </c>
      <c r="CB11" s="127">
        <v>54000</v>
      </c>
      <c r="CC11" s="128">
        <f>IFERROR(CB11/BX11,"-")</f>
        <v>27000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54000</v>
      </c>
      <c r="CR11" s="138">
        <v>54000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82</v>
      </c>
      <c r="C12" s="184" t="s">
        <v>58</v>
      </c>
      <c r="D12" s="184"/>
      <c r="E12" s="184" t="s">
        <v>78</v>
      </c>
      <c r="F12" s="184" t="s">
        <v>79</v>
      </c>
      <c r="G12" s="184" t="s">
        <v>75</v>
      </c>
      <c r="H12" s="87"/>
      <c r="I12" s="87"/>
      <c r="J12" s="87"/>
      <c r="K12" s="176"/>
      <c r="L12" s="79">
        <v>39</v>
      </c>
      <c r="M12" s="79">
        <v>30</v>
      </c>
      <c r="N12" s="79">
        <v>21</v>
      </c>
      <c r="O12" s="88">
        <v>13</v>
      </c>
      <c r="P12" s="89">
        <v>0</v>
      </c>
      <c r="Q12" s="90">
        <f>O12+P12</f>
        <v>13</v>
      </c>
      <c r="R12" s="80">
        <f>IFERROR(Q12/N12,"-")</f>
        <v>0.61904761904762</v>
      </c>
      <c r="S12" s="79">
        <v>0</v>
      </c>
      <c r="T12" s="79">
        <v>4</v>
      </c>
      <c r="U12" s="80">
        <f>IFERROR(T12/(Q12),"-")</f>
        <v>0.30769230769231</v>
      </c>
      <c r="V12" s="81"/>
      <c r="W12" s="82">
        <v>3</v>
      </c>
      <c r="X12" s="80">
        <f>IF(Q12=0,"-",W12/Q12)</f>
        <v>0.23076923076923</v>
      </c>
      <c r="Y12" s="181">
        <v>674000</v>
      </c>
      <c r="Z12" s="182">
        <f>IFERROR(Y12/Q12,"-")</f>
        <v>51846.153846154</v>
      </c>
      <c r="AA12" s="182">
        <f>IFERROR(Y12/W12,"-")</f>
        <v>224666.66666667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0.076923076923077</v>
      </c>
      <c r="AY12" s="103">
        <v>1</v>
      </c>
      <c r="AZ12" s="105">
        <f>IFERROR(AY12/AW12,"-")</f>
        <v>1</v>
      </c>
      <c r="BA12" s="106">
        <v>599000</v>
      </c>
      <c r="BB12" s="107">
        <f>IFERROR(BA12/AW12,"-")</f>
        <v>599000</v>
      </c>
      <c r="BC12" s="108"/>
      <c r="BD12" s="108"/>
      <c r="BE12" s="108">
        <v>1</v>
      </c>
      <c r="BF12" s="109">
        <v>1</v>
      </c>
      <c r="BG12" s="110">
        <f>IF(Q12=0,"",IF(BF12=0,"",(BF12/Q12)))</f>
        <v>0.076923076923077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0.23076923076923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5</v>
      </c>
      <c r="BY12" s="124">
        <f>IF(Q12=0,"",IF(BX12=0,"",(BX12/Q12)))</f>
        <v>0.38461538461538</v>
      </c>
      <c r="BZ12" s="125">
        <v>3</v>
      </c>
      <c r="CA12" s="126">
        <f>IFERROR(BZ12/BX12,"-")</f>
        <v>0.6</v>
      </c>
      <c r="CB12" s="127">
        <v>116000</v>
      </c>
      <c r="CC12" s="128">
        <f>IFERROR(CB12/BX12,"-")</f>
        <v>23200</v>
      </c>
      <c r="CD12" s="129"/>
      <c r="CE12" s="129">
        <v>2</v>
      </c>
      <c r="CF12" s="129">
        <v>1</v>
      </c>
      <c r="CG12" s="130">
        <v>3</v>
      </c>
      <c r="CH12" s="131">
        <f>IF(Q12=0,"",IF(CG12=0,"",(CG12/Q12)))</f>
        <v>0.23076923076923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3</v>
      </c>
      <c r="CQ12" s="138">
        <v>674000</v>
      </c>
      <c r="CR12" s="138">
        <v>599000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83</v>
      </c>
      <c r="C13" s="184" t="s">
        <v>58</v>
      </c>
      <c r="D13" s="184"/>
      <c r="E13" s="184" t="s">
        <v>78</v>
      </c>
      <c r="F13" s="184" t="s">
        <v>79</v>
      </c>
      <c r="G13" s="184" t="s">
        <v>61</v>
      </c>
      <c r="H13" s="87" t="s">
        <v>84</v>
      </c>
      <c r="I13" s="87" t="s">
        <v>85</v>
      </c>
      <c r="J13" s="186" t="s">
        <v>70</v>
      </c>
      <c r="K13" s="176"/>
      <c r="L13" s="79">
        <v>8</v>
      </c>
      <c r="M13" s="79">
        <v>0</v>
      </c>
      <c r="N13" s="79">
        <v>24</v>
      </c>
      <c r="O13" s="88">
        <v>2</v>
      </c>
      <c r="P13" s="89">
        <v>0</v>
      </c>
      <c r="Q13" s="90">
        <f>O13+P13</f>
        <v>2</v>
      </c>
      <c r="R13" s="80">
        <f>IFERROR(Q13/N13,"-")</f>
        <v>0.083333333333333</v>
      </c>
      <c r="S13" s="79">
        <v>0</v>
      </c>
      <c r="T13" s="79">
        <v>1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1</v>
      </c>
      <c r="CH13" s="131">
        <f>IF(Q13=0,"",IF(CG13=0,"",(CG13/Q13)))</f>
        <v>0.5</v>
      </c>
      <c r="CI13" s="132">
        <v>1</v>
      </c>
      <c r="CJ13" s="133">
        <f>IFERROR(CI13/CG13,"-")</f>
        <v>1</v>
      </c>
      <c r="CK13" s="134">
        <v>1000</v>
      </c>
      <c r="CL13" s="135">
        <f>IFERROR(CK13/CG13,"-")</f>
        <v>1000</v>
      </c>
      <c r="CM13" s="136">
        <v>1</v>
      </c>
      <c r="CN13" s="136"/>
      <c r="CO13" s="136"/>
      <c r="CP13" s="137">
        <v>0</v>
      </c>
      <c r="CQ13" s="138">
        <v>0</v>
      </c>
      <c r="CR13" s="138">
        <v>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78</v>
      </c>
      <c r="F14" s="184" t="s">
        <v>79</v>
      </c>
      <c r="G14" s="184" t="s">
        <v>75</v>
      </c>
      <c r="H14" s="87"/>
      <c r="I14" s="87"/>
      <c r="J14" s="87"/>
      <c r="K14" s="176"/>
      <c r="L14" s="79">
        <v>27</v>
      </c>
      <c r="M14" s="79">
        <v>23</v>
      </c>
      <c r="N14" s="79">
        <v>10</v>
      </c>
      <c r="O14" s="88">
        <v>7</v>
      </c>
      <c r="P14" s="89">
        <v>0</v>
      </c>
      <c r="Q14" s="90">
        <f>O14+P14</f>
        <v>7</v>
      </c>
      <c r="R14" s="80">
        <f>IFERROR(Q14/N14,"-")</f>
        <v>0.7</v>
      </c>
      <c r="S14" s="79">
        <v>0</v>
      </c>
      <c r="T14" s="79">
        <v>2</v>
      </c>
      <c r="U14" s="80">
        <f>IFERROR(T14/(Q14),"-")</f>
        <v>0.28571428571429</v>
      </c>
      <c r="V14" s="81"/>
      <c r="W14" s="82">
        <v>1</v>
      </c>
      <c r="X14" s="80">
        <f>IF(Q14=0,"-",W14/Q14)</f>
        <v>0.14285714285714</v>
      </c>
      <c r="Y14" s="181">
        <v>378000</v>
      </c>
      <c r="Z14" s="182">
        <f>IFERROR(Y14/Q14,"-")</f>
        <v>54000</v>
      </c>
      <c r="AA14" s="182">
        <f>IFERROR(Y14/W14,"-")</f>
        <v>378000</v>
      </c>
      <c r="AB14" s="176"/>
      <c r="AC14" s="83"/>
      <c r="AD14" s="77"/>
      <c r="AE14" s="91">
        <v>1</v>
      </c>
      <c r="AF14" s="92">
        <f>IF(Q14=0,"",IF(AE14=0,"",(AE14/Q14)))</f>
        <v>0.14285714285714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0.14285714285714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0.14285714285714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0.14285714285714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0.28571428571429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0.14285714285714</v>
      </c>
      <c r="CI14" s="132">
        <v>1</v>
      </c>
      <c r="CJ14" s="133">
        <f>IFERROR(CI14/CG14,"-")</f>
        <v>1</v>
      </c>
      <c r="CK14" s="134">
        <v>378000</v>
      </c>
      <c r="CL14" s="135">
        <f>IFERROR(CK14/CG14,"-")</f>
        <v>378000</v>
      </c>
      <c r="CM14" s="136"/>
      <c r="CN14" s="136"/>
      <c r="CO14" s="136">
        <v>1</v>
      </c>
      <c r="CP14" s="137">
        <v>1</v>
      </c>
      <c r="CQ14" s="138">
        <v>378000</v>
      </c>
      <c r="CR14" s="138">
        <v>378000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87</v>
      </c>
      <c r="C15" s="184" t="s">
        <v>58</v>
      </c>
      <c r="D15" s="184"/>
      <c r="E15" s="184" t="s">
        <v>88</v>
      </c>
      <c r="F15" s="184" t="s">
        <v>89</v>
      </c>
      <c r="G15" s="184" t="s">
        <v>61</v>
      </c>
      <c r="H15" s="87" t="s">
        <v>84</v>
      </c>
      <c r="I15" s="87" t="s">
        <v>85</v>
      </c>
      <c r="J15" s="186" t="s">
        <v>90</v>
      </c>
      <c r="K15" s="176"/>
      <c r="L15" s="79">
        <v>15</v>
      </c>
      <c r="M15" s="79">
        <v>0</v>
      </c>
      <c r="N15" s="79">
        <v>65</v>
      </c>
      <c r="O15" s="88">
        <v>2</v>
      </c>
      <c r="P15" s="89">
        <v>0</v>
      </c>
      <c r="Q15" s="90">
        <f>O15+P15</f>
        <v>2</v>
      </c>
      <c r="R15" s="80">
        <f>IFERROR(Q15/N15,"-")</f>
        <v>0.030769230769231</v>
      </c>
      <c r="S15" s="79">
        <v>0</v>
      </c>
      <c r="T15" s="79">
        <v>2</v>
      </c>
      <c r="U15" s="80">
        <f>IFERROR(T15/(Q15),"-")</f>
        <v>1</v>
      </c>
      <c r="V15" s="81"/>
      <c r="W15" s="82">
        <v>1</v>
      </c>
      <c r="X15" s="80">
        <f>IF(Q15=0,"-",W15/Q15)</f>
        <v>0.5</v>
      </c>
      <c r="Y15" s="181">
        <v>3000</v>
      </c>
      <c r="Z15" s="182">
        <f>IFERROR(Y15/Q15,"-")</f>
        <v>1500</v>
      </c>
      <c r="AA15" s="182">
        <f>IFERROR(Y15/W15,"-")</f>
        <v>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1</v>
      </c>
      <c r="BZ15" s="125">
        <v>1</v>
      </c>
      <c r="CA15" s="126">
        <f>IFERROR(BZ15/BX15,"-")</f>
        <v>0.5</v>
      </c>
      <c r="CB15" s="127">
        <v>3000</v>
      </c>
      <c r="CC15" s="128">
        <f>IFERROR(CB15/BX15,"-")</f>
        <v>1500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88</v>
      </c>
      <c r="F16" s="184" t="s">
        <v>89</v>
      </c>
      <c r="G16" s="184" t="s">
        <v>75</v>
      </c>
      <c r="H16" s="87"/>
      <c r="I16" s="87"/>
      <c r="J16" s="87"/>
      <c r="K16" s="176"/>
      <c r="L16" s="79">
        <v>35</v>
      </c>
      <c r="M16" s="79">
        <v>30</v>
      </c>
      <c r="N16" s="79">
        <v>21</v>
      </c>
      <c r="O16" s="88">
        <v>9</v>
      </c>
      <c r="P16" s="89">
        <v>0</v>
      </c>
      <c r="Q16" s="90">
        <f>O16+P16</f>
        <v>9</v>
      </c>
      <c r="R16" s="80">
        <f>IFERROR(Q16/N16,"-")</f>
        <v>0.42857142857143</v>
      </c>
      <c r="S16" s="79">
        <v>0</v>
      </c>
      <c r="T16" s="79">
        <v>2</v>
      </c>
      <c r="U16" s="80">
        <f>IFERROR(T16/(Q16),"-")</f>
        <v>0.22222222222222</v>
      </c>
      <c r="V16" s="81"/>
      <c r="W16" s="82">
        <v>1</v>
      </c>
      <c r="X16" s="80">
        <f>IF(Q16=0,"-",W16/Q16)</f>
        <v>0.11111111111111</v>
      </c>
      <c r="Y16" s="181">
        <v>20000</v>
      </c>
      <c r="Z16" s="182">
        <f>IFERROR(Y16/Q16,"-")</f>
        <v>2222.2222222222</v>
      </c>
      <c r="AA16" s="182">
        <f>IFERROR(Y16/W16,"-")</f>
        <v>20000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6</v>
      </c>
      <c r="BY16" s="124">
        <f>IF(Q16=0,"",IF(BX16=0,"",(BX16/Q16)))</f>
        <v>0.66666666666667</v>
      </c>
      <c r="BZ16" s="125">
        <v>1</v>
      </c>
      <c r="CA16" s="126">
        <f>IFERROR(BZ16/BX16,"-")</f>
        <v>0.16666666666667</v>
      </c>
      <c r="CB16" s="127">
        <v>20000</v>
      </c>
      <c r="CC16" s="128">
        <f>IFERROR(CB16/BX16,"-")</f>
        <v>3333.3333333333</v>
      </c>
      <c r="CD16" s="129"/>
      <c r="CE16" s="129">
        <v>1</v>
      </c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20000</v>
      </c>
      <c r="CR16" s="138">
        <v>20000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4.1711538461538</v>
      </c>
      <c r="B17" s="184" t="s">
        <v>92</v>
      </c>
      <c r="C17" s="184" t="s">
        <v>58</v>
      </c>
      <c r="D17" s="184"/>
      <c r="E17" s="184" t="s">
        <v>78</v>
      </c>
      <c r="F17" s="184" t="s">
        <v>79</v>
      </c>
      <c r="G17" s="184" t="s">
        <v>61</v>
      </c>
      <c r="H17" s="87" t="s">
        <v>93</v>
      </c>
      <c r="I17" s="87" t="s">
        <v>94</v>
      </c>
      <c r="J17" s="87" t="s">
        <v>95</v>
      </c>
      <c r="K17" s="176">
        <v>520000</v>
      </c>
      <c r="L17" s="79">
        <v>7</v>
      </c>
      <c r="M17" s="79">
        <v>0</v>
      </c>
      <c r="N17" s="79">
        <v>41</v>
      </c>
      <c r="O17" s="88">
        <v>3</v>
      </c>
      <c r="P17" s="89">
        <v>0</v>
      </c>
      <c r="Q17" s="90">
        <f>O17+P17</f>
        <v>3</v>
      </c>
      <c r="R17" s="80">
        <f>IFERROR(Q17/N17,"-")</f>
        <v>0.073170731707317</v>
      </c>
      <c r="S17" s="79">
        <v>0</v>
      </c>
      <c r="T17" s="79">
        <v>2</v>
      </c>
      <c r="U17" s="80">
        <f>IFERROR(T17/(Q17),"-")</f>
        <v>0.66666666666667</v>
      </c>
      <c r="V17" s="81">
        <f>IFERROR(K17/SUM(Q17:Q21),"-")</f>
        <v>19259.259259259</v>
      </c>
      <c r="W17" s="82">
        <v>1</v>
      </c>
      <c r="X17" s="80">
        <f>IF(Q17=0,"-",W17/Q17)</f>
        <v>0.33333333333333</v>
      </c>
      <c r="Y17" s="181">
        <v>3000</v>
      </c>
      <c r="Z17" s="182">
        <f>IFERROR(Y17/Q17,"-")</f>
        <v>1000</v>
      </c>
      <c r="AA17" s="182">
        <f>IFERROR(Y17/W17,"-")</f>
        <v>3000</v>
      </c>
      <c r="AB17" s="176">
        <f>SUM(Y17:Y21)-SUM(K17:K21)</f>
        <v>1649000</v>
      </c>
      <c r="AC17" s="83">
        <f>SUM(Y17:Y21)/SUM(K17:K21)</f>
        <v>4.1711538461538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0.66666666666667</v>
      </c>
      <c r="BH17" s="109">
        <v>1</v>
      </c>
      <c r="BI17" s="111">
        <f>IFERROR(BH17/BF17,"-")</f>
        <v>0.5</v>
      </c>
      <c r="BJ17" s="112">
        <v>3000</v>
      </c>
      <c r="BK17" s="113">
        <f>IFERROR(BJ17/BF17,"-")</f>
        <v>1500</v>
      </c>
      <c r="BL17" s="114">
        <v>1</v>
      </c>
      <c r="BM17" s="114"/>
      <c r="BN17" s="114"/>
      <c r="BO17" s="116">
        <v>1</v>
      </c>
      <c r="BP17" s="117">
        <f>IF(Q17=0,"",IF(BO17=0,"",(BO17/Q17)))</f>
        <v>0.33333333333333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88</v>
      </c>
      <c r="F18" s="184" t="s">
        <v>89</v>
      </c>
      <c r="G18" s="184" t="s">
        <v>61</v>
      </c>
      <c r="H18" s="87" t="s">
        <v>93</v>
      </c>
      <c r="I18" s="87" t="s">
        <v>94</v>
      </c>
      <c r="J18" s="87"/>
      <c r="K18" s="176"/>
      <c r="L18" s="79">
        <v>8</v>
      </c>
      <c r="M18" s="79">
        <v>0</v>
      </c>
      <c r="N18" s="79">
        <v>31</v>
      </c>
      <c r="O18" s="88">
        <v>4</v>
      </c>
      <c r="P18" s="89">
        <v>0</v>
      </c>
      <c r="Q18" s="90">
        <f>O18+P18</f>
        <v>4</v>
      </c>
      <c r="R18" s="80">
        <f>IFERROR(Q18/N18,"-")</f>
        <v>0.12903225806452</v>
      </c>
      <c r="S18" s="79">
        <v>2</v>
      </c>
      <c r="T18" s="79">
        <v>1</v>
      </c>
      <c r="U18" s="80">
        <f>IFERROR(T18/(Q18),"-")</f>
        <v>0.25</v>
      </c>
      <c r="V18" s="81"/>
      <c r="W18" s="82">
        <v>2</v>
      </c>
      <c r="X18" s="80">
        <f>IF(Q18=0,"-",W18/Q18)</f>
        <v>0.5</v>
      </c>
      <c r="Y18" s="181">
        <v>569000</v>
      </c>
      <c r="Z18" s="182">
        <f>IFERROR(Y18/Q18,"-")</f>
        <v>142250</v>
      </c>
      <c r="AA18" s="182">
        <f>IFERROR(Y18/W18,"-")</f>
        <v>284500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0.25</v>
      </c>
      <c r="BZ18" s="125">
        <v>1</v>
      </c>
      <c r="CA18" s="126">
        <f>IFERROR(BZ18/BX18,"-")</f>
        <v>1</v>
      </c>
      <c r="CB18" s="127">
        <v>348000</v>
      </c>
      <c r="CC18" s="128">
        <f>IFERROR(CB18/BX18,"-")</f>
        <v>348000</v>
      </c>
      <c r="CD18" s="129"/>
      <c r="CE18" s="129"/>
      <c r="CF18" s="129">
        <v>1</v>
      </c>
      <c r="CG18" s="130">
        <v>1</v>
      </c>
      <c r="CH18" s="131">
        <f>IF(Q18=0,"",IF(CG18=0,"",(CG18/Q18)))</f>
        <v>0.25</v>
      </c>
      <c r="CI18" s="132">
        <v>1</v>
      </c>
      <c r="CJ18" s="133">
        <f>IFERROR(CI18/CG18,"-")</f>
        <v>1</v>
      </c>
      <c r="CK18" s="134">
        <v>221000</v>
      </c>
      <c r="CL18" s="135">
        <f>IFERROR(CK18/CG18,"-")</f>
        <v>221000</v>
      </c>
      <c r="CM18" s="136"/>
      <c r="CN18" s="136"/>
      <c r="CO18" s="136">
        <v>1</v>
      </c>
      <c r="CP18" s="137">
        <v>2</v>
      </c>
      <c r="CQ18" s="138">
        <v>569000</v>
      </c>
      <c r="CR18" s="138">
        <v>348000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98</v>
      </c>
      <c r="F19" s="184" t="s">
        <v>99</v>
      </c>
      <c r="G19" s="184" t="s">
        <v>61</v>
      </c>
      <c r="H19" s="87" t="s">
        <v>93</v>
      </c>
      <c r="I19" s="87" t="s">
        <v>94</v>
      </c>
      <c r="J19" s="87"/>
      <c r="K19" s="176"/>
      <c r="L19" s="79">
        <v>3</v>
      </c>
      <c r="M19" s="79">
        <v>0</v>
      </c>
      <c r="N19" s="79">
        <v>16</v>
      </c>
      <c r="O19" s="88">
        <v>1</v>
      </c>
      <c r="P19" s="89">
        <v>0</v>
      </c>
      <c r="Q19" s="90">
        <f>O19+P19</f>
        <v>1</v>
      </c>
      <c r="R19" s="80">
        <f>IFERROR(Q19/N19,"-")</f>
        <v>0.0625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59</v>
      </c>
      <c r="F20" s="184" t="s">
        <v>60</v>
      </c>
      <c r="G20" s="184" t="s">
        <v>61</v>
      </c>
      <c r="H20" s="87" t="s">
        <v>93</v>
      </c>
      <c r="I20" s="87" t="s">
        <v>94</v>
      </c>
      <c r="J20" s="87"/>
      <c r="K20" s="176"/>
      <c r="L20" s="79">
        <v>7</v>
      </c>
      <c r="M20" s="79">
        <v>0</v>
      </c>
      <c r="N20" s="79">
        <v>31</v>
      </c>
      <c r="O20" s="88">
        <v>1</v>
      </c>
      <c r="P20" s="89">
        <v>0</v>
      </c>
      <c r="Q20" s="90">
        <f>O20+P20</f>
        <v>1</v>
      </c>
      <c r="R20" s="80">
        <f>IFERROR(Q20/N20,"-")</f>
        <v>0.032258064516129</v>
      </c>
      <c r="S20" s="79">
        <v>0</v>
      </c>
      <c r="T20" s="79">
        <v>1</v>
      </c>
      <c r="U20" s="80">
        <f>IFERROR(T20/(Q20),"-")</f>
        <v>1</v>
      </c>
      <c r="V20" s="81"/>
      <c r="W20" s="82">
        <v>1</v>
      </c>
      <c r="X20" s="80">
        <f>IF(Q20=0,"-",W20/Q20)</f>
        <v>1</v>
      </c>
      <c r="Y20" s="181">
        <v>20000</v>
      </c>
      <c r="Z20" s="182">
        <f>IFERROR(Y20/Q20,"-")</f>
        <v>20000</v>
      </c>
      <c r="AA20" s="182">
        <f>IFERROR(Y20/W20,"-")</f>
        <v>20000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1</v>
      </c>
      <c r="CI20" s="132">
        <v>1</v>
      </c>
      <c r="CJ20" s="133">
        <f>IFERROR(CI20/CG20,"-")</f>
        <v>1</v>
      </c>
      <c r="CK20" s="134">
        <v>20000</v>
      </c>
      <c r="CL20" s="135">
        <f>IFERROR(CK20/CG20,"-")</f>
        <v>20000</v>
      </c>
      <c r="CM20" s="136">
        <v>1</v>
      </c>
      <c r="CN20" s="136"/>
      <c r="CO20" s="136"/>
      <c r="CP20" s="137">
        <v>1</v>
      </c>
      <c r="CQ20" s="138">
        <v>20000</v>
      </c>
      <c r="CR20" s="138">
        <v>20000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74</v>
      </c>
      <c r="F21" s="184" t="s">
        <v>74</v>
      </c>
      <c r="G21" s="184" t="s">
        <v>75</v>
      </c>
      <c r="H21" s="87" t="s">
        <v>76</v>
      </c>
      <c r="I21" s="87"/>
      <c r="J21" s="87"/>
      <c r="K21" s="176"/>
      <c r="L21" s="79">
        <v>151</v>
      </c>
      <c r="M21" s="79">
        <v>75</v>
      </c>
      <c r="N21" s="79">
        <v>39</v>
      </c>
      <c r="O21" s="88">
        <v>18</v>
      </c>
      <c r="P21" s="89">
        <v>0</v>
      </c>
      <c r="Q21" s="90">
        <f>O21+P21</f>
        <v>18</v>
      </c>
      <c r="R21" s="80">
        <f>IFERROR(Q21/N21,"-")</f>
        <v>0.46153846153846</v>
      </c>
      <c r="S21" s="79">
        <v>2</v>
      </c>
      <c r="T21" s="79">
        <v>6</v>
      </c>
      <c r="U21" s="80">
        <f>IFERROR(T21/(Q21),"-")</f>
        <v>0.33333333333333</v>
      </c>
      <c r="V21" s="81"/>
      <c r="W21" s="82">
        <v>5</v>
      </c>
      <c r="X21" s="80">
        <f>IF(Q21=0,"-",W21/Q21)</f>
        <v>0.27777777777778</v>
      </c>
      <c r="Y21" s="181">
        <v>1577000</v>
      </c>
      <c r="Z21" s="182">
        <f>IFERROR(Y21/Q21,"-")</f>
        <v>87611.111111111</v>
      </c>
      <c r="AA21" s="182">
        <f>IFERROR(Y21/W21,"-")</f>
        <v>315400</v>
      </c>
      <c r="AB21" s="176"/>
      <c r="AC21" s="83"/>
      <c r="AD21" s="77"/>
      <c r="AE21" s="91">
        <v>1</v>
      </c>
      <c r="AF21" s="92">
        <f>IF(Q21=0,"",IF(AE21=0,"",(AE21/Q21)))</f>
        <v>0.055555555555556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1</v>
      </c>
      <c r="AO21" s="98">
        <f>IF(Q21=0,"",IF(AN21=0,"",(AN21/Q21)))</f>
        <v>0.055555555555556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0.16666666666667</v>
      </c>
      <c r="BH21" s="109">
        <v>2</v>
      </c>
      <c r="BI21" s="111">
        <f>IFERROR(BH21/BF21,"-")</f>
        <v>0.66666666666667</v>
      </c>
      <c r="BJ21" s="112">
        <v>39000</v>
      </c>
      <c r="BK21" s="113">
        <f>IFERROR(BJ21/BF21,"-")</f>
        <v>13000</v>
      </c>
      <c r="BL21" s="114"/>
      <c r="BM21" s="114"/>
      <c r="BN21" s="114">
        <v>2</v>
      </c>
      <c r="BO21" s="116">
        <v>6</v>
      </c>
      <c r="BP21" s="117">
        <f>IF(Q21=0,"",IF(BO21=0,"",(BO21/Q21)))</f>
        <v>0.33333333333333</v>
      </c>
      <c r="BQ21" s="118">
        <v>1</v>
      </c>
      <c r="BR21" s="119">
        <f>IFERROR(BQ21/BO21,"-")</f>
        <v>0.16666666666667</v>
      </c>
      <c r="BS21" s="120">
        <v>1315000</v>
      </c>
      <c r="BT21" s="121">
        <f>IFERROR(BS21/BO21,"-")</f>
        <v>219166.66666667</v>
      </c>
      <c r="BU21" s="122"/>
      <c r="BV21" s="122"/>
      <c r="BW21" s="122">
        <v>1</v>
      </c>
      <c r="BX21" s="123">
        <v>6</v>
      </c>
      <c r="BY21" s="124">
        <f>IF(Q21=0,"",IF(BX21=0,"",(BX21/Q21)))</f>
        <v>0.33333333333333</v>
      </c>
      <c r="BZ21" s="125">
        <v>2</v>
      </c>
      <c r="CA21" s="126">
        <f>IFERROR(BZ21/BX21,"-")</f>
        <v>0.33333333333333</v>
      </c>
      <c r="CB21" s="127">
        <v>222000</v>
      </c>
      <c r="CC21" s="128">
        <f>IFERROR(CB21/BX21,"-")</f>
        <v>37000</v>
      </c>
      <c r="CD21" s="129"/>
      <c r="CE21" s="129">
        <v>1</v>
      </c>
      <c r="CF21" s="129">
        <v>1</v>
      </c>
      <c r="CG21" s="130">
        <v>1</v>
      </c>
      <c r="CH21" s="131">
        <f>IF(Q21=0,"",IF(CG21=0,"",(CG21/Q21)))</f>
        <v>0.055555555555556</v>
      </c>
      <c r="CI21" s="132">
        <v>1</v>
      </c>
      <c r="CJ21" s="133">
        <f>IFERROR(CI21/CG21,"-")</f>
        <v>1</v>
      </c>
      <c r="CK21" s="134">
        <v>28000</v>
      </c>
      <c r="CL21" s="135">
        <f>IFERROR(CK21/CG21,"-")</f>
        <v>28000</v>
      </c>
      <c r="CM21" s="136"/>
      <c r="CN21" s="136"/>
      <c r="CO21" s="136">
        <v>1</v>
      </c>
      <c r="CP21" s="137">
        <v>5</v>
      </c>
      <c r="CQ21" s="138">
        <v>1577000</v>
      </c>
      <c r="CR21" s="138">
        <v>1315000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0.807</v>
      </c>
      <c r="B22" s="184" t="s">
        <v>102</v>
      </c>
      <c r="C22" s="184" t="s">
        <v>58</v>
      </c>
      <c r="D22" s="184"/>
      <c r="E22" s="184" t="s">
        <v>103</v>
      </c>
      <c r="F22" s="184" t="s">
        <v>104</v>
      </c>
      <c r="G22" s="184" t="s">
        <v>61</v>
      </c>
      <c r="H22" s="87" t="s">
        <v>80</v>
      </c>
      <c r="I22" s="87" t="s">
        <v>105</v>
      </c>
      <c r="J22" s="87" t="s">
        <v>106</v>
      </c>
      <c r="K22" s="176">
        <v>500000</v>
      </c>
      <c r="L22" s="79">
        <v>4</v>
      </c>
      <c r="M22" s="79">
        <v>0</v>
      </c>
      <c r="N22" s="79">
        <v>14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IFERROR(K22/SUM(Q22:Q29),"-")</f>
        <v>12500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SUM(Y22:Y29)-SUM(K22:K29)</f>
        <v>-96500</v>
      </c>
      <c r="AC22" s="83">
        <f>SUM(Y22:Y29)/SUM(K22:K29)</f>
        <v>0.807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 t="s">
        <v>108</v>
      </c>
      <c r="F23" s="184" t="s">
        <v>109</v>
      </c>
      <c r="G23" s="184" t="s">
        <v>61</v>
      </c>
      <c r="H23" s="87"/>
      <c r="I23" s="87" t="s">
        <v>105</v>
      </c>
      <c r="J23" s="87" t="s">
        <v>110</v>
      </c>
      <c r="K23" s="176"/>
      <c r="L23" s="79">
        <v>14</v>
      </c>
      <c r="M23" s="79">
        <v>0</v>
      </c>
      <c r="N23" s="79">
        <v>45</v>
      </c>
      <c r="O23" s="88">
        <v>5</v>
      </c>
      <c r="P23" s="89">
        <v>0</v>
      </c>
      <c r="Q23" s="90">
        <f>O23+P23</f>
        <v>5</v>
      </c>
      <c r="R23" s="80">
        <f>IFERROR(Q23/N23,"-")</f>
        <v>0.11111111111111</v>
      </c>
      <c r="S23" s="79">
        <v>0</v>
      </c>
      <c r="T23" s="79">
        <v>3</v>
      </c>
      <c r="U23" s="80">
        <f>IFERROR(T23/(Q23),"-")</f>
        <v>0.6</v>
      </c>
      <c r="V23" s="81"/>
      <c r="W23" s="82">
        <v>1</v>
      </c>
      <c r="X23" s="80">
        <f>IF(Q23=0,"-",W23/Q23)</f>
        <v>0.2</v>
      </c>
      <c r="Y23" s="181">
        <v>3000</v>
      </c>
      <c r="Z23" s="182">
        <f>IFERROR(Y23/Q23,"-")</f>
        <v>600</v>
      </c>
      <c r="AA23" s="182">
        <f>IFERROR(Y23/W23,"-")</f>
        <v>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0.2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0.2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0.4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0.2</v>
      </c>
      <c r="CI23" s="132">
        <v>1</v>
      </c>
      <c r="CJ23" s="133">
        <f>IFERROR(CI23/CG23,"-")</f>
        <v>1</v>
      </c>
      <c r="CK23" s="134">
        <v>3000</v>
      </c>
      <c r="CL23" s="135">
        <f>IFERROR(CK23/CG23,"-")</f>
        <v>3000</v>
      </c>
      <c r="CM23" s="136">
        <v>1</v>
      </c>
      <c r="CN23" s="136"/>
      <c r="CO23" s="136"/>
      <c r="CP23" s="137">
        <v>1</v>
      </c>
      <c r="CQ23" s="138">
        <v>3000</v>
      </c>
      <c r="CR23" s="138">
        <v>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111</v>
      </c>
      <c r="C24" s="184" t="s">
        <v>58</v>
      </c>
      <c r="D24" s="184"/>
      <c r="E24" s="184" t="s">
        <v>112</v>
      </c>
      <c r="F24" s="184" t="s">
        <v>113</v>
      </c>
      <c r="G24" s="184" t="s">
        <v>61</v>
      </c>
      <c r="H24" s="87"/>
      <c r="I24" s="87" t="s">
        <v>105</v>
      </c>
      <c r="J24" s="87" t="s">
        <v>114</v>
      </c>
      <c r="K24" s="176"/>
      <c r="L24" s="79">
        <v>11</v>
      </c>
      <c r="M24" s="79">
        <v>0</v>
      </c>
      <c r="N24" s="79">
        <v>71</v>
      </c>
      <c r="O24" s="88">
        <v>4</v>
      </c>
      <c r="P24" s="89">
        <v>0</v>
      </c>
      <c r="Q24" s="90">
        <f>O24+P24</f>
        <v>4</v>
      </c>
      <c r="R24" s="80">
        <f>IFERROR(Q24/N24,"-")</f>
        <v>0.056338028169014</v>
      </c>
      <c r="S24" s="79">
        <v>1</v>
      </c>
      <c r="T24" s="79">
        <v>1</v>
      </c>
      <c r="U24" s="80">
        <f>IFERROR(T24/(Q24),"-")</f>
        <v>0.25</v>
      </c>
      <c r="V24" s="81"/>
      <c r="W24" s="82">
        <v>0</v>
      </c>
      <c r="X24" s="80">
        <f>IF(Q24=0,"-",W24/Q24)</f>
        <v>0</v>
      </c>
      <c r="Y24" s="181">
        <v>10000</v>
      </c>
      <c r="Z24" s="182">
        <f>IFERROR(Y24/Q24,"-")</f>
        <v>2500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0.5</v>
      </c>
      <c r="BQ24" s="118">
        <v>1</v>
      </c>
      <c r="BR24" s="119">
        <f>IFERROR(BQ24/BO24,"-")</f>
        <v>0.5</v>
      </c>
      <c r="BS24" s="120">
        <v>34000</v>
      </c>
      <c r="BT24" s="121">
        <f>IFERROR(BS24/BO24,"-")</f>
        <v>17000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10000</v>
      </c>
      <c r="CR24" s="138">
        <v>34000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115</v>
      </c>
      <c r="C25" s="184" t="s">
        <v>58</v>
      </c>
      <c r="D25" s="184"/>
      <c r="E25" s="184" t="s">
        <v>74</v>
      </c>
      <c r="F25" s="184" t="s">
        <v>74</v>
      </c>
      <c r="G25" s="184" t="s">
        <v>75</v>
      </c>
      <c r="H25" s="87"/>
      <c r="I25" s="87"/>
      <c r="J25" s="87"/>
      <c r="K25" s="176"/>
      <c r="L25" s="79">
        <v>72</v>
      </c>
      <c r="M25" s="79">
        <v>47</v>
      </c>
      <c r="N25" s="79">
        <v>24</v>
      </c>
      <c r="O25" s="88">
        <v>17</v>
      </c>
      <c r="P25" s="89">
        <v>0</v>
      </c>
      <c r="Q25" s="90">
        <f>O25+P25</f>
        <v>17</v>
      </c>
      <c r="R25" s="80">
        <f>IFERROR(Q25/N25,"-")</f>
        <v>0.70833333333333</v>
      </c>
      <c r="S25" s="79">
        <v>2</v>
      </c>
      <c r="T25" s="79">
        <v>3</v>
      </c>
      <c r="U25" s="80">
        <f>IFERROR(T25/(Q25),"-")</f>
        <v>0.17647058823529</v>
      </c>
      <c r="V25" s="81"/>
      <c r="W25" s="82">
        <v>5</v>
      </c>
      <c r="X25" s="80">
        <f>IF(Q25=0,"-",W25/Q25)</f>
        <v>0.29411764705882</v>
      </c>
      <c r="Y25" s="181">
        <v>138500</v>
      </c>
      <c r="Z25" s="182">
        <f>IFERROR(Y25/Q25,"-")</f>
        <v>8147.0588235294</v>
      </c>
      <c r="AA25" s="182">
        <f>IFERROR(Y25/W25,"-")</f>
        <v>27700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0.11764705882353</v>
      </c>
      <c r="BH25" s="109">
        <v>1</v>
      </c>
      <c r="BI25" s="111">
        <f>IFERROR(BH25/BF25,"-")</f>
        <v>0.5</v>
      </c>
      <c r="BJ25" s="112">
        <v>8000</v>
      </c>
      <c r="BK25" s="113">
        <f>IFERROR(BJ25/BF25,"-")</f>
        <v>4000</v>
      </c>
      <c r="BL25" s="114"/>
      <c r="BM25" s="114">
        <v>1</v>
      </c>
      <c r="BN25" s="114"/>
      <c r="BO25" s="116">
        <v>9</v>
      </c>
      <c r="BP25" s="117">
        <f>IF(Q25=0,"",IF(BO25=0,"",(BO25/Q25)))</f>
        <v>0.52941176470588</v>
      </c>
      <c r="BQ25" s="118">
        <v>1</v>
      </c>
      <c r="BR25" s="119">
        <f>IFERROR(BQ25/BO25,"-")</f>
        <v>0.11111111111111</v>
      </c>
      <c r="BS25" s="120">
        <v>5000</v>
      </c>
      <c r="BT25" s="121">
        <f>IFERROR(BS25/BO25,"-")</f>
        <v>555.55555555556</v>
      </c>
      <c r="BU25" s="122">
        <v>1</v>
      </c>
      <c r="BV25" s="122"/>
      <c r="BW25" s="122"/>
      <c r="BX25" s="123">
        <v>6</v>
      </c>
      <c r="BY25" s="124">
        <f>IF(Q25=0,"",IF(BX25=0,"",(BX25/Q25)))</f>
        <v>0.35294117647059</v>
      </c>
      <c r="BZ25" s="125">
        <v>5</v>
      </c>
      <c r="CA25" s="126">
        <f>IFERROR(BZ25/BX25,"-")</f>
        <v>0.83333333333333</v>
      </c>
      <c r="CB25" s="127">
        <v>195500</v>
      </c>
      <c r="CC25" s="128">
        <f>IFERROR(CB25/BX25,"-")</f>
        <v>32583.333333333</v>
      </c>
      <c r="CD25" s="129"/>
      <c r="CE25" s="129">
        <v>2</v>
      </c>
      <c r="CF25" s="129">
        <v>3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5</v>
      </c>
      <c r="CQ25" s="138">
        <v>138500</v>
      </c>
      <c r="CR25" s="138">
        <v>70000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103</v>
      </c>
      <c r="F26" s="184" t="s">
        <v>104</v>
      </c>
      <c r="G26" s="184" t="s">
        <v>61</v>
      </c>
      <c r="H26" s="87" t="s">
        <v>84</v>
      </c>
      <c r="I26" s="87" t="s">
        <v>105</v>
      </c>
      <c r="J26" s="87" t="s">
        <v>106</v>
      </c>
      <c r="K26" s="176"/>
      <c r="L26" s="79">
        <v>4</v>
      </c>
      <c r="M26" s="79">
        <v>0</v>
      </c>
      <c r="N26" s="79">
        <v>27</v>
      </c>
      <c r="O26" s="88">
        <v>1</v>
      </c>
      <c r="P26" s="89">
        <v>0</v>
      </c>
      <c r="Q26" s="90">
        <f>O26+P26</f>
        <v>1</v>
      </c>
      <c r="R26" s="80">
        <f>IFERROR(Q26/N26,"-")</f>
        <v>0.037037037037037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117</v>
      </c>
      <c r="C27" s="184" t="s">
        <v>58</v>
      </c>
      <c r="D27" s="184"/>
      <c r="E27" s="184" t="s">
        <v>108</v>
      </c>
      <c r="F27" s="184" t="s">
        <v>109</v>
      </c>
      <c r="G27" s="184" t="s">
        <v>61</v>
      </c>
      <c r="H27" s="87"/>
      <c r="I27" s="87" t="s">
        <v>105</v>
      </c>
      <c r="J27" s="87" t="s">
        <v>110</v>
      </c>
      <c r="K27" s="176"/>
      <c r="L27" s="79">
        <v>5</v>
      </c>
      <c r="M27" s="79">
        <v>0</v>
      </c>
      <c r="N27" s="79">
        <v>54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118</v>
      </c>
      <c r="C28" s="184" t="s">
        <v>58</v>
      </c>
      <c r="D28" s="184"/>
      <c r="E28" s="184" t="s">
        <v>112</v>
      </c>
      <c r="F28" s="184" t="s">
        <v>113</v>
      </c>
      <c r="G28" s="184" t="s">
        <v>61</v>
      </c>
      <c r="H28" s="87"/>
      <c r="I28" s="87" t="s">
        <v>105</v>
      </c>
      <c r="J28" s="87" t="s">
        <v>114</v>
      </c>
      <c r="K28" s="176"/>
      <c r="L28" s="79">
        <v>8</v>
      </c>
      <c r="M28" s="79">
        <v>0</v>
      </c>
      <c r="N28" s="79">
        <v>28</v>
      </c>
      <c r="O28" s="88">
        <v>1</v>
      </c>
      <c r="P28" s="89">
        <v>0</v>
      </c>
      <c r="Q28" s="90">
        <f>O28+P28</f>
        <v>1</v>
      </c>
      <c r="R28" s="80">
        <f>IFERROR(Q28/N28,"-")</f>
        <v>0.035714285714286</v>
      </c>
      <c r="S28" s="79">
        <v>0</v>
      </c>
      <c r="T28" s="79">
        <v>1</v>
      </c>
      <c r="U28" s="80">
        <f>IFERROR(T28/(Q28),"-")</f>
        <v>1</v>
      </c>
      <c r="V28" s="81"/>
      <c r="W28" s="82">
        <v>1</v>
      </c>
      <c r="X28" s="80">
        <f>IF(Q28=0,"-",W28/Q28)</f>
        <v>1</v>
      </c>
      <c r="Y28" s="181">
        <v>4000</v>
      </c>
      <c r="Z28" s="182">
        <f>IFERROR(Y28/Q28,"-")</f>
        <v>4000</v>
      </c>
      <c r="AA28" s="182">
        <f>IFERROR(Y28/W28,"-")</f>
        <v>4000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1</v>
      </c>
      <c r="BQ28" s="118">
        <v>1</v>
      </c>
      <c r="BR28" s="119">
        <f>IFERROR(BQ28/BO28,"-")</f>
        <v>1</v>
      </c>
      <c r="BS28" s="120">
        <v>4000</v>
      </c>
      <c r="BT28" s="121">
        <f>IFERROR(BS28/BO28,"-")</f>
        <v>4000</v>
      </c>
      <c r="BU28" s="122"/>
      <c r="BV28" s="122">
        <v>1</v>
      </c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4000</v>
      </c>
      <c r="CR28" s="138">
        <v>4000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74</v>
      </c>
      <c r="F29" s="184" t="s">
        <v>74</v>
      </c>
      <c r="G29" s="184" t="s">
        <v>75</v>
      </c>
      <c r="H29" s="87"/>
      <c r="I29" s="87"/>
      <c r="J29" s="87"/>
      <c r="K29" s="176"/>
      <c r="L29" s="79">
        <v>187</v>
      </c>
      <c r="M29" s="79">
        <v>47</v>
      </c>
      <c r="N29" s="79">
        <v>48</v>
      </c>
      <c r="O29" s="88">
        <v>12</v>
      </c>
      <c r="P29" s="89">
        <v>0</v>
      </c>
      <c r="Q29" s="90">
        <f>O29+P29</f>
        <v>12</v>
      </c>
      <c r="R29" s="80">
        <f>IFERROR(Q29/N29,"-")</f>
        <v>0.25</v>
      </c>
      <c r="S29" s="79">
        <v>3</v>
      </c>
      <c r="T29" s="79">
        <v>5</v>
      </c>
      <c r="U29" s="80">
        <f>IFERROR(T29/(Q29),"-")</f>
        <v>0.41666666666667</v>
      </c>
      <c r="V29" s="81"/>
      <c r="W29" s="82">
        <v>4</v>
      </c>
      <c r="X29" s="80">
        <f>IF(Q29=0,"-",W29/Q29)</f>
        <v>0.33333333333333</v>
      </c>
      <c r="Y29" s="181">
        <v>248000</v>
      </c>
      <c r="Z29" s="182">
        <f>IFERROR(Y29/Q29,"-")</f>
        <v>20666.666666667</v>
      </c>
      <c r="AA29" s="182">
        <f>IFERROR(Y29/W29,"-")</f>
        <v>62000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0.16666666666667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0.25</v>
      </c>
      <c r="BQ29" s="118">
        <v>1</v>
      </c>
      <c r="BR29" s="119">
        <f>IFERROR(BQ29/BO29,"-")</f>
        <v>0.33333333333333</v>
      </c>
      <c r="BS29" s="120">
        <v>66000</v>
      </c>
      <c r="BT29" s="121">
        <f>IFERROR(BS29/BO29,"-")</f>
        <v>22000</v>
      </c>
      <c r="BU29" s="122"/>
      <c r="BV29" s="122"/>
      <c r="BW29" s="122">
        <v>1</v>
      </c>
      <c r="BX29" s="123">
        <v>4</v>
      </c>
      <c r="BY29" s="124">
        <f>IF(Q29=0,"",IF(BX29=0,"",(BX29/Q29)))</f>
        <v>0.33333333333333</v>
      </c>
      <c r="BZ29" s="125">
        <v>1</v>
      </c>
      <c r="CA29" s="126">
        <f>IFERROR(BZ29/BX29,"-")</f>
        <v>0.25</v>
      </c>
      <c r="CB29" s="127">
        <v>116000</v>
      </c>
      <c r="CC29" s="128">
        <f>IFERROR(CB29/BX29,"-")</f>
        <v>29000</v>
      </c>
      <c r="CD29" s="129"/>
      <c r="CE29" s="129"/>
      <c r="CF29" s="129">
        <v>1</v>
      </c>
      <c r="CG29" s="130">
        <v>3</v>
      </c>
      <c r="CH29" s="131">
        <f>IF(Q29=0,"",IF(CG29=0,"",(CG29/Q29)))</f>
        <v>0.25</v>
      </c>
      <c r="CI29" s="132">
        <v>2</v>
      </c>
      <c r="CJ29" s="133">
        <f>IFERROR(CI29/CG29,"-")</f>
        <v>0.66666666666667</v>
      </c>
      <c r="CK29" s="134">
        <v>71000</v>
      </c>
      <c r="CL29" s="135">
        <f>IFERROR(CK29/CG29,"-")</f>
        <v>23666.666666667</v>
      </c>
      <c r="CM29" s="136"/>
      <c r="CN29" s="136">
        <v>1</v>
      </c>
      <c r="CO29" s="136">
        <v>1</v>
      </c>
      <c r="CP29" s="137">
        <v>4</v>
      </c>
      <c r="CQ29" s="138">
        <v>248000</v>
      </c>
      <c r="CR29" s="138">
        <v>116000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1.1753846153846</v>
      </c>
      <c r="B30" s="184" t="s">
        <v>120</v>
      </c>
      <c r="C30" s="184" t="s">
        <v>58</v>
      </c>
      <c r="D30" s="184"/>
      <c r="E30" s="184" t="s">
        <v>103</v>
      </c>
      <c r="F30" s="184" t="s">
        <v>104</v>
      </c>
      <c r="G30" s="184" t="s">
        <v>61</v>
      </c>
      <c r="H30" s="87" t="s">
        <v>93</v>
      </c>
      <c r="I30" s="87" t="s">
        <v>121</v>
      </c>
      <c r="J30" s="87" t="s">
        <v>122</v>
      </c>
      <c r="K30" s="176">
        <v>650000</v>
      </c>
      <c r="L30" s="79">
        <v>14</v>
      </c>
      <c r="M30" s="79">
        <v>0</v>
      </c>
      <c r="N30" s="79">
        <v>81</v>
      </c>
      <c r="O30" s="88">
        <v>6</v>
      </c>
      <c r="P30" s="89">
        <v>0</v>
      </c>
      <c r="Q30" s="90">
        <f>O30+P30</f>
        <v>6</v>
      </c>
      <c r="R30" s="80">
        <f>IFERROR(Q30/N30,"-")</f>
        <v>0.074074074074074</v>
      </c>
      <c r="S30" s="79">
        <v>1</v>
      </c>
      <c r="T30" s="79">
        <v>4</v>
      </c>
      <c r="U30" s="80">
        <f>IFERROR(T30/(Q30),"-")</f>
        <v>0.66666666666667</v>
      </c>
      <c r="V30" s="81">
        <f>IFERROR(K30/SUM(Q30:Q33),"-")</f>
        <v>18055.555555556</v>
      </c>
      <c r="W30" s="82">
        <v>1</v>
      </c>
      <c r="X30" s="80">
        <f>IF(Q30=0,"-",W30/Q30)</f>
        <v>0.16666666666667</v>
      </c>
      <c r="Y30" s="181">
        <v>325000</v>
      </c>
      <c r="Z30" s="182">
        <f>IFERROR(Y30/Q30,"-")</f>
        <v>54166.666666667</v>
      </c>
      <c r="AA30" s="182">
        <f>IFERROR(Y30/W30,"-")</f>
        <v>325000</v>
      </c>
      <c r="AB30" s="176">
        <f>SUM(Y30:Y33)-SUM(K30:K33)</f>
        <v>114000</v>
      </c>
      <c r="AC30" s="83">
        <f>SUM(Y30:Y33)/SUM(K30:K33)</f>
        <v>1.1753846153846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2</v>
      </c>
      <c r="AX30" s="104">
        <f>IF(Q30=0,"",IF(AW30=0,"",(AW30/Q30)))</f>
        <v>0.33333333333333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1</v>
      </c>
      <c r="BG30" s="110">
        <f>IF(Q30=0,"",IF(BF30=0,"",(BF30/Q30)))</f>
        <v>0.16666666666667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1</v>
      </c>
      <c r="BP30" s="117">
        <f>IF(Q30=0,"",IF(BO30=0,"",(BO30/Q30)))</f>
        <v>0.16666666666667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0.33333333333333</v>
      </c>
      <c r="BZ30" s="125">
        <v>1</v>
      </c>
      <c r="CA30" s="126">
        <f>IFERROR(BZ30/BX30,"-")</f>
        <v>0.5</v>
      </c>
      <c r="CB30" s="127">
        <v>328000</v>
      </c>
      <c r="CC30" s="128">
        <f>IFERROR(CB30/BX30,"-")</f>
        <v>164000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325000</v>
      </c>
      <c r="CR30" s="138">
        <v>328000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123</v>
      </c>
      <c r="C31" s="184" t="s">
        <v>58</v>
      </c>
      <c r="D31" s="184"/>
      <c r="E31" s="184" t="s">
        <v>108</v>
      </c>
      <c r="F31" s="184" t="s">
        <v>109</v>
      </c>
      <c r="G31" s="184" t="s">
        <v>61</v>
      </c>
      <c r="H31" s="87" t="s">
        <v>93</v>
      </c>
      <c r="I31" s="87" t="s">
        <v>124</v>
      </c>
      <c r="J31" s="87"/>
      <c r="K31" s="176"/>
      <c r="L31" s="79">
        <v>15</v>
      </c>
      <c r="M31" s="79">
        <v>0</v>
      </c>
      <c r="N31" s="79">
        <v>63</v>
      </c>
      <c r="O31" s="88">
        <v>6</v>
      </c>
      <c r="P31" s="89">
        <v>0</v>
      </c>
      <c r="Q31" s="90">
        <f>O31+P31</f>
        <v>6</v>
      </c>
      <c r="R31" s="80">
        <f>IFERROR(Q31/N31,"-")</f>
        <v>0.095238095238095</v>
      </c>
      <c r="S31" s="79">
        <v>0</v>
      </c>
      <c r="T31" s="79">
        <v>2</v>
      </c>
      <c r="U31" s="80">
        <f>IFERROR(T31/(Q31),"-")</f>
        <v>0.33333333333333</v>
      </c>
      <c r="V31" s="81"/>
      <c r="W31" s="82">
        <v>1</v>
      </c>
      <c r="X31" s="80">
        <f>IF(Q31=0,"-",W31/Q31)</f>
        <v>0.16666666666667</v>
      </c>
      <c r="Y31" s="181">
        <v>50000</v>
      </c>
      <c r="Z31" s="182">
        <f>IFERROR(Y31/Q31,"-")</f>
        <v>8333.3333333333</v>
      </c>
      <c r="AA31" s="182">
        <f>IFERROR(Y31/W31,"-")</f>
        <v>50000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0.33333333333333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0.5</v>
      </c>
      <c r="BQ31" s="118">
        <v>1</v>
      </c>
      <c r="BR31" s="119">
        <f>IFERROR(BQ31/BO31,"-")</f>
        <v>0.33333333333333</v>
      </c>
      <c r="BS31" s="120">
        <v>50000</v>
      </c>
      <c r="BT31" s="121">
        <f>IFERROR(BS31/BO31,"-")</f>
        <v>16666.666666667</v>
      </c>
      <c r="BU31" s="122"/>
      <c r="BV31" s="122"/>
      <c r="BW31" s="122">
        <v>1</v>
      </c>
      <c r="BX31" s="123">
        <v>1</v>
      </c>
      <c r="BY31" s="124">
        <f>IF(Q31=0,"",IF(BX31=0,"",(BX31/Q31)))</f>
        <v>0.16666666666667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50000</v>
      </c>
      <c r="CR31" s="138">
        <v>50000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125</v>
      </c>
      <c r="C32" s="184" t="s">
        <v>58</v>
      </c>
      <c r="D32" s="184"/>
      <c r="E32" s="184" t="s">
        <v>112</v>
      </c>
      <c r="F32" s="184" t="s">
        <v>113</v>
      </c>
      <c r="G32" s="184" t="s">
        <v>61</v>
      </c>
      <c r="H32" s="87" t="s">
        <v>93</v>
      </c>
      <c r="I32" s="87" t="s">
        <v>126</v>
      </c>
      <c r="J32" s="87"/>
      <c r="K32" s="176"/>
      <c r="L32" s="79">
        <v>10</v>
      </c>
      <c r="M32" s="79">
        <v>0</v>
      </c>
      <c r="N32" s="79">
        <v>50</v>
      </c>
      <c r="O32" s="88">
        <v>5</v>
      </c>
      <c r="P32" s="89">
        <v>0</v>
      </c>
      <c r="Q32" s="90">
        <f>O32+P32</f>
        <v>5</v>
      </c>
      <c r="R32" s="80">
        <f>IFERROR(Q32/N32,"-")</f>
        <v>0.1</v>
      </c>
      <c r="S32" s="79">
        <v>1</v>
      </c>
      <c r="T32" s="79">
        <v>1</v>
      </c>
      <c r="U32" s="80">
        <f>IFERROR(T32/(Q32),"-")</f>
        <v>0.2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0.4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2</v>
      </c>
      <c r="BY32" s="124">
        <f>IF(Q32=0,"",IF(BX32=0,"",(BX32/Q32)))</f>
        <v>0.4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127</v>
      </c>
      <c r="C33" s="184" t="s">
        <v>58</v>
      </c>
      <c r="D33" s="184"/>
      <c r="E33" s="184" t="s">
        <v>74</v>
      </c>
      <c r="F33" s="184" t="s">
        <v>74</v>
      </c>
      <c r="G33" s="184" t="s">
        <v>75</v>
      </c>
      <c r="H33" s="87"/>
      <c r="I33" s="87"/>
      <c r="J33" s="87"/>
      <c r="K33" s="176"/>
      <c r="L33" s="79">
        <v>147</v>
      </c>
      <c r="M33" s="79">
        <v>95</v>
      </c>
      <c r="N33" s="79">
        <v>39</v>
      </c>
      <c r="O33" s="88">
        <v>19</v>
      </c>
      <c r="P33" s="89">
        <v>0</v>
      </c>
      <c r="Q33" s="90">
        <f>O33+P33</f>
        <v>19</v>
      </c>
      <c r="R33" s="80">
        <f>IFERROR(Q33/N33,"-")</f>
        <v>0.48717948717949</v>
      </c>
      <c r="S33" s="79">
        <v>1</v>
      </c>
      <c r="T33" s="79">
        <v>6</v>
      </c>
      <c r="U33" s="80">
        <f>IFERROR(T33/(Q33),"-")</f>
        <v>0.31578947368421</v>
      </c>
      <c r="V33" s="81"/>
      <c r="W33" s="82">
        <v>3</v>
      </c>
      <c r="X33" s="80">
        <f>IF(Q33=0,"-",W33/Q33)</f>
        <v>0.15789473684211</v>
      </c>
      <c r="Y33" s="181">
        <v>389000</v>
      </c>
      <c r="Z33" s="182">
        <f>IFERROR(Y33/Q33,"-")</f>
        <v>20473.684210526</v>
      </c>
      <c r="AA33" s="182">
        <f>IFERROR(Y33/W33,"-")</f>
        <v>129666.66666667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0.052631578947368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10</v>
      </c>
      <c r="BP33" s="117">
        <f>IF(Q33=0,"",IF(BO33=0,"",(BO33/Q33)))</f>
        <v>0.52631578947368</v>
      </c>
      <c r="BQ33" s="118">
        <v>2</v>
      </c>
      <c r="BR33" s="119">
        <f>IFERROR(BQ33/BO33,"-")</f>
        <v>0.2</v>
      </c>
      <c r="BS33" s="120">
        <v>9000</v>
      </c>
      <c r="BT33" s="121">
        <f>IFERROR(BS33/BO33,"-")</f>
        <v>900</v>
      </c>
      <c r="BU33" s="122">
        <v>1</v>
      </c>
      <c r="BV33" s="122">
        <v>1</v>
      </c>
      <c r="BW33" s="122"/>
      <c r="BX33" s="123">
        <v>5</v>
      </c>
      <c r="BY33" s="124">
        <f>IF(Q33=0,"",IF(BX33=0,"",(BX33/Q33)))</f>
        <v>0.26315789473684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3</v>
      </c>
      <c r="CH33" s="131">
        <f>IF(Q33=0,"",IF(CG33=0,"",(CG33/Q33)))</f>
        <v>0.15789473684211</v>
      </c>
      <c r="CI33" s="132">
        <v>1</v>
      </c>
      <c r="CJ33" s="133">
        <f>IFERROR(CI33/CG33,"-")</f>
        <v>0.33333333333333</v>
      </c>
      <c r="CK33" s="134">
        <v>380000</v>
      </c>
      <c r="CL33" s="135">
        <f>IFERROR(CK33/CG33,"-")</f>
        <v>126666.66666667</v>
      </c>
      <c r="CM33" s="136"/>
      <c r="CN33" s="136"/>
      <c r="CO33" s="136">
        <v>1</v>
      </c>
      <c r="CP33" s="137">
        <v>3</v>
      </c>
      <c r="CQ33" s="138">
        <v>389000</v>
      </c>
      <c r="CR33" s="138">
        <v>380000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2.255</v>
      </c>
      <c r="B34" s="184" t="s">
        <v>128</v>
      </c>
      <c r="C34" s="184" t="s">
        <v>58</v>
      </c>
      <c r="D34" s="184"/>
      <c r="E34" s="184" t="s">
        <v>103</v>
      </c>
      <c r="F34" s="184" t="s">
        <v>104</v>
      </c>
      <c r="G34" s="184" t="s">
        <v>61</v>
      </c>
      <c r="H34" s="87" t="s">
        <v>129</v>
      </c>
      <c r="I34" s="87" t="s">
        <v>121</v>
      </c>
      <c r="J34" s="87" t="s">
        <v>106</v>
      </c>
      <c r="K34" s="176">
        <v>200000</v>
      </c>
      <c r="L34" s="79">
        <v>3</v>
      </c>
      <c r="M34" s="79">
        <v>0</v>
      </c>
      <c r="N34" s="79">
        <v>15</v>
      </c>
      <c r="O34" s="88">
        <v>1</v>
      </c>
      <c r="P34" s="89">
        <v>0</v>
      </c>
      <c r="Q34" s="90">
        <f>O34+P34</f>
        <v>1</v>
      </c>
      <c r="R34" s="80">
        <f>IFERROR(Q34/N34,"-")</f>
        <v>0.066666666666667</v>
      </c>
      <c r="S34" s="79">
        <v>0</v>
      </c>
      <c r="T34" s="79">
        <v>1</v>
      </c>
      <c r="U34" s="80">
        <f>IFERROR(T34/(Q34),"-")</f>
        <v>1</v>
      </c>
      <c r="V34" s="81">
        <f>IFERROR(K34/SUM(Q34:Q37),"-")</f>
        <v>13333.333333333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SUM(Y34:Y37)-SUM(K34:K37)</f>
        <v>251000</v>
      </c>
      <c r="AC34" s="83">
        <f>SUM(Y34:Y37)/SUM(K34:K37)</f>
        <v>2.255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1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130</v>
      </c>
      <c r="C35" s="184" t="s">
        <v>58</v>
      </c>
      <c r="D35" s="184"/>
      <c r="E35" s="184" t="s">
        <v>108</v>
      </c>
      <c r="F35" s="184" t="s">
        <v>109</v>
      </c>
      <c r="G35" s="184" t="s">
        <v>61</v>
      </c>
      <c r="H35" s="87"/>
      <c r="I35" s="87" t="s">
        <v>121</v>
      </c>
      <c r="J35" s="87" t="s">
        <v>110</v>
      </c>
      <c r="K35" s="176"/>
      <c r="L35" s="79">
        <v>4</v>
      </c>
      <c r="M35" s="79">
        <v>0</v>
      </c>
      <c r="N35" s="79">
        <v>29</v>
      </c>
      <c r="O35" s="88">
        <v>2</v>
      </c>
      <c r="P35" s="89">
        <v>0</v>
      </c>
      <c r="Q35" s="90">
        <f>O35+P35</f>
        <v>2</v>
      </c>
      <c r="R35" s="80">
        <f>IFERROR(Q35/N35,"-")</f>
        <v>0.068965517241379</v>
      </c>
      <c r="S35" s="79">
        <v>0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0.5</v>
      </c>
      <c r="Y35" s="181">
        <v>5000</v>
      </c>
      <c r="Z35" s="182">
        <f>IFERROR(Y35/Q35,"-")</f>
        <v>2500</v>
      </c>
      <c r="AA35" s="182">
        <f>IFERROR(Y35/W35,"-")</f>
        <v>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>
        <v>1</v>
      </c>
      <c r="BR35" s="119">
        <f>IFERROR(BQ35/BO35,"-")</f>
        <v>1</v>
      </c>
      <c r="BS35" s="120">
        <v>5000</v>
      </c>
      <c r="BT35" s="121">
        <f>IFERROR(BS35/BO35,"-")</f>
        <v>5000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5000</v>
      </c>
      <c r="CR35" s="138">
        <v>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131</v>
      </c>
      <c r="C36" s="184" t="s">
        <v>58</v>
      </c>
      <c r="D36" s="184"/>
      <c r="E36" s="184" t="s">
        <v>112</v>
      </c>
      <c r="F36" s="184" t="s">
        <v>113</v>
      </c>
      <c r="G36" s="184" t="s">
        <v>61</v>
      </c>
      <c r="H36" s="87"/>
      <c r="I36" s="87" t="s">
        <v>121</v>
      </c>
      <c r="J36" s="87" t="s">
        <v>114</v>
      </c>
      <c r="K36" s="176"/>
      <c r="L36" s="79">
        <v>4</v>
      </c>
      <c r="M36" s="79">
        <v>0</v>
      </c>
      <c r="N36" s="79">
        <v>31</v>
      </c>
      <c r="O36" s="88">
        <v>1</v>
      </c>
      <c r="P36" s="89">
        <v>0</v>
      </c>
      <c r="Q36" s="90">
        <f>O36+P36</f>
        <v>1</v>
      </c>
      <c r="R36" s="80">
        <f>IFERROR(Q36/N36,"-")</f>
        <v>0.032258064516129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1</v>
      </c>
      <c r="BP36" s="117">
        <f>IF(Q36=0,"",IF(BO36=0,"",(BO36/Q36)))</f>
        <v>1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132</v>
      </c>
      <c r="C37" s="184" t="s">
        <v>58</v>
      </c>
      <c r="D37" s="184"/>
      <c r="E37" s="184" t="s">
        <v>74</v>
      </c>
      <c r="F37" s="184" t="s">
        <v>74</v>
      </c>
      <c r="G37" s="184" t="s">
        <v>75</v>
      </c>
      <c r="H37" s="87"/>
      <c r="I37" s="87"/>
      <c r="J37" s="87"/>
      <c r="K37" s="176"/>
      <c r="L37" s="79">
        <v>54</v>
      </c>
      <c r="M37" s="79">
        <v>35</v>
      </c>
      <c r="N37" s="79">
        <v>14</v>
      </c>
      <c r="O37" s="88">
        <v>11</v>
      </c>
      <c r="P37" s="89">
        <v>0</v>
      </c>
      <c r="Q37" s="90">
        <f>O37+P37</f>
        <v>11</v>
      </c>
      <c r="R37" s="80">
        <f>IFERROR(Q37/N37,"-")</f>
        <v>0.78571428571429</v>
      </c>
      <c r="S37" s="79">
        <v>1</v>
      </c>
      <c r="T37" s="79">
        <v>4</v>
      </c>
      <c r="U37" s="80">
        <f>IFERROR(T37/(Q37),"-")</f>
        <v>0.36363636363636</v>
      </c>
      <c r="V37" s="81"/>
      <c r="W37" s="82">
        <v>3</v>
      </c>
      <c r="X37" s="80">
        <f>IF(Q37=0,"-",W37/Q37)</f>
        <v>0.27272727272727</v>
      </c>
      <c r="Y37" s="181">
        <v>446000</v>
      </c>
      <c r="Z37" s="182">
        <f>IFERROR(Y37/Q37,"-")</f>
        <v>40545.454545455</v>
      </c>
      <c r="AA37" s="182">
        <f>IFERROR(Y37/W37,"-")</f>
        <v>148666.66666667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3</v>
      </c>
      <c r="BG37" s="110">
        <f>IF(Q37=0,"",IF(BF37=0,"",(BF37/Q37)))</f>
        <v>0.27272727272727</v>
      </c>
      <c r="BH37" s="109">
        <v>1</v>
      </c>
      <c r="BI37" s="111">
        <f>IFERROR(BH37/BF37,"-")</f>
        <v>0.33333333333333</v>
      </c>
      <c r="BJ37" s="112">
        <v>6000</v>
      </c>
      <c r="BK37" s="113">
        <f>IFERROR(BJ37/BF37,"-")</f>
        <v>2000</v>
      </c>
      <c r="BL37" s="114"/>
      <c r="BM37" s="114">
        <v>1</v>
      </c>
      <c r="BN37" s="114"/>
      <c r="BO37" s="116">
        <v>4</v>
      </c>
      <c r="BP37" s="117">
        <f>IF(Q37=0,"",IF(BO37=0,"",(BO37/Q37)))</f>
        <v>0.36363636363636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4</v>
      </c>
      <c r="BY37" s="124">
        <f>IF(Q37=0,"",IF(BX37=0,"",(BX37/Q37)))</f>
        <v>0.36363636363636</v>
      </c>
      <c r="BZ37" s="125">
        <v>2</v>
      </c>
      <c r="CA37" s="126">
        <f>IFERROR(BZ37/BX37,"-")</f>
        <v>0.5</v>
      </c>
      <c r="CB37" s="127">
        <v>440000</v>
      </c>
      <c r="CC37" s="128">
        <f>IFERROR(CB37/BX37,"-")</f>
        <v>110000</v>
      </c>
      <c r="CD37" s="129">
        <v>1</v>
      </c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3</v>
      </c>
      <c r="CQ37" s="138">
        <v>446000</v>
      </c>
      <c r="CR37" s="138">
        <v>435000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>
        <f>AC38</f>
        <v>0</v>
      </c>
      <c r="B38" s="184" t="s">
        <v>133</v>
      </c>
      <c r="C38" s="184" t="s">
        <v>58</v>
      </c>
      <c r="D38" s="184"/>
      <c r="E38" s="184" t="s">
        <v>134</v>
      </c>
      <c r="F38" s="184" t="s">
        <v>135</v>
      </c>
      <c r="G38" s="184" t="s">
        <v>61</v>
      </c>
      <c r="H38" s="87" t="s">
        <v>62</v>
      </c>
      <c r="I38" s="87" t="s">
        <v>85</v>
      </c>
      <c r="J38" s="87" t="s">
        <v>95</v>
      </c>
      <c r="K38" s="176">
        <v>120000</v>
      </c>
      <c r="L38" s="79">
        <v>12</v>
      </c>
      <c r="M38" s="79">
        <v>0</v>
      </c>
      <c r="N38" s="79">
        <v>32</v>
      </c>
      <c r="O38" s="88">
        <v>1</v>
      </c>
      <c r="P38" s="89">
        <v>0</v>
      </c>
      <c r="Q38" s="90">
        <f>O38+P38</f>
        <v>1</v>
      </c>
      <c r="R38" s="80">
        <f>IFERROR(Q38/N38,"-")</f>
        <v>0.03125</v>
      </c>
      <c r="S38" s="79">
        <v>0</v>
      </c>
      <c r="T38" s="79">
        <v>0</v>
      </c>
      <c r="U38" s="80">
        <f>IFERROR(T38/(Q38),"-")</f>
        <v>0</v>
      </c>
      <c r="V38" s="81">
        <f>IFERROR(K38/SUM(Q38:Q39),"-")</f>
        <v>40000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-120000</v>
      </c>
      <c r="AC38" s="83">
        <f>SUM(Y38:Y39)/SUM(K38:K39)</f>
        <v>0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136</v>
      </c>
      <c r="C39" s="184" t="s">
        <v>58</v>
      </c>
      <c r="D39" s="184"/>
      <c r="E39" s="184" t="s">
        <v>134</v>
      </c>
      <c r="F39" s="184" t="s">
        <v>135</v>
      </c>
      <c r="G39" s="184" t="s">
        <v>75</v>
      </c>
      <c r="H39" s="87"/>
      <c r="I39" s="87"/>
      <c r="J39" s="87"/>
      <c r="K39" s="176"/>
      <c r="L39" s="79">
        <v>33</v>
      </c>
      <c r="M39" s="79">
        <v>14</v>
      </c>
      <c r="N39" s="79">
        <v>1</v>
      </c>
      <c r="O39" s="88">
        <v>1</v>
      </c>
      <c r="P39" s="89">
        <v>1</v>
      </c>
      <c r="Q39" s="90">
        <f>O39+P39</f>
        <v>2</v>
      </c>
      <c r="R39" s="80">
        <f>IFERROR(Q39/N39,"-")</f>
        <v>2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0.5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4.1</v>
      </c>
      <c r="B40" s="184" t="s">
        <v>137</v>
      </c>
      <c r="C40" s="184" t="s">
        <v>58</v>
      </c>
      <c r="D40" s="184"/>
      <c r="E40" s="184" t="s">
        <v>88</v>
      </c>
      <c r="F40" s="184" t="s">
        <v>138</v>
      </c>
      <c r="G40" s="184" t="s">
        <v>61</v>
      </c>
      <c r="H40" s="87" t="s">
        <v>62</v>
      </c>
      <c r="I40" s="87" t="s">
        <v>85</v>
      </c>
      <c r="J40" s="186" t="s">
        <v>139</v>
      </c>
      <c r="K40" s="176">
        <v>120000</v>
      </c>
      <c r="L40" s="79">
        <v>15</v>
      </c>
      <c r="M40" s="79">
        <v>0</v>
      </c>
      <c r="N40" s="79">
        <v>67</v>
      </c>
      <c r="O40" s="88">
        <v>9</v>
      </c>
      <c r="P40" s="89">
        <v>0</v>
      </c>
      <c r="Q40" s="90">
        <f>O40+P40</f>
        <v>9</v>
      </c>
      <c r="R40" s="80">
        <f>IFERROR(Q40/N40,"-")</f>
        <v>0.13432835820896</v>
      </c>
      <c r="S40" s="79">
        <v>0</v>
      </c>
      <c r="T40" s="79">
        <v>6</v>
      </c>
      <c r="U40" s="80">
        <f>IFERROR(T40/(Q40),"-")</f>
        <v>0.66666666666667</v>
      </c>
      <c r="V40" s="81">
        <f>IFERROR(K40/SUM(Q40:Q41),"-")</f>
        <v>8571.4285714286</v>
      </c>
      <c r="W40" s="82">
        <v>3</v>
      </c>
      <c r="X40" s="80">
        <f>IF(Q40=0,"-",W40/Q40)</f>
        <v>0.33333333333333</v>
      </c>
      <c r="Y40" s="181">
        <v>61000</v>
      </c>
      <c r="Z40" s="182">
        <f>IFERROR(Y40/Q40,"-")</f>
        <v>6777.7777777778</v>
      </c>
      <c r="AA40" s="182">
        <f>IFERROR(Y40/W40,"-")</f>
        <v>20333.333333333</v>
      </c>
      <c r="AB40" s="176">
        <f>SUM(Y40:Y41)-SUM(K40:K41)</f>
        <v>372000</v>
      </c>
      <c r="AC40" s="83">
        <f>SUM(Y40:Y41)/SUM(K40:K41)</f>
        <v>4.1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0.11111111111111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0.11111111111111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0.11111111111111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5</v>
      </c>
      <c r="BY40" s="124">
        <f>IF(Q40=0,"",IF(BX40=0,"",(BX40/Q40)))</f>
        <v>0.55555555555556</v>
      </c>
      <c r="BZ40" s="125">
        <v>2</v>
      </c>
      <c r="CA40" s="126">
        <f>IFERROR(BZ40/BX40,"-")</f>
        <v>0.4</v>
      </c>
      <c r="CB40" s="127">
        <v>6000</v>
      </c>
      <c r="CC40" s="128">
        <f>IFERROR(CB40/BX40,"-")</f>
        <v>1200</v>
      </c>
      <c r="CD40" s="129">
        <v>2</v>
      </c>
      <c r="CE40" s="129"/>
      <c r="CF40" s="129"/>
      <c r="CG40" s="130">
        <v>1</v>
      </c>
      <c r="CH40" s="131">
        <f>IF(Q40=0,"",IF(CG40=0,"",(CG40/Q40)))</f>
        <v>0.11111111111111</v>
      </c>
      <c r="CI40" s="132">
        <v>1</v>
      </c>
      <c r="CJ40" s="133">
        <f>IFERROR(CI40/CG40,"-")</f>
        <v>1</v>
      </c>
      <c r="CK40" s="134">
        <v>55000</v>
      </c>
      <c r="CL40" s="135">
        <f>IFERROR(CK40/CG40,"-")</f>
        <v>55000</v>
      </c>
      <c r="CM40" s="136"/>
      <c r="CN40" s="136"/>
      <c r="CO40" s="136">
        <v>1</v>
      </c>
      <c r="CP40" s="137">
        <v>3</v>
      </c>
      <c r="CQ40" s="138">
        <v>61000</v>
      </c>
      <c r="CR40" s="138">
        <v>55000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140</v>
      </c>
      <c r="C41" s="184" t="s">
        <v>58</v>
      </c>
      <c r="D41" s="184"/>
      <c r="E41" s="184" t="s">
        <v>88</v>
      </c>
      <c r="F41" s="184" t="s">
        <v>138</v>
      </c>
      <c r="G41" s="184" t="s">
        <v>75</v>
      </c>
      <c r="H41" s="87"/>
      <c r="I41" s="87"/>
      <c r="J41" s="87"/>
      <c r="K41" s="176"/>
      <c r="L41" s="79">
        <v>41</v>
      </c>
      <c r="M41" s="79">
        <v>31</v>
      </c>
      <c r="N41" s="79">
        <v>15</v>
      </c>
      <c r="O41" s="88">
        <v>5</v>
      </c>
      <c r="P41" s="89">
        <v>0</v>
      </c>
      <c r="Q41" s="90">
        <f>O41+P41</f>
        <v>5</v>
      </c>
      <c r="R41" s="80">
        <f>IFERROR(Q41/N41,"-")</f>
        <v>0.33333333333333</v>
      </c>
      <c r="S41" s="79">
        <v>1</v>
      </c>
      <c r="T41" s="79">
        <v>2</v>
      </c>
      <c r="U41" s="80">
        <f>IFERROR(T41/(Q41),"-")</f>
        <v>0.4</v>
      </c>
      <c r="V41" s="81"/>
      <c r="W41" s="82">
        <v>2</v>
      </c>
      <c r="X41" s="80">
        <f>IF(Q41=0,"-",W41/Q41)</f>
        <v>0.4</v>
      </c>
      <c r="Y41" s="181">
        <v>431000</v>
      </c>
      <c r="Z41" s="182">
        <f>IFERROR(Y41/Q41,"-")</f>
        <v>86200</v>
      </c>
      <c r="AA41" s="182">
        <f>IFERROR(Y41/W41,"-")</f>
        <v>215500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3</v>
      </c>
      <c r="BP41" s="117">
        <f>IF(Q41=0,"",IF(BO41=0,"",(BO41/Q41)))</f>
        <v>0.6</v>
      </c>
      <c r="BQ41" s="118">
        <v>1</v>
      </c>
      <c r="BR41" s="119">
        <f>IFERROR(BQ41/BO41,"-")</f>
        <v>0.33333333333333</v>
      </c>
      <c r="BS41" s="120">
        <v>407000</v>
      </c>
      <c r="BT41" s="121">
        <f>IFERROR(BS41/BO41,"-")</f>
        <v>135666.66666667</v>
      </c>
      <c r="BU41" s="122"/>
      <c r="BV41" s="122"/>
      <c r="BW41" s="122">
        <v>1</v>
      </c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>
        <v>2</v>
      </c>
      <c r="CH41" s="131">
        <f>IF(Q41=0,"",IF(CG41=0,"",(CG41/Q41)))</f>
        <v>0.4</v>
      </c>
      <c r="CI41" s="132">
        <v>1</v>
      </c>
      <c r="CJ41" s="133">
        <f>IFERROR(CI41/CG41,"-")</f>
        <v>0.5</v>
      </c>
      <c r="CK41" s="134">
        <v>24000</v>
      </c>
      <c r="CL41" s="135">
        <f>IFERROR(CK41/CG41,"-")</f>
        <v>12000</v>
      </c>
      <c r="CM41" s="136"/>
      <c r="CN41" s="136"/>
      <c r="CO41" s="136">
        <v>1</v>
      </c>
      <c r="CP41" s="137">
        <v>2</v>
      </c>
      <c r="CQ41" s="138">
        <v>431000</v>
      </c>
      <c r="CR41" s="138">
        <v>407000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1.0333333333333</v>
      </c>
      <c r="B42" s="184" t="s">
        <v>141</v>
      </c>
      <c r="C42" s="184" t="s">
        <v>58</v>
      </c>
      <c r="D42" s="184"/>
      <c r="E42" s="184" t="s">
        <v>134</v>
      </c>
      <c r="F42" s="184" t="s">
        <v>135</v>
      </c>
      <c r="G42" s="184" t="s">
        <v>61</v>
      </c>
      <c r="H42" s="87" t="s">
        <v>66</v>
      </c>
      <c r="I42" s="87" t="s">
        <v>85</v>
      </c>
      <c r="J42" s="87" t="s">
        <v>142</v>
      </c>
      <c r="K42" s="176">
        <v>150000</v>
      </c>
      <c r="L42" s="79">
        <v>10</v>
      </c>
      <c r="M42" s="79">
        <v>0</v>
      </c>
      <c r="N42" s="79">
        <v>29</v>
      </c>
      <c r="O42" s="88">
        <v>2</v>
      </c>
      <c r="P42" s="89">
        <v>0</v>
      </c>
      <c r="Q42" s="90">
        <f>O42+P42</f>
        <v>2</v>
      </c>
      <c r="R42" s="80">
        <f>IFERROR(Q42/N42,"-")</f>
        <v>0.068965517241379</v>
      </c>
      <c r="S42" s="79">
        <v>0</v>
      </c>
      <c r="T42" s="79">
        <v>2</v>
      </c>
      <c r="U42" s="80">
        <f>IFERROR(T42/(Q42),"-")</f>
        <v>1</v>
      </c>
      <c r="V42" s="81">
        <f>IFERROR(K42/SUM(Q42:Q43),"-")</f>
        <v>37500</v>
      </c>
      <c r="W42" s="82">
        <v>1</v>
      </c>
      <c r="X42" s="80">
        <f>IF(Q42=0,"-",W42/Q42)</f>
        <v>0.5</v>
      </c>
      <c r="Y42" s="181">
        <v>152000</v>
      </c>
      <c r="Z42" s="182">
        <f>IFERROR(Y42/Q42,"-")</f>
        <v>76000</v>
      </c>
      <c r="AA42" s="182">
        <f>IFERROR(Y42/W42,"-")</f>
        <v>152000</v>
      </c>
      <c r="AB42" s="176">
        <f>SUM(Y42:Y43)-SUM(K42:K43)</f>
        <v>5000</v>
      </c>
      <c r="AC42" s="83">
        <f>SUM(Y42:Y43)/SUM(K42:K43)</f>
        <v>1.0333333333333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>
        <v>1</v>
      </c>
      <c r="CH42" s="131">
        <f>IF(Q42=0,"",IF(CG42=0,"",(CG42/Q42)))</f>
        <v>0.5</v>
      </c>
      <c r="CI42" s="132">
        <v>1</v>
      </c>
      <c r="CJ42" s="133">
        <f>IFERROR(CI42/CG42,"-")</f>
        <v>1</v>
      </c>
      <c r="CK42" s="134">
        <v>152000</v>
      </c>
      <c r="CL42" s="135">
        <f>IFERROR(CK42/CG42,"-")</f>
        <v>152000</v>
      </c>
      <c r="CM42" s="136"/>
      <c r="CN42" s="136"/>
      <c r="CO42" s="136">
        <v>1</v>
      </c>
      <c r="CP42" s="137">
        <v>1</v>
      </c>
      <c r="CQ42" s="138">
        <v>152000</v>
      </c>
      <c r="CR42" s="138">
        <v>152000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/>
      <c r="B43" s="184" t="s">
        <v>143</v>
      </c>
      <c r="C43" s="184" t="s">
        <v>58</v>
      </c>
      <c r="D43" s="184"/>
      <c r="E43" s="184" t="s">
        <v>134</v>
      </c>
      <c r="F43" s="184" t="s">
        <v>135</v>
      </c>
      <c r="G43" s="184" t="s">
        <v>75</v>
      </c>
      <c r="H43" s="87"/>
      <c r="I43" s="87"/>
      <c r="J43" s="87"/>
      <c r="K43" s="176"/>
      <c r="L43" s="79">
        <v>22</v>
      </c>
      <c r="M43" s="79">
        <v>16</v>
      </c>
      <c r="N43" s="79">
        <v>4</v>
      </c>
      <c r="O43" s="88">
        <v>2</v>
      </c>
      <c r="P43" s="89">
        <v>0</v>
      </c>
      <c r="Q43" s="90">
        <f>O43+P43</f>
        <v>2</v>
      </c>
      <c r="R43" s="80">
        <f>IFERROR(Q43/N43,"-")</f>
        <v>0.5</v>
      </c>
      <c r="S43" s="79">
        <v>1</v>
      </c>
      <c r="T43" s="79">
        <v>0</v>
      </c>
      <c r="U43" s="80">
        <f>IFERROR(T43/(Q43),"-")</f>
        <v>0</v>
      </c>
      <c r="V43" s="81"/>
      <c r="W43" s="82">
        <v>1</v>
      </c>
      <c r="X43" s="80">
        <f>IF(Q43=0,"-",W43/Q43)</f>
        <v>0.5</v>
      </c>
      <c r="Y43" s="181">
        <v>3000</v>
      </c>
      <c r="Z43" s="182">
        <f>IFERROR(Y43/Q43,"-")</f>
        <v>1500</v>
      </c>
      <c r="AA43" s="182">
        <f>IFERROR(Y43/W43,"-")</f>
        <v>3000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0.5</v>
      </c>
      <c r="BQ43" s="118">
        <v>1</v>
      </c>
      <c r="BR43" s="119">
        <f>IFERROR(BQ43/BO43,"-")</f>
        <v>1</v>
      </c>
      <c r="BS43" s="120">
        <v>3000</v>
      </c>
      <c r="BT43" s="121">
        <f>IFERROR(BS43/BO43,"-")</f>
        <v>3000</v>
      </c>
      <c r="BU43" s="122">
        <v>1</v>
      </c>
      <c r="BV43" s="122"/>
      <c r="BW43" s="122"/>
      <c r="BX43" s="123">
        <v>1</v>
      </c>
      <c r="BY43" s="124">
        <f>IF(Q43=0,"",IF(BX43=0,"",(BX43/Q43)))</f>
        <v>0.5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3000</v>
      </c>
      <c r="CR43" s="138">
        <v>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15.226666666667</v>
      </c>
      <c r="B44" s="184" t="s">
        <v>144</v>
      </c>
      <c r="C44" s="184" t="s">
        <v>58</v>
      </c>
      <c r="D44" s="184"/>
      <c r="E44" s="184" t="s">
        <v>88</v>
      </c>
      <c r="F44" s="184" t="s">
        <v>138</v>
      </c>
      <c r="G44" s="184" t="s">
        <v>61</v>
      </c>
      <c r="H44" s="87" t="s">
        <v>66</v>
      </c>
      <c r="I44" s="87" t="s">
        <v>85</v>
      </c>
      <c r="J44" s="186" t="s">
        <v>90</v>
      </c>
      <c r="K44" s="176">
        <v>150000</v>
      </c>
      <c r="L44" s="79">
        <v>11</v>
      </c>
      <c r="M44" s="79">
        <v>0</v>
      </c>
      <c r="N44" s="79">
        <v>91</v>
      </c>
      <c r="O44" s="88">
        <v>7</v>
      </c>
      <c r="P44" s="89">
        <v>0</v>
      </c>
      <c r="Q44" s="90">
        <f>O44+P44</f>
        <v>7</v>
      </c>
      <c r="R44" s="80">
        <f>IFERROR(Q44/N44,"-")</f>
        <v>0.076923076923077</v>
      </c>
      <c r="S44" s="79">
        <v>1</v>
      </c>
      <c r="T44" s="79">
        <v>3</v>
      </c>
      <c r="U44" s="80">
        <f>IFERROR(T44/(Q44),"-")</f>
        <v>0.42857142857143</v>
      </c>
      <c r="V44" s="81">
        <f>IFERROR(K44/SUM(Q44:Q45),"-")</f>
        <v>7894.7368421053</v>
      </c>
      <c r="W44" s="82">
        <v>2</v>
      </c>
      <c r="X44" s="80">
        <f>IF(Q44=0,"-",W44/Q44)</f>
        <v>0.28571428571429</v>
      </c>
      <c r="Y44" s="181">
        <v>34000</v>
      </c>
      <c r="Z44" s="182">
        <f>IFERROR(Y44/Q44,"-")</f>
        <v>4857.1428571429</v>
      </c>
      <c r="AA44" s="182">
        <f>IFERROR(Y44/W44,"-")</f>
        <v>17000</v>
      </c>
      <c r="AB44" s="176">
        <f>SUM(Y44:Y45)-SUM(K44:K45)</f>
        <v>2134000</v>
      </c>
      <c r="AC44" s="83">
        <f>SUM(Y44:Y45)/SUM(K44:K45)</f>
        <v>15.226666666667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0.14285714285714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>
        <v>2</v>
      </c>
      <c r="BG44" s="110">
        <f>IF(Q44=0,"",IF(BF44=0,"",(BF44/Q44)))</f>
        <v>0.28571428571429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0.28571428571429</v>
      </c>
      <c r="BQ44" s="118">
        <v>1</v>
      </c>
      <c r="BR44" s="119">
        <f>IFERROR(BQ44/BO44,"-")</f>
        <v>0.5</v>
      </c>
      <c r="BS44" s="120">
        <v>24000</v>
      </c>
      <c r="BT44" s="121">
        <f>IFERROR(BS44/BO44,"-")</f>
        <v>12000</v>
      </c>
      <c r="BU44" s="122"/>
      <c r="BV44" s="122"/>
      <c r="BW44" s="122">
        <v>1</v>
      </c>
      <c r="BX44" s="123">
        <v>1</v>
      </c>
      <c r="BY44" s="124">
        <f>IF(Q44=0,"",IF(BX44=0,"",(BX44/Q44)))</f>
        <v>0.14285714285714</v>
      </c>
      <c r="BZ44" s="125">
        <v>1</v>
      </c>
      <c r="CA44" s="126">
        <f>IFERROR(BZ44/BX44,"-")</f>
        <v>1</v>
      </c>
      <c r="CB44" s="127">
        <v>10000</v>
      </c>
      <c r="CC44" s="128">
        <f>IFERROR(CB44/BX44,"-")</f>
        <v>10000</v>
      </c>
      <c r="CD44" s="129"/>
      <c r="CE44" s="129">
        <v>1</v>
      </c>
      <c r="CF44" s="129"/>
      <c r="CG44" s="130">
        <v>1</v>
      </c>
      <c r="CH44" s="131">
        <f>IF(Q44=0,"",IF(CG44=0,"",(CG44/Q44)))</f>
        <v>0.14285714285714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2</v>
      </c>
      <c r="CQ44" s="138">
        <v>34000</v>
      </c>
      <c r="CR44" s="138">
        <v>24000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145</v>
      </c>
      <c r="C45" s="184" t="s">
        <v>58</v>
      </c>
      <c r="D45" s="184"/>
      <c r="E45" s="184" t="s">
        <v>88</v>
      </c>
      <c r="F45" s="184" t="s">
        <v>138</v>
      </c>
      <c r="G45" s="184" t="s">
        <v>75</v>
      </c>
      <c r="H45" s="87"/>
      <c r="I45" s="87"/>
      <c r="J45" s="87"/>
      <c r="K45" s="176"/>
      <c r="L45" s="79">
        <v>136</v>
      </c>
      <c r="M45" s="79">
        <v>56</v>
      </c>
      <c r="N45" s="79">
        <v>55</v>
      </c>
      <c r="O45" s="88">
        <v>12</v>
      </c>
      <c r="P45" s="89">
        <v>0</v>
      </c>
      <c r="Q45" s="90">
        <f>O45+P45</f>
        <v>12</v>
      </c>
      <c r="R45" s="80">
        <f>IFERROR(Q45/N45,"-")</f>
        <v>0.21818181818182</v>
      </c>
      <c r="S45" s="79">
        <v>2</v>
      </c>
      <c r="T45" s="79">
        <v>1</v>
      </c>
      <c r="U45" s="80">
        <f>IFERROR(T45/(Q45),"-")</f>
        <v>0.083333333333333</v>
      </c>
      <c r="V45" s="81"/>
      <c r="W45" s="82">
        <v>3</v>
      </c>
      <c r="X45" s="80">
        <f>IF(Q45=0,"-",W45/Q45)</f>
        <v>0.25</v>
      </c>
      <c r="Y45" s="181">
        <v>2250000</v>
      </c>
      <c r="Z45" s="182">
        <f>IFERROR(Y45/Q45,"-")</f>
        <v>187500</v>
      </c>
      <c r="AA45" s="182">
        <f>IFERROR(Y45/W45,"-")</f>
        <v>750000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0.083333333333333</v>
      </c>
      <c r="BH45" s="109">
        <v>1</v>
      </c>
      <c r="BI45" s="111">
        <f>IFERROR(BH45/BF45,"-")</f>
        <v>1</v>
      </c>
      <c r="BJ45" s="112">
        <v>16000</v>
      </c>
      <c r="BK45" s="113">
        <f>IFERROR(BJ45/BF45,"-")</f>
        <v>16000</v>
      </c>
      <c r="BL45" s="114"/>
      <c r="BM45" s="114"/>
      <c r="BN45" s="114">
        <v>1</v>
      </c>
      <c r="BO45" s="116">
        <v>3</v>
      </c>
      <c r="BP45" s="117">
        <f>IF(Q45=0,"",IF(BO45=0,"",(BO45/Q45)))</f>
        <v>0.25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5</v>
      </c>
      <c r="BY45" s="124">
        <f>IF(Q45=0,"",IF(BX45=0,"",(BX45/Q45)))</f>
        <v>0.41666666666667</v>
      </c>
      <c r="BZ45" s="125">
        <v>1</v>
      </c>
      <c r="CA45" s="126">
        <f>IFERROR(BZ45/BX45,"-")</f>
        <v>0.2</v>
      </c>
      <c r="CB45" s="127">
        <v>129000</v>
      </c>
      <c r="CC45" s="128">
        <f>IFERROR(CB45/BX45,"-")</f>
        <v>25800</v>
      </c>
      <c r="CD45" s="129"/>
      <c r="CE45" s="129"/>
      <c r="CF45" s="129">
        <v>1</v>
      </c>
      <c r="CG45" s="130">
        <v>3</v>
      </c>
      <c r="CH45" s="131">
        <f>IF(Q45=0,"",IF(CG45=0,"",(CG45/Q45)))</f>
        <v>0.25</v>
      </c>
      <c r="CI45" s="132">
        <v>1</v>
      </c>
      <c r="CJ45" s="133">
        <f>IFERROR(CI45/CG45,"-")</f>
        <v>0.33333333333333</v>
      </c>
      <c r="CK45" s="134">
        <v>2105000</v>
      </c>
      <c r="CL45" s="135">
        <f>IFERROR(CK45/CG45,"-")</f>
        <v>701666.66666667</v>
      </c>
      <c r="CM45" s="136"/>
      <c r="CN45" s="136"/>
      <c r="CO45" s="136">
        <v>1</v>
      </c>
      <c r="CP45" s="137">
        <v>3</v>
      </c>
      <c r="CQ45" s="138">
        <v>2250000</v>
      </c>
      <c r="CR45" s="138">
        <v>2105000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>
        <f>AC46</f>
        <v>0</v>
      </c>
      <c r="B46" s="184" t="s">
        <v>146</v>
      </c>
      <c r="C46" s="184" t="s">
        <v>58</v>
      </c>
      <c r="D46" s="184"/>
      <c r="E46" s="184" t="s">
        <v>134</v>
      </c>
      <c r="F46" s="184" t="s">
        <v>135</v>
      </c>
      <c r="G46" s="184" t="s">
        <v>61</v>
      </c>
      <c r="H46" s="87" t="s">
        <v>80</v>
      </c>
      <c r="I46" s="87" t="s">
        <v>85</v>
      </c>
      <c r="J46" s="185" t="s">
        <v>147</v>
      </c>
      <c r="K46" s="176">
        <v>130000</v>
      </c>
      <c r="L46" s="79">
        <v>10</v>
      </c>
      <c r="M46" s="79">
        <v>0</v>
      </c>
      <c r="N46" s="79">
        <v>27</v>
      </c>
      <c r="O46" s="88">
        <v>1</v>
      </c>
      <c r="P46" s="89">
        <v>0</v>
      </c>
      <c r="Q46" s="90">
        <f>O46+P46</f>
        <v>1</v>
      </c>
      <c r="R46" s="80">
        <f>IFERROR(Q46/N46,"-")</f>
        <v>0.037037037037037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130000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-130000</v>
      </c>
      <c r="AC46" s="83">
        <f>SUM(Y46:Y47)/SUM(K46:K47)</f>
        <v>0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1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148</v>
      </c>
      <c r="C47" s="184" t="s">
        <v>58</v>
      </c>
      <c r="D47" s="184"/>
      <c r="E47" s="184" t="s">
        <v>134</v>
      </c>
      <c r="F47" s="184" t="s">
        <v>135</v>
      </c>
      <c r="G47" s="184" t="s">
        <v>75</v>
      </c>
      <c r="H47" s="87"/>
      <c r="I47" s="87"/>
      <c r="J47" s="87"/>
      <c r="K47" s="176"/>
      <c r="L47" s="79">
        <v>19</v>
      </c>
      <c r="M47" s="79">
        <v>10</v>
      </c>
      <c r="N47" s="79">
        <v>14</v>
      </c>
      <c r="O47" s="88">
        <v>0</v>
      </c>
      <c r="P47" s="89">
        <v>0</v>
      </c>
      <c r="Q47" s="90">
        <f>O47+P47</f>
        <v>0</v>
      </c>
      <c r="R47" s="80">
        <f>IFERROR(Q47/N47,"-")</f>
        <v>0</v>
      </c>
      <c r="S47" s="79">
        <v>0</v>
      </c>
      <c r="T47" s="79">
        <v>0</v>
      </c>
      <c r="U47" s="80" t="str">
        <f>IFERROR(T47/(Q47),"-")</f>
        <v>-</v>
      </c>
      <c r="V47" s="81"/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/>
      <c r="AC47" s="83"/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1.6038461538462</v>
      </c>
      <c r="B48" s="184" t="s">
        <v>149</v>
      </c>
      <c r="C48" s="184" t="s">
        <v>58</v>
      </c>
      <c r="D48" s="184"/>
      <c r="E48" s="184" t="s">
        <v>134</v>
      </c>
      <c r="F48" s="184" t="s">
        <v>135</v>
      </c>
      <c r="G48" s="184" t="s">
        <v>61</v>
      </c>
      <c r="H48" s="87" t="s">
        <v>150</v>
      </c>
      <c r="I48" s="87" t="s">
        <v>85</v>
      </c>
      <c r="J48" s="186" t="s">
        <v>151</v>
      </c>
      <c r="K48" s="176">
        <v>130000</v>
      </c>
      <c r="L48" s="79">
        <v>7</v>
      </c>
      <c r="M48" s="79">
        <v>0</v>
      </c>
      <c r="N48" s="79">
        <v>40</v>
      </c>
      <c r="O48" s="88">
        <v>2</v>
      </c>
      <c r="P48" s="89">
        <v>0</v>
      </c>
      <c r="Q48" s="90">
        <f>O48+P48</f>
        <v>2</v>
      </c>
      <c r="R48" s="80">
        <f>IFERROR(Q48/N48,"-")</f>
        <v>0.05</v>
      </c>
      <c r="S48" s="79">
        <v>0</v>
      </c>
      <c r="T48" s="79">
        <v>2</v>
      </c>
      <c r="U48" s="80">
        <f>IFERROR(T48/(Q48),"-")</f>
        <v>1</v>
      </c>
      <c r="V48" s="81">
        <f>IFERROR(K48/SUM(Q48:Q49),"-")</f>
        <v>26000</v>
      </c>
      <c r="W48" s="82">
        <v>2</v>
      </c>
      <c r="X48" s="80">
        <f>IF(Q48=0,"-",W48/Q48)</f>
        <v>1</v>
      </c>
      <c r="Y48" s="181">
        <v>108500</v>
      </c>
      <c r="Z48" s="182">
        <f>IFERROR(Y48/Q48,"-")</f>
        <v>54250</v>
      </c>
      <c r="AA48" s="182">
        <f>IFERROR(Y48/W48,"-")</f>
        <v>54250</v>
      </c>
      <c r="AB48" s="176">
        <f>SUM(Y48:Y49)-SUM(K48:K49)</f>
        <v>78500</v>
      </c>
      <c r="AC48" s="83">
        <f>SUM(Y48:Y49)/SUM(K48:K49)</f>
        <v>1.6038461538462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>
        <v>2</v>
      </c>
      <c r="BY48" s="124">
        <f>IF(Q48=0,"",IF(BX48=0,"",(BX48/Q48)))</f>
        <v>1</v>
      </c>
      <c r="BZ48" s="125">
        <v>2</v>
      </c>
      <c r="CA48" s="126">
        <f>IFERROR(BZ48/BX48,"-")</f>
        <v>1</v>
      </c>
      <c r="CB48" s="127">
        <v>108500</v>
      </c>
      <c r="CC48" s="128">
        <f>IFERROR(CB48/BX48,"-")</f>
        <v>54250</v>
      </c>
      <c r="CD48" s="129"/>
      <c r="CE48" s="129"/>
      <c r="CF48" s="129">
        <v>2</v>
      </c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108500</v>
      </c>
      <c r="CR48" s="138">
        <v>89000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152</v>
      </c>
      <c r="C49" s="184" t="s">
        <v>58</v>
      </c>
      <c r="D49" s="184"/>
      <c r="E49" s="184" t="s">
        <v>134</v>
      </c>
      <c r="F49" s="184" t="s">
        <v>135</v>
      </c>
      <c r="G49" s="184" t="s">
        <v>75</v>
      </c>
      <c r="H49" s="87"/>
      <c r="I49" s="87"/>
      <c r="J49" s="87"/>
      <c r="K49" s="176"/>
      <c r="L49" s="79">
        <v>20</v>
      </c>
      <c r="M49" s="79">
        <v>12</v>
      </c>
      <c r="N49" s="79">
        <v>6</v>
      </c>
      <c r="O49" s="88">
        <v>3</v>
      </c>
      <c r="P49" s="89">
        <v>0</v>
      </c>
      <c r="Q49" s="90">
        <f>O49+P49</f>
        <v>3</v>
      </c>
      <c r="R49" s="80">
        <f>IFERROR(Q49/N49,"-")</f>
        <v>0.5</v>
      </c>
      <c r="S49" s="79">
        <v>0</v>
      </c>
      <c r="T49" s="79">
        <v>1</v>
      </c>
      <c r="U49" s="80">
        <f>IFERROR(T49/(Q49),"-")</f>
        <v>0.33333333333333</v>
      </c>
      <c r="V49" s="81"/>
      <c r="W49" s="82">
        <v>1</v>
      </c>
      <c r="X49" s="80">
        <f>IF(Q49=0,"-",W49/Q49)</f>
        <v>0.33333333333333</v>
      </c>
      <c r="Y49" s="181">
        <v>100000</v>
      </c>
      <c r="Z49" s="182">
        <f>IFERROR(Y49/Q49,"-")</f>
        <v>33333.333333333</v>
      </c>
      <c r="AA49" s="182">
        <f>IFERROR(Y49/W49,"-")</f>
        <v>100000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0.33333333333333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2</v>
      </c>
      <c r="BY49" s="124">
        <f>IF(Q49=0,"",IF(BX49=0,"",(BX49/Q49)))</f>
        <v>0.66666666666667</v>
      </c>
      <c r="BZ49" s="125">
        <v>1</v>
      </c>
      <c r="CA49" s="126">
        <f>IFERROR(BZ49/BX49,"-")</f>
        <v>0.5</v>
      </c>
      <c r="CB49" s="127">
        <v>100000</v>
      </c>
      <c r="CC49" s="128">
        <f>IFERROR(CB49/BX49,"-")</f>
        <v>50000</v>
      </c>
      <c r="CD49" s="129"/>
      <c r="CE49" s="129"/>
      <c r="CF49" s="129">
        <v>1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100000</v>
      </c>
      <c r="CR49" s="138">
        <v>100000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2.14375</v>
      </c>
      <c r="B50" s="184" t="s">
        <v>153</v>
      </c>
      <c r="C50" s="184" t="s">
        <v>58</v>
      </c>
      <c r="D50" s="184"/>
      <c r="E50" s="184" t="s">
        <v>154</v>
      </c>
      <c r="F50" s="184" t="s">
        <v>99</v>
      </c>
      <c r="G50" s="184" t="s">
        <v>61</v>
      </c>
      <c r="H50" s="87" t="s">
        <v>150</v>
      </c>
      <c r="I50" s="87" t="s">
        <v>155</v>
      </c>
      <c r="J50" s="185" t="s">
        <v>81</v>
      </c>
      <c r="K50" s="176">
        <v>320000</v>
      </c>
      <c r="L50" s="79">
        <v>38</v>
      </c>
      <c r="M50" s="79">
        <v>0</v>
      </c>
      <c r="N50" s="79">
        <v>84</v>
      </c>
      <c r="O50" s="88">
        <v>15</v>
      </c>
      <c r="P50" s="89">
        <v>0</v>
      </c>
      <c r="Q50" s="90">
        <f>O50+P50</f>
        <v>15</v>
      </c>
      <c r="R50" s="80">
        <f>IFERROR(Q50/N50,"-")</f>
        <v>0.17857142857143</v>
      </c>
      <c r="S50" s="79">
        <v>3</v>
      </c>
      <c r="T50" s="79">
        <v>8</v>
      </c>
      <c r="U50" s="80">
        <f>IFERROR(T50/(Q50),"-")</f>
        <v>0.53333333333333</v>
      </c>
      <c r="V50" s="81">
        <f>IFERROR(K50/SUM(Q50:Q51),"-")</f>
        <v>16000</v>
      </c>
      <c r="W50" s="82">
        <v>5</v>
      </c>
      <c r="X50" s="80">
        <f>IF(Q50=0,"-",W50/Q50)</f>
        <v>0.33333333333333</v>
      </c>
      <c r="Y50" s="181">
        <v>56000</v>
      </c>
      <c r="Z50" s="182">
        <f>IFERROR(Y50/Q50,"-")</f>
        <v>3733.3333333333</v>
      </c>
      <c r="AA50" s="182">
        <f>IFERROR(Y50/W50,"-")</f>
        <v>11200</v>
      </c>
      <c r="AB50" s="176">
        <f>SUM(Y50:Y51)-SUM(K50:K51)</f>
        <v>366000</v>
      </c>
      <c r="AC50" s="83">
        <f>SUM(Y50:Y51)/SUM(K50:K51)</f>
        <v>2.14375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5</v>
      </c>
      <c r="BG50" s="110">
        <f>IF(Q50=0,"",IF(BF50=0,"",(BF50/Q50)))</f>
        <v>0.33333333333333</v>
      </c>
      <c r="BH50" s="109">
        <v>1</v>
      </c>
      <c r="BI50" s="111">
        <f>IFERROR(BH50/BF50,"-")</f>
        <v>0.2</v>
      </c>
      <c r="BJ50" s="112">
        <v>10000</v>
      </c>
      <c r="BK50" s="113">
        <f>IFERROR(BJ50/BF50,"-")</f>
        <v>2000</v>
      </c>
      <c r="BL50" s="114">
        <v>1</v>
      </c>
      <c r="BM50" s="114"/>
      <c r="BN50" s="114"/>
      <c r="BO50" s="116">
        <v>7</v>
      </c>
      <c r="BP50" s="117">
        <f>IF(Q50=0,"",IF(BO50=0,"",(BO50/Q50)))</f>
        <v>0.46666666666667</v>
      </c>
      <c r="BQ50" s="118">
        <v>1</v>
      </c>
      <c r="BR50" s="119">
        <f>IFERROR(BQ50/BO50,"-")</f>
        <v>0.14285714285714</v>
      </c>
      <c r="BS50" s="120">
        <v>3000</v>
      </c>
      <c r="BT50" s="121">
        <f>IFERROR(BS50/BO50,"-")</f>
        <v>428.57142857143</v>
      </c>
      <c r="BU50" s="122">
        <v>1</v>
      </c>
      <c r="BV50" s="122"/>
      <c r="BW50" s="122"/>
      <c r="BX50" s="123">
        <v>2</v>
      </c>
      <c r="BY50" s="124">
        <f>IF(Q50=0,"",IF(BX50=0,"",(BX50/Q50)))</f>
        <v>0.13333333333333</v>
      </c>
      <c r="BZ50" s="125">
        <v>2</v>
      </c>
      <c r="CA50" s="126">
        <f>IFERROR(BZ50/BX50,"-")</f>
        <v>1</v>
      </c>
      <c r="CB50" s="127">
        <v>26000</v>
      </c>
      <c r="CC50" s="128">
        <f>IFERROR(CB50/BX50,"-")</f>
        <v>13000</v>
      </c>
      <c r="CD50" s="129">
        <v>1</v>
      </c>
      <c r="CE50" s="129"/>
      <c r="CF50" s="129">
        <v>1</v>
      </c>
      <c r="CG50" s="130">
        <v>1</v>
      </c>
      <c r="CH50" s="131">
        <f>IF(Q50=0,"",IF(CG50=0,"",(CG50/Q50)))</f>
        <v>0.066666666666667</v>
      </c>
      <c r="CI50" s="132">
        <v>1</v>
      </c>
      <c r="CJ50" s="133">
        <f>IFERROR(CI50/CG50,"-")</f>
        <v>1</v>
      </c>
      <c r="CK50" s="134">
        <v>17000</v>
      </c>
      <c r="CL50" s="135">
        <f>IFERROR(CK50/CG50,"-")</f>
        <v>17000</v>
      </c>
      <c r="CM50" s="136"/>
      <c r="CN50" s="136"/>
      <c r="CO50" s="136">
        <v>1</v>
      </c>
      <c r="CP50" s="137">
        <v>5</v>
      </c>
      <c r="CQ50" s="138">
        <v>56000</v>
      </c>
      <c r="CR50" s="138">
        <v>25000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156</v>
      </c>
      <c r="C51" s="184" t="s">
        <v>58</v>
      </c>
      <c r="D51" s="184"/>
      <c r="E51" s="184" t="s">
        <v>154</v>
      </c>
      <c r="F51" s="184" t="s">
        <v>99</v>
      </c>
      <c r="G51" s="184" t="s">
        <v>75</v>
      </c>
      <c r="H51" s="87"/>
      <c r="I51" s="87"/>
      <c r="J51" s="87"/>
      <c r="K51" s="176"/>
      <c r="L51" s="79">
        <v>31</v>
      </c>
      <c r="M51" s="79">
        <v>24</v>
      </c>
      <c r="N51" s="79">
        <v>6</v>
      </c>
      <c r="O51" s="88">
        <v>5</v>
      </c>
      <c r="P51" s="89">
        <v>0</v>
      </c>
      <c r="Q51" s="90">
        <f>O51+P51</f>
        <v>5</v>
      </c>
      <c r="R51" s="80">
        <f>IFERROR(Q51/N51,"-")</f>
        <v>0.83333333333333</v>
      </c>
      <c r="S51" s="79">
        <v>3</v>
      </c>
      <c r="T51" s="79">
        <v>1</v>
      </c>
      <c r="U51" s="80">
        <f>IFERROR(T51/(Q51),"-")</f>
        <v>0.2</v>
      </c>
      <c r="V51" s="81"/>
      <c r="W51" s="82">
        <v>3</v>
      </c>
      <c r="X51" s="80">
        <f>IF(Q51=0,"-",W51/Q51)</f>
        <v>0.6</v>
      </c>
      <c r="Y51" s="181">
        <v>630000</v>
      </c>
      <c r="Z51" s="182">
        <f>IFERROR(Y51/Q51,"-")</f>
        <v>126000</v>
      </c>
      <c r="AA51" s="182">
        <f>IFERROR(Y51/W51,"-")</f>
        <v>210000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>
        <v>1</v>
      </c>
      <c r="BR51" s="119">
        <f>IFERROR(BQ51/BO51,"-")</f>
        <v>1</v>
      </c>
      <c r="BS51" s="120">
        <v>392000</v>
      </c>
      <c r="BT51" s="121">
        <f>IFERROR(BS51/BO51,"-")</f>
        <v>392000</v>
      </c>
      <c r="BU51" s="122"/>
      <c r="BV51" s="122"/>
      <c r="BW51" s="122">
        <v>1</v>
      </c>
      <c r="BX51" s="123">
        <v>2</v>
      </c>
      <c r="BY51" s="124">
        <f>IF(Q51=0,"",IF(BX51=0,"",(BX51/Q51)))</f>
        <v>0.4</v>
      </c>
      <c r="BZ51" s="125">
        <v>1</v>
      </c>
      <c r="CA51" s="126">
        <f>IFERROR(BZ51/BX51,"-")</f>
        <v>0.5</v>
      </c>
      <c r="CB51" s="127">
        <v>224000</v>
      </c>
      <c r="CC51" s="128">
        <f>IFERROR(CB51/BX51,"-")</f>
        <v>112000</v>
      </c>
      <c r="CD51" s="129"/>
      <c r="CE51" s="129"/>
      <c r="CF51" s="129">
        <v>1</v>
      </c>
      <c r="CG51" s="130">
        <v>1</v>
      </c>
      <c r="CH51" s="131">
        <f>IF(Q51=0,"",IF(CG51=0,"",(CG51/Q51)))</f>
        <v>0.2</v>
      </c>
      <c r="CI51" s="132">
        <v>1</v>
      </c>
      <c r="CJ51" s="133">
        <f>IFERROR(CI51/CG51,"-")</f>
        <v>1</v>
      </c>
      <c r="CK51" s="134">
        <v>14000</v>
      </c>
      <c r="CL51" s="135">
        <f>IFERROR(CK51/CG51,"-")</f>
        <v>14000</v>
      </c>
      <c r="CM51" s="136"/>
      <c r="CN51" s="136"/>
      <c r="CO51" s="136">
        <v>1</v>
      </c>
      <c r="CP51" s="137">
        <v>3</v>
      </c>
      <c r="CQ51" s="138">
        <v>630000</v>
      </c>
      <c r="CR51" s="138">
        <v>392000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0.425</v>
      </c>
      <c r="B52" s="184" t="s">
        <v>157</v>
      </c>
      <c r="C52" s="184" t="s">
        <v>58</v>
      </c>
      <c r="D52" s="184"/>
      <c r="E52" s="184" t="s">
        <v>158</v>
      </c>
      <c r="F52" s="184" t="s">
        <v>79</v>
      </c>
      <c r="G52" s="184" t="s">
        <v>61</v>
      </c>
      <c r="H52" s="87" t="s">
        <v>159</v>
      </c>
      <c r="I52" s="87" t="s">
        <v>63</v>
      </c>
      <c r="J52" s="185" t="s">
        <v>81</v>
      </c>
      <c r="K52" s="176">
        <v>120000</v>
      </c>
      <c r="L52" s="79">
        <v>11</v>
      </c>
      <c r="M52" s="79">
        <v>0</v>
      </c>
      <c r="N52" s="79">
        <v>43</v>
      </c>
      <c r="O52" s="88">
        <v>4</v>
      </c>
      <c r="P52" s="89">
        <v>0</v>
      </c>
      <c r="Q52" s="90">
        <f>O52+P52</f>
        <v>4</v>
      </c>
      <c r="R52" s="80">
        <f>IFERROR(Q52/N52,"-")</f>
        <v>0.093023255813953</v>
      </c>
      <c r="S52" s="79">
        <v>0</v>
      </c>
      <c r="T52" s="79">
        <v>3</v>
      </c>
      <c r="U52" s="80">
        <f>IFERROR(T52/(Q52),"-")</f>
        <v>0.75</v>
      </c>
      <c r="V52" s="81">
        <f>IFERROR(K52/SUM(Q52:Q53),"-")</f>
        <v>17142.857142857</v>
      </c>
      <c r="W52" s="82">
        <v>1</v>
      </c>
      <c r="X52" s="80">
        <f>IF(Q52=0,"-",W52/Q52)</f>
        <v>0.25</v>
      </c>
      <c r="Y52" s="181">
        <v>6000</v>
      </c>
      <c r="Z52" s="182">
        <f>IFERROR(Y52/Q52,"-")</f>
        <v>1500</v>
      </c>
      <c r="AA52" s="182">
        <f>IFERROR(Y52/W52,"-")</f>
        <v>6000</v>
      </c>
      <c r="AB52" s="176">
        <f>SUM(Y52:Y53)-SUM(K52:K53)</f>
        <v>-69000</v>
      </c>
      <c r="AC52" s="83">
        <f>SUM(Y52:Y53)/SUM(K52:K53)</f>
        <v>0.425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0.25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0.25</v>
      </c>
      <c r="BH52" s="109">
        <v>1</v>
      </c>
      <c r="BI52" s="111">
        <f>IFERROR(BH52/BF52,"-")</f>
        <v>1</v>
      </c>
      <c r="BJ52" s="112">
        <v>6000</v>
      </c>
      <c r="BK52" s="113">
        <f>IFERROR(BJ52/BF52,"-")</f>
        <v>6000</v>
      </c>
      <c r="BL52" s="114"/>
      <c r="BM52" s="114">
        <v>1</v>
      </c>
      <c r="BN52" s="114"/>
      <c r="BO52" s="116">
        <v>2</v>
      </c>
      <c r="BP52" s="117">
        <f>IF(Q52=0,"",IF(BO52=0,"",(BO52/Q52)))</f>
        <v>0.5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6000</v>
      </c>
      <c r="CR52" s="138">
        <v>6000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160</v>
      </c>
      <c r="C53" s="184" t="s">
        <v>58</v>
      </c>
      <c r="D53" s="184"/>
      <c r="E53" s="184" t="s">
        <v>158</v>
      </c>
      <c r="F53" s="184" t="s">
        <v>79</v>
      </c>
      <c r="G53" s="184" t="s">
        <v>75</v>
      </c>
      <c r="H53" s="87"/>
      <c r="I53" s="87"/>
      <c r="J53" s="87"/>
      <c r="K53" s="176"/>
      <c r="L53" s="79">
        <v>16</v>
      </c>
      <c r="M53" s="79">
        <v>14</v>
      </c>
      <c r="N53" s="79">
        <v>12</v>
      </c>
      <c r="O53" s="88">
        <v>3</v>
      </c>
      <c r="P53" s="89">
        <v>0</v>
      </c>
      <c r="Q53" s="90">
        <f>O53+P53</f>
        <v>3</v>
      </c>
      <c r="R53" s="80">
        <f>IFERROR(Q53/N53,"-")</f>
        <v>0.25</v>
      </c>
      <c r="S53" s="79">
        <v>1</v>
      </c>
      <c r="T53" s="79">
        <v>1</v>
      </c>
      <c r="U53" s="80">
        <f>IFERROR(T53/(Q53),"-")</f>
        <v>0.33333333333333</v>
      </c>
      <c r="V53" s="81"/>
      <c r="W53" s="82">
        <v>1</v>
      </c>
      <c r="X53" s="80">
        <f>IF(Q53=0,"-",W53/Q53)</f>
        <v>0.33333333333333</v>
      </c>
      <c r="Y53" s="181">
        <v>45000</v>
      </c>
      <c r="Z53" s="182">
        <f>IFERROR(Y53/Q53,"-")</f>
        <v>15000</v>
      </c>
      <c r="AA53" s="182">
        <f>IFERROR(Y53/W53,"-")</f>
        <v>45000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0.33333333333333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1</v>
      </c>
      <c r="BP53" s="117">
        <f>IF(Q53=0,"",IF(BO53=0,"",(BO53/Q53)))</f>
        <v>0.33333333333333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>
        <v>1</v>
      </c>
      <c r="CH53" s="131">
        <f>IF(Q53=0,"",IF(CG53=0,"",(CG53/Q53)))</f>
        <v>0.33333333333333</v>
      </c>
      <c r="CI53" s="132">
        <v>1</v>
      </c>
      <c r="CJ53" s="133">
        <f>IFERROR(CI53/CG53,"-")</f>
        <v>1</v>
      </c>
      <c r="CK53" s="134">
        <v>45000</v>
      </c>
      <c r="CL53" s="135">
        <f>IFERROR(CK53/CG53,"-")</f>
        <v>45000</v>
      </c>
      <c r="CM53" s="136"/>
      <c r="CN53" s="136"/>
      <c r="CO53" s="136">
        <v>1</v>
      </c>
      <c r="CP53" s="137">
        <v>1</v>
      </c>
      <c r="CQ53" s="138">
        <v>45000</v>
      </c>
      <c r="CR53" s="138">
        <v>45000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0.625</v>
      </c>
      <c r="B54" s="184" t="s">
        <v>161</v>
      </c>
      <c r="C54" s="184" t="s">
        <v>58</v>
      </c>
      <c r="D54" s="184"/>
      <c r="E54" s="184" t="s">
        <v>162</v>
      </c>
      <c r="F54" s="184" t="s">
        <v>99</v>
      </c>
      <c r="G54" s="184" t="s">
        <v>61</v>
      </c>
      <c r="H54" s="87" t="s">
        <v>159</v>
      </c>
      <c r="I54" s="87" t="s">
        <v>63</v>
      </c>
      <c r="J54" s="87" t="s">
        <v>163</v>
      </c>
      <c r="K54" s="176">
        <v>120000</v>
      </c>
      <c r="L54" s="79">
        <v>12</v>
      </c>
      <c r="M54" s="79">
        <v>0</v>
      </c>
      <c r="N54" s="79">
        <v>68</v>
      </c>
      <c r="O54" s="88">
        <v>4</v>
      </c>
      <c r="P54" s="89">
        <v>0</v>
      </c>
      <c r="Q54" s="90">
        <f>O54+P54</f>
        <v>4</v>
      </c>
      <c r="R54" s="80">
        <f>IFERROR(Q54/N54,"-")</f>
        <v>0.058823529411765</v>
      </c>
      <c r="S54" s="79">
        <v>0</v>
      </c>
      <c r="T54" s="79">
        <v>2</v>
      </c>
      <c r="U54" s="80">
        <f>IFERROR(T54/(Q54),"-")</f>
        <v>0.5</v>
      </c>
      <c r="V54" s="81">
        <f>IFERROR(K54/SUM(Q54:Q55),"-")</f>
        <v>10000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-45000</v>
      </c>
      <c r="AC54" s="83">
        <f>SUM(Y54:Y55)/SUM(K54:K55)</f>
        <v>0.625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0.25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1</v>
      </c>
      <c r="BG54" s="110">
        <f>IF(Q54=0,"",IF(BF54=0,"",(BF54/Q54)))</f>
        <v>0.25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2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164</v>
      </c>
      <c r="C55" s="184" t="s">
        <v>58</v>
      </c>
      <c r="D55" s="184"/>
      <c r="E55" s="184" t="s">
        <v>162</v>
      </c>
      <c r="F55" s="184" t="s">
        <v>99</v>
      </c>
      <c r="G55" s="184" t="s">
        <v>75</v>
      </c>
      <c r="H55" s="87"/>
      <c r="I55" s="87"/>
      <c r="J55" s="87"/>
      <c r="K55" s="176"/>
      <c r="L55" s="79">
        <v>31</v>
      </c>
      <c r="M55" s="79">
        <v>27</v>
      </c>
      <c r="N55" s="79">
        <v>15</v>
      </c>
      <c r="O55" s="88">
        <v>8</v>
      </c>
      <c r="P55" s="89">
        <v>0</v>
      </c>
      <c r="Q55" s="90">
        <f>O55+P55</f>
        <v>8</v>
      </c>
      <c r="R55" s="80">
        <f>IFERROR(Q55/N55,"-")</f>
        <v>0.53333333333333</v>
      </c>
      <c r="S55" s="79">
        <v>0</v>
      </c>
      <c r="T55" s="79">
        <v>3</v>
      </c>
      <c r="U55" s="80">
        <f>IFERROR(T55/(Q55),"-")</f>
        <v>0.375</v>
      </c>
      <c r="V55" s="81"/>
      <c r="W55" s="82">
        <v>1</v>
      </c>
      <c r="X55" s="80">
        <f>IF(Q55=0,"-",W55/Q55)</f>
        <v>0.125</v>
      </c>
      <c r="Y55" s="181">
        <v>75000</v>
      </c>
      <c r="Z55" s="182">
        <f>IFERROR(Y55/Q55,"-")</f>
        <v>9375</v>
      </c>
      <c r="AA55" s="182">
        <f>IFERROR(Y55/W55,"-")</f>
        <v>75000</v>
      </c>
      <c r="AB55" s="176"/>
      <c r="AC55" s="83"/>
      <c r="AD55" s="77"/>
      <c r="AE55" s="91">
        <v>1</v>
      </c>
      <c r="AF55" s="92">
        <f>IF(Q55=0,"",IF(AE55=0,"",(AE55/Q55)))</f>
        <v>0.125</v>
      </c>
      <c r="AG55" s="91"/>
      <c r="AH55" s="93">
        <f>IFERROR(AG55/AE55,"-")</f>
        <v>0</v>
      </c>
      <c r="AI55" s="94"/>
      <c r="AJ55" s="95">
        <f>IFERROR(AI55/AE55,"-")</f>
        <v>0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2</v>
      </c>
      <c r="BG55" s="110">
        <f>IF(Q55=0,"",IF(BF55=0,"",(BF55/Q55)))</f>
        <v>0.25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0.25</v>
      </c>
      <c r="BQ55" s="118">
        <v>1</v>
      </c>
      <c r="BR55" s="119">
        <f>IFERROR(BQ55/BO55,"-")</f>
        <v>0.5</v>
      </c>
      <c r="BS55" s="120">
        <v>75000</v>
      </c>
      <c r="BT55" s="121">
        <f>IFERROR(BS55/BO55,"-")</f>
        <v>37500</v>
      </c>
      <c r="BU55" s="122"/>
      <c r="BV55" s="122"/>
      <c r="BW55" s="122">
        <v>1</v>
      </c>
      <c r="BX55" s="123">
        <v>3</v>
      </c>
      <c r="BY55" s="124">
        <f>IF(Q55=0,"",IF(BX55=0,"",(BX55/Q55)))</f>
        <v>0.375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75000</v>
      </c>
      <c r="CR55" s="138">
        <v>75000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1.05</v>
      </c>
      <c r="B56" s="184" t="s">
        <v>165</v>
      </c>
      <c r="C56" s="184" t="s">
        <v>58</v>
      </c>
      <c r="D56" s="184"/>
      <c r="E56" s="184" t="s">
        <v>59</v>
      </c>
      <c r="F56" s="184" t="s">
        <v>60</v>
      </c>
      <c r="G56" s="184" t="s">
        <v>61</v>
      </c>
      <c r="H56" s="87" t="s">
        <v>166</v>
      </c>
      <c r="I56" s="87" t="s">
        <v>85</v>
      </c>
      <c r="J56" s="186" t="s">
        <v>70</v>
      </c>
      <c r="K56" s="176">
        <v>80000</v>
      </c>
      <c r="L56" s="79">
        <v>6</v>
      </c>
      <c r="M56" s="79">
        <v>0</v>
      </c>
      <c r="N56" s="79">
        <v>43</v>
      </c>
      <c r="O56" s="88">
        <v>1</v>
      </c>
      <c r="P56" s="89">
        <v>0</v>
      </c>
      <c r="Q56" s="90">
        <f>O56+P56</f>
        <v>1</v>
      </c>
      <c r="R56" s="80">
        <f>IFERROR(Q56/N56,"-")</f>
        <v>0.023255813953488</v>
      </c>
      <c r="S56" s="79">
        <v>0</v>
      </c>
      <c r="T56" s="79">
        <v>0</v>
      </c>
      <c r="U56" s="80">
        <f>IFERROR(T56/(Q56),"-")</f>
        <v>0</v>
      </c>
      <c r="V56" s="81">
        <f>IFERROR(K56/SUM(Q56:Q57),"-")</f>
        <v>26666.666666667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4000</v>
      </c>
      <c r="AC56" s="83">
        <f>SUM(Y56:Y57)/SUM(K56:K57)</f>
        <v>1.05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1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167</v>
      </c>
      <c r="C57" s="184" t="s">
        <v>58</v>
      </c>
      <c r="D57" s="184"/>
      <c r="E57" s="184" t="s">
        <v>59</v>
      </c>
      <c r="F57" s="184" t="s">
        <v>60</v>
      </c>
      <c r="G57" s="184" t="s">
        <v>75</v>
      </c>
      <c r="H57" s="87"/>
      <c r="I57" s="87"/>
      <c r="J57" s="87"/>
      <c r="K57" s="176"/>
      <c r="L57" s="79">
        <v>12</v>
      </c>
      <c r="M57" s="79">
        <v>10</v>
      </c>
      <c r="N57" s="79">
        <v>2</v>
      </c>
      <c r="O57" s="88">
        <v>2</v>
      </c>
      <c r="P57" s="89">
        <v>0</v>
      </c>
      <c r="Q57" s="90">
        <f>O57+P57</f>
        <v>2</v>
      </c>
      <c r="R57" s="80">
        <f>IFERROR(Q57/N57,"-")</f>
        <v>1</v>
      </c>
      <c r="S57" s="79">
        <v>0</v>
      </c>
      <c r="T57" s="79">
        <v>0</v>
      </c>
      <c r="U57" s="80">
        <f>IFERROR(T57/(Q57),"-")</f>
        <v>0</v>
      </c>
      <c r="V57" s="81"/>
      <c r="W57" s="82">
        <v>2</v>
      </c>
      <c r="X57" s="80">
        <f>IF(Q57=0,"-",W57/Q57)</f>
        <v>1</v>
      </c>
      <c r="Y57" s="181">
        <v>84000</v>
      </c>
      <c r="Z57" s="182">
        <f>IFERROR(Y57/Q57,"-")</f>
        <v>42000</v>
      </c>
      <c r="AA57" s="182">
        <f>IFERROR(Y57/W57,"-")</f>
        <v>42000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1</v>
      </c>
      <c r="BQ57" s="118">
        <v>2</v>
      </c>
      <c r="BR57" s="119">
        <f>IFERROR(BQ57/BO57,"-")</f>
        <v>1</v>
      </c>
      <c r="BS57" s="120">
        <v>84000</v>
      </c>
      <c r="BT57" s="121">
        <f>IFERROR(BS57/BO57,"-")</f>
        <v>42000</v>
      </c>
      <c r="BU57" s="122">
        <v>1</v>
      </c>
      <c r="BV57" s="122"/>
      <c r="BW57" s="122">
        <v>1</v>
      </c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2</v>
      </c>
      <c r="CQ57" s="138">
        <v>84000</v>
      </c>
      <c r="CR57" s="138">
        <v>81000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0.1875</v>
      </c>
      <c r="B58" s="184" t="s">
        <v>168</v>
      </c>
      <c r="C58" s="184" t="s">
        <v>58</v>
      </c>
      <c r="D58" s="184"/>
      <c r="E58" s="184" t="s">
        <v>134</v>
      </c>
      <c r="F58" s="184" t="s">
        <v>135</v>
      </c>
      <c r="G58" s="184" t="s">
        <v>61</v>
      </c>
      <c r="H58" s="87" t="s">
        <v>166</v>
      </c>
      <c r="I58" s="87" t="s">
        <v>85</v>
      </c>
      <c r="J58" s="185" t="s">
        <v>169</v>
      </c>
      <c r="K58" s="176">
        <v>80000</v>
      </c>
      <c r="L58" s="79">
        <v>6</v>
      </c>
      <c r="M58" s="79">
        <v>0</v>
      </c>
      <c r="N58" s="79">
        <v>13</v>
      </c>
      <c r="O58" s="88">
        <v>3</v>
      </c>
      <c r="P58" s="89">
        <v>0</v>
      </c>
      <c r="Q58" s="90">
        <f>O58+P58</f>
        <v>3</v>
      </c>
      <c r="R58" s="80">
        <f>IFERROR(Q58/N58,"-")</f>
        <v>0.23076923076923</v>
      </c>
      <c r="S58" s="79">
        <v>0</v>
      </c>
      <c r="T58" s="79">
        <v>2</v>
      </c>
      <c r="U58" s="80">
        <f>IFERROR(T58/(Q58),"-")</f>
        <v>0.66666666666667</v>
      </c>
      <c r="V58" s="81">
        <f>IFERROR(K58/SUM(Q58:Q59),"-")</f>
        <v>20000</v>
      </c>
      <c r="W58" s="82">
        <v>1</v>
      </c>
      <c r="X58" s="80">
        <f>IF(Q58=0,"-",W58/Q58)</f>
        <v>0.33333333333333</v>
      </c>
      <c r="Y58" s="181">
        <v>15000</v>
      </c>
      <c r="Z58" s="182">
        <f>IFERROR(Y58/Q58,"-")</f>
        <v>5000</v>
      </c>
      <c r="AA58" s="182">
        <f>IFERROR(Y58/W58,"-")</f>
        <v>15000</v>
      </c>
      <c r="AB58" s="176">
        <f>SUM(Y58:Y59)-SUM(K58:K59)</f>
        <v>-65000</v>
      </c>
      <c r="AC58" s="83">
        <f>SUM(Y58:Y59)/SUM(K58:K59)</f>
        <v>0.1875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0.33333333333333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2</v>
      </c>
      <c r="BY58" s="124">
        <f>IF(Q58=0,"",IF(BX58=0,"",(BX58/Q58)))</f>
        <v>0.66666666666667</v>
      </c>
      <c r="BZ58" s="125">
        <v>1</v>
      </c>
      <c r="CA58" s="126">
        <f>IFERROR(BZ58/BX58,"-")</f>
        <v>0.5</v>
      </c>
      <c r="CB58" s="127">
        <v>15000</v>
      </c>
      <c r="CC58" s="128">
        <f>IFERROR(CB58/BX58,"-")</f>
        <v>7500</v>
      </c>
      <c r="CD58" s="129"/>
      <c r="CE58" s="129">
        <v>1</v>
      </c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15000</v>
      </c>
      <c r="CR58" s="138">
        <v>15000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170</v>
      </c>
      <c r="C59" s="184" t="s">
        <v>58</v>
      </c>
      <c r="D59" s="184"/>
      <c r="E59" s="184" t="s">
        <v>134</v>
      </c>
      <c r="F59" s="184" t="s">
        <v>135</v>
      </c>
      <c r="G59" s="184" t="s">
        <v>75</v>
      </c>
      <c r="H59" s="87"/>
      <c r="I59" s="87"/>
      <c r="J59" s="87"/>
      <c r="K59" s="176"/>
      <c r="L59" s="79">
        <v>11</v>
      </c>
      <c r="M59" s="79">
        <v>7</v>
      </c>
      <c r="N59" s="79">
        <v>2</v>
      </c>
      <c r="O59" s="88">
        <v>1</v>
      </c>
      <c r="P59" s="89">
        <v>0</v>
      </c>
      <c r="Q59" s="90">
        <f>O59+P59</f>
        <v>1</v>
      </c>
      <c r="R59" s="80">
        <f>IFERROR(Q59/N59,"-")</f>
        <v>0.5</v>
      </c>
      <c r="S59" s="79">
        <v>0</v>
      </c>
      <c r="T59" s="79">
        <v>1</v>
      </c>
      <c r="U59" s="80">
        <f>IFERROR(T59/(Q59),"-")</f>
        <v>1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>
        <v>1</v>
      </c>
      <c r="AO59" s="98">
        <f>IF(Q59=0,"",IF(AN59=0,"",(AN59/Q59)))</f>
        <v>1</v>
      </c>
      <c r="AP59" s="97"/>
      <c r="AQ59" s="99">
        <f>IFERROR(AP59/AN59,"-")</f>
        <v>0</v>
      </c>
      <c r="AR59" s="100"/>
      <c r="AS59" s="101">
        <f>IFERROR(AR59/AN59,"-")</f>
        <v>0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>
        <f>IF(Q59=0,"",IF(BO59=0,"",(BO59/Q59)))</f>
        <v>0</v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171</v>
      </c>
      <c r="C60" s="184" t="s">
        <v>58</v>
      </c>
      <c r="D60" s="184"/>
      <c r="E60" s="184" t="s">
        <v>172</v>
      </c>
      <c r="F60" s="184" t="s">
        <v>79</v>
      </c>
      <c r="G60" s="184" t="s">
        <v>61</v>
      </c>
      <c r="H60" s="87" t="s">
        <v>93</v>
      </c>
      <c r="I60" s="87" t="s">
        <v>173</v>
      </c>
      <c r="J60" s="186" t="s">
        <v>151</v>
      </c>
      <c r="K60" s="176">
        <v>50000</v>
      </c>
      <c r="L60" s="79">
        <v>7</v>
      </c>
      <c r="M60" s="79">
        <v>0</v>
      </c>
      <c r="N60" s="79">
        <v>39</v>
      </c>
      <c r="O60" s="88">
        <v>2</v>
      </c>
      <c r="P60" s="89">
        <v>0</v>
      </c>
      <c r="Q60" s="90">
        <f>O60+P60</f>
        <v>2</v>
      </c>
      <c r="R60" s="80">
        <f>IFERROR(Q60/N60,"-")</f>
        <v>0.051282051282051</v>
      </c>
      <c r="S60" s="79">
        <v>0</v>
      </c>
      <c r="T60" s="79">
        <v>1</v>
      </c>
      <c r="U60" s="80">
        <f>IFERROR(T60/(Q60),"-")</f>
        <v>0.5</v>
      </c>
      <c r="V60" s="81">
        <f>IFERROR(K60/SUM(Q60:Q61),"-")</f>
        <v>25000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-50000</v>
      </c>
      <c r="AC60" s="83">
        <f>SUM(Y60:Y61)/SUM(K60:K61)</f>
        <v>0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>
        <v>1</v>
      </c>
      <c r="AX60" s="104">
        <f>IF(Q60=0,"",IF(AW60=0,"",(AW60/Q60)))</f>
        <v>0.5</v>
      </c>
      <c r="AY60" s="103"/>
      <c r="AZ60" s="105">
        <f>IFERROR(AY60/AW60,"-")</f>
        <v>0</v>
      </c>
      <c r="BA60" s="106"/>
      <c r="BB60" s="107">
        <f>IFERROR(BA60/AW60,"-")</f>
        <v>0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>
        <v>1</v>
      </c>
      <c r="BY60" s="124">
        <f>IF(Q60=0,"",IF(BX60=0,"",(BX60/Q60)))</f>
        <v>0.5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174</v>
      </c>
      <c r="C61" s="184" t="s">
        <v>58</v>
      </c>
      <c r="D61" s="184"/>
      <c r="E61" s="184" t="s">
        <v>172</v>
      </c>
      <c r="F61" s="184" t="s">
        <v>79</v>
      </c>
      <c r="G61" s="184" t="s">
        <v>75</v>
      </c>
      <c r="H61" s="87"/>
      <c r="I61" s="87"/>
      <c r="J61" s="87"/>
      <c r="K61" s="176"/>
      <c r="L61" s="79">
        <v>12</v>
      </c>
      <c r="M61" s="79">
        <v>7</v>
      </c>
      <c r="N61" s="79">
        <v>2</v>
      </c>
      <c r="O61" s="88">
        <v>0</v>
      </c>
      <c r="P61" s="89">
        <v>0</v>
      </c>
      <c r="Q61" s="90">
        <f>O61+P61</f>
        <v>0</v>
      </c>
      <c r="R61" s="80">
        <f>IFERROR(Q61/N61,"-")</f>
        <v>0</v>
      </c>
      <c r="S61" s="79">
        <v>0</v>
      </c>
      <c r="T61" s="79">
        <v>0</v>
      </c>
      <c r="U61" s="80" t="str">
        <f>IFERROR(T61/(Q61),"-")</f>
        <v>-</v>
      </c>
      <c r="V61" s="81"/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/>
      <c r="AC61" s="83"/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0.06</v>
      </c>
      <c r="B62" s="184" t="s">
        <v>175</v>
      </c>
      <c r="C62" s="184" t="s">
        <v>58</v>
      </c>
      <c r="D62" s="184"/>
      <c r="E62" s="184" t="s">
        <v>172</v>
      </c>
      <c r="F62" s="184" t="s">
        <v>99</v>
      </c>
      <c r="G62" s="184" t="s">
        <v>61</v>
      </c>
      <c r="H62" s="87" t="s">
        <v>93</v>
      </c>
      <c r="I62" s="87" t="s">
        <v>173</v>
      </c>
      <c r="J62" s="87" t="s">
        <v>142</v>
      </c>
      <c r="K62" s="176">
        <v>50000</v>
      </c>
      <c r="L62" s="79">
        <v>12</v>
      </c>
      <c r="M62" s="79">
        <v>0</v>
      </c>
      <c r="N62" s="79">
        <v>44</v>
      </c>
      <c r="O62" s="88">
        <v>5</v>
      </c>
      <c r="P62" s="89">
        <v>0</v>
      </c>
      <c r="Q62" s="90">
        <f>O62+P62</f>
        <v>5</v>
      </c>
      <c r="R62" s="80">
        <f>IFERROR(Q62/N62,"-")</f>
        <v>0.11363636363636</v>
      </c>
      <c r="S62" s="79">
        <v>0</v>
      </c>
      <c r="T62" s="79">
        <v>2</v>
      </c>
      <c r="U62" s="80">
        <f>IFERROR(T62/(Q62),"-")</f>
        <v>0.4</v>
      </c>
      <c r="V62" s="81">
        <f>IFERROR(K62/SUM(Q62:Q63),"-")</f>
        <v>5000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-47000</v>
      </c>
      <c r="AC62" s="83">
        <f>SUM(Y62:Y63)/SUM(K62:K63)</f>
        <v>0.06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2</v>
      </c>
      <c r="AX62" s="104">
        <f>IF(Q62=0,"",IF(AW62=0,"",(AW62/Q62)))</f>
        <v>0.4</v>
      </c>
      <c r="AY62" s="103"/>
      <c r="AZ62" s="105">
        <f>IFERROR(AY62/AW62,"-")</f>
        <v>0</v>
      </c>
      <c r="BA62" s="106"/>
      <c r="BB62" s="107">
        <f>IFERROR(BA62/AW62,"-")</f>
        <v>0</v>
      </c>
      <c r="BC62" s="108"/>
      <c r="BD62" s="108"/>
      <c r="BE62" s="108"/>
      <c r="BF62" s="109">
        <v>1</v>
      </c>
      <c r="BG62" s="110">
        <f>IF(Q62=0,"",IF(BF62=0,"",(BF62/Q62)))</f>
        <v>0.2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2</v>
      </c>
      <c r="BP62" s="117">
        <f>IF(Q62=0,"",IF(BO62=0,"",(BO62/Q62)))</f>
        <v>0.4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176</v>
      </c>
      <c r="C63" s="184" t="s">
        <v>58</v>
      </c>
      <c r="D63" s="184"/>
      <c r="E63" s="184" t="s">
        <v>172</v>
      </c>
      <c r="F63" s="184" t="s">
        <v>99</v>
      </c>
      <c r="G63" s="184" t="s">
        <v>75</v>
      </c>
      <c r="H63" s="87"/>
      <c r="I63" s="87"/>
      <c r="J63" s="87"/>
      <c r="K63" s="176"/>
      <c r="L63" s="79">
        <v>24</v>
      </c>
      <c r="M63" s="79">
        <v>16</v>
      </c>
      <c r="N63" s="79">
        <v>4</v>
      </c>
      <c r="O63" s="88">
        <v>5</v>
      </c>
      <c r="P63" s="89">
        <v>0</v>
      </c>
      <c r="Q63" s="90">
        <f>O63+P63</f>
        <v>5</v>
      </c>
      <c r="R63" s="80">
        <f>IFERROR(Q63/N63,"-")</f>
        <v>1.25</v>
      </c>
      <c r="S63" s="79">
        <v>1</v>
      </c>
      <c r="T63" s="79">
        <v>1</v>
      </c>
      <c r="U63" s="80">
        <f>IFERROR(T63/(Q63),"-")</f>
        <v>0.2</v>
      </c>
      <c r="V63" s="81"/>
      <c r="W63" s="82">
        <v>1</v>
      </c>
      <c r="X63" s="80">
        <f>IF(Q63=0,"-",W63/Q63)</f>
        <v>0.2</v>
      </c>
      <c r="Y63" s="181">
        <v>3000</v>
      </c>
      <c r="Z63" s="182">
        <f>IFERROR(Y63/Q63,"-")</f>
        <v>600</v>
      </c>
      <c r="AA63" s="182">
        <f>IFERROR(Y63/W63,"-")</f>
        <v>3000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4</v>
      </c>
      <c r="BP63" s="117">
        <f>IF(Q63=0,"",IF(BO63=0,"",(BO63/Q63)))</f>
        <v>0.8</v>
      </c>
      <c r="BQ63" s="118">
        <v>1</v>
      </c>
      <c r="BR63" s="119">
        <f>IFERROR(BQ63/BO63,"-")</f>
        <v>0.25</v>
      </c>
      <c r="BS63" s="120">
        <v>3000</v>
      </c>
      <c r="BT63" s="121">
        <f>IFERROR(BS63/BO63,"-")</f>
        <v>750</v>
      </c>
      <c r="BU63" s="122">
        <v>1</v>
      </c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3000</v>
      </c>
      <c r="CR63" s="138">
        <v>3000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0.496</v>
      </c>
      <c r="B64" s="184" t="s">
        <v>177</v>
      </c>
      <c r="C64" s="184" t="s">
        <v>58</v>
      </c>
      <c r="D64" s="184"/>
      <c r="E64" s="184" t="s">
        <v>178</v>
      </c>
      <c r="F64" s="184" t="s">
        <v>104</v>
      </c>
      <c r="G64" s="184" t="s">
        <v>61</v>
      </c>
      <c r="H64" s="87" t="s">
        <v>159</v>
      </c>
      <c r="I64" s="87" t="s">
        <v>179</v>
      </c>
      <c r="J64" s="186" t="s">
        <v>180</v>
      </c>
      <c r="K64" s="176">
        <v>125000</v>
      </c>
      <c r="L64" s="79">
        <v>3</v>
      </c>
      <c r="M64" s="79">
        <v>0</v>
      </c>
      <c r="N64" s="79">
        <v>37</v>
      </c>
      <c r="O64" s="88">
        <v>3</v>
      </c>
      <c r="P64" s="89">
        <v>0</v>
      </c>
      <c r="Q64" s="90">
        <f>O64+P64</f>
        <v>3</v>
      </c>
      <c r="R64" s="80">
        <f>IFERROR(Q64/N64,"-")</f>
        <v>0.081081081081081</v>
      </c>
      <c r="S64" s="79">
        <v>0</v>
      </c>
      <c r="T64" s="79">
        <v>1</v>
      </c>
      <c r="U64" s="80">
        <f>IFERROR(T64/(Q64),"-")</f>
        <v>0.33333333333333</v>
      </c>
      <c r="V64" s="81">
        <f>IFERROR(K64/SUM(Q64:Q69),"-")</f>
        <v>8928.5714285714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SUM(Y64:Y69)-SUM(K64:K69)</f>
        <v>-63000</v>
      </c>
      <c r="AC64" s="83">
        <f>SUM(Y64:Y69)/SUM(K64:K69)</f>
        <v>0.496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0.33333333333333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1</v>
      </c>
      <c r="BP64" s="117">
        <f>IF(Q64=0,"",IF(BO64=0,"",(BO64/Q64)))</f>
        <v>0.33333333333333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>
        <v>1</v>
      </c>
      <c r="BY64" s="124">
        <f>IF(Q64=0,"",IF(BX64=0,"",(BX64/Q64)))</f>
        <v>0.33333333333333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181</v>
      </c>
      <c r="C65" s="184" t="s">
        <v>58</v>
      </c>
      <c r="D65" s="184"/>
      <c r="E65" s="184" t="s">
        <v>178</v>
      </c>
      <c r="F65" s="184" t="s">
        <v>109</v>
      </c>
      <c r="G65" s="184" t="s">
        <v>61</v>
      </c>
      <c r="H65" s="87" t="s">
        <v>159</v>
      </c>
      <c r="I65" s="87" t="s">
        <v>179</v>
      </c>
      <c r="J65" s="185" t="s">
        <v>147</v>
      </c>
      <c r="K65" s="176"/>
      <c r="L65" s="79">
        <v>5</v>
      </c>
      <c r="M65" s="79">
        <v>0</v>
      </c>
      <c r="N65" s="79">
        <v>42</v>
      </c>
      <c r="O65" s="88">
        <v>0</v>
      </c>
      <c r="P65" s="89">
        <v>0</v>
      </c>
      <c r="Q65" s="90">
        <f>O65+P65</f>
        <v>0</v>
      </c>
      <c r="R65" s="80">
        <f>IFERROR(Q65/N65,"-")</f>
        <v>0</v>
      </c>
      <c r="S65" s="79">
        <v>0</v>
      </c>
      <c r="T65" s="79">
        <v>0</v>
      </c>
      <c r="U65" s="80" t="str">
        <f>IFERROR(T65/(Q65),"-")</f>
        <v>-</v>
      </c>
      <c r="V65" s="81"/>
      <c r="W65" s="82">
        <v>0</v>
      </c>
      <c r="X65" s="80" t="str">
        <f>IF(Q65=0,"-",W65/Q65)</f>
        <v>-</v>
      </c>
      <c r="Y65" s="181">
        <v>0</v>
      </c>
      <c r="Z65" s="182" t="str">
        <f>IFERROR(Y65/Q65,"-")</f>
        <v>-</v>
      </c>
      <c r="AA65" s="182" t="str">
        <f>IFERROR(Y65/W65,"-")</f>
        <v>-</v>
      </c>
      <c r="AB65" s="176"/>
      <c r="AC65" s="83"/>
      <c r="AD65" s="77"/>
      <c r="AE65" s="91"/>
      <c r="AF65" s="92" t="str">
        <f>IF(Q65=0,"",IF(AE65=0,"",(AE65/Q65)))</f>
        <v/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 t="str">
        <f>IF(Q65=0,"",IF(AN65=0,"",(AN65/Q65)))</f>
        <v/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 t="str">
        <f>IF(Q65=0,"",IF(AW65=0,"",(AW65/Q65)))</f>
        <v/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 t="str">
        <f>IF(Q65=0,"",IF(BF65=0,"",(BF65/Q65)))</f>
        <v/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 t="str">
        <f>IF(Q65=0,"",IF(BO65=0,"",(BO65/Q65)))</f>
        <v/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/>
      <c r="BY65" s="124" t="str">
        <f>IF(Q65=0,"",IF(BX65=0,"",(BX65/Q65)))</f>
        <v/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 t="str">
        <f>IF(Q65=0,"",IF(CG65=0,"",(CG65/Q65)))</f>
        <v/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182</v>
      </c>
      <c r="C66" s="184" t="s">
        <v>58</v>
      </c>
      <c r="D66" s="184"/>
      <c r="E66" s="184" t="s">
        <v>178</v>
      </c>
      <c r="F66" s="184" t="s">
        <v>113</v>
      </c>
      <c r="G66" s="184" t="s">
        <v>61</v>
      </c>
      <c r="H66" s="87" t="s">
        <v>159</v>
      </c>
      <c r="I66" s="87" t="s">
        <v>179</v>
      </c>
      <c r="J66" s="186" t="s">
        <v>139</v>
      </c>
      <c r="K66" s="176"/>
      <c r="L66" s="79">
        <v>6</v>
      </c>
      <c r="M66" s="79">
        <v>0</v>
      </c>
      <c r="N66" s="79">
        <v>53</v>
      </c>
      <c r="O66" s="88">
        <v>3</v>
      </c>
      <c r="P66" s="89">
        <v>0</v>
      </c>
      <c r="Q66" s="90">
        <f>O66+P66</f>
        <v>3</v>
      </c>
      <c r="R66" s="80">
        <f>IFERROR(Q66/N66,"-")</f>
        <v>0.056603773584906</v>
      </c>
      <c r="S66" s="79">
        <v>0</v>
      </c>
      <c r="T66" s="79">
        <v>0</v>
      </c>
      <c r="U66" s="80">
        <f>IFERROR(T66/(Q66),"-")</f>
        <v>0</v>
      </c>
      <c r="V66" s="81"/>
      <c r="W66" s="82">
        <v>1</v>
      </c>
      <c r="X66" s="80">
        <f>IF(Q66=0,"-",W66/Q66)</f>
        <v>0.33333333333333</v>
      </c>
      <c r="Y66" s="181">
        <v>6000</v>
      </c>
      <c r="Z66" s="182">
        <f>IFERROR(Y66/Q66,"-")</f>
        <v>2000</v>
      </c>
      <c r="AA66" s="182">
        <f>IFERROR(Y66/W66,"-")</f>
        <v>6000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2</v>
      </c>
      <c r="BG66" s="110">
        <f>IF(Q66=0,"",IF(BF66=0,"",(BF66/Q66)))</f>
        <v>0.66666666666667</v>
      </c>
      <c r="BH66" s="109">
        <v>1</v>
      </c>
      <c r="BI66" s="111">
        <f>IFERROR(BH66/BF66,"-")</f>
        <v>0.5</v>
      </c>
      <c r="BJ66" s="112">
        <v>6000</v>
      </c>
      <c r="BK66" s="113">
        <f>IFERROR(BJ66/BF66,"-")</f>
        <v>3000</v>
      </c>
      <c r="BL66" s="114"/>
      <c r="BM66" s="114">
        <v>1</v>
      </c>
      <c r="BN66" s="114"/>
      <c r="BO66" s="116">
        <v>1</v>
      </c>
      <c r="BP66" s="117">
        <f>IF(Q66=0,"",IF(BO66=0,"",(BO66/Q66)))</f>
        <v>0.33333333333333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6000</v>
      </c>
      <c r="CR66" s="138">
        <v>6000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183</v>
      </c>
      <c r="C67" s="184" t="s">
        <v>58</v>
      </c>
      <c r="D67" s="184"/>
      <c r="E67" s="184" t="s">
        <v>178</v>
      </c>
      <c r="F67" s="184" t="s">
        <v>184</v>
      </c>
      <c r="G67" s="184" t="s">
        <v>61</v>
      </c>
      <c r="H67" s="87" t="s">
        <v>159</v>
      </c>
      <c r="I67" s="87" t="s">
        <v>179</v>
      </c>
      <c r="J67" s="185" t="s">
        <v>67</v>
      </c>
      <c r="K67" s="176"/>
      <c r="L67" s="79">
        <v>5</v>
      </c>
      <c r="M67" s="79">
        <v>0</v>
      </c>
      <c r="N67" s="79">
        <v>32</v>
      </c>
      <c r="O67" s="88">
        <v>3</v>
      </c>
      <c r="P67" s="89">
        <v>0</v>
      </c>
      <c r="Q67" s="90">
        <f>O67+P67</f>
        <v>3</v>
      </c>
      <c r="R67" s="80">
        <f>IFERROR(Q67/N67,"-")</f>
        <v>0.09375</v>
      </c>
      <c r="S67" s="79">
        <v>1</v>
      </c>
      <c r="T67" s="79">
        <v>0</v>
      </c>
      <c r="U67" s="80">
        <f>IFERROR(T67/(Q67),"-")</f>
        <v>0</v>
      </c>
      <c r="V67" s="81"/>
      <c r="W67" s="82">
        <v>1</v>
      </c>
      <c r="X67" s="80">
        <f>IF(Q67=0,"-",W67/Q67)</f>
        <v>0.33333333333333</v>
      </c>
      <c r="Y67" s="181">
        <v>56000</v>
      </c>
      <c r="Z67" s="182">
        <f>IFERROR(Y67/Q67,"-")</f>
        <v>18666.666666667</v>
      </c>
      <c r="AA67" s="182">
        <f>IFERROR(Y67/W67,"-")</f>
        <v>56000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0.33333333333333</v>
      </c>
      <c r="BH67" s="109">
        <v>1</v>
      </c>
      <c r="BI67" s="111">
        <f>IFERROR(BH67/BF67,"-")</f>
        <v>1</v>
      </c>
      <c r="BJ67" s="112">
        <v>56000</v>
      </c>
      <c r="BK67" s="113">
        <f>IFERROR(BJ67/BF67,"-")</f>
        <v>56000</v>
      </c>
      <c r="BL67" s="114"/>
      <c r="BM67" s="114"/>
      <c r="BN67" s="114">
        <v>1</v>
      </c>
      <c r="BO67" s="116">
        <v>2</v>
      </c>
      <c r="BP67" s="117">
        <f>IF(Q67=0,"",IF(BO67=0,"",(BO67/Q67)))</f>
        <v>0.66666666666667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56000</v>
      </c>
      <c r="CR67" s="138">
        <v>56000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185</v>
      </c>
      <c r="C68" s="184" t="s">
        <v>58</v>
      </c>
      <c r="D68" s="184"/>
      <c r="E68" s="184" t="s">
        <v>178</v>
      </c>
      <c r="F68" s="184" t="s">
        <v>79</v>
      </c>
      <c r="G68" s="184" t="s">
        <v>61</v>
      </c>
      <c r="H68" s="87" t="s">
        <v>159</v>
      </c>
      <c r="I68" s="87" t="s">
        <v>179</v>
      </c>
      <c r="J68" s="186" t="s">
        <v>90</v>
      </c>
      <c r="K68" s="176"/>
      <c r="L68" s="79">
        <v>4</v>
      </c>
      <c r="M68" s="79">
        <v>0</v>
      </c>
      <c r="N68" s="79">
        <v>27</v>
      </c>
      <c r="O68" s="88">
        <v>0</v>
      </c>
      <c r="P68" s="89">
        <v>0</v>
      </c>
      <c r="Q68" s="90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/>
      <c r="W68" s="82">
        <v>0</v>
      </c>
      <c r="X68" s="80" t="str">
        <f>IF(Q68=0,"-",W68/Q68)</f>
        <v>-</v>
      </c>
      <c r="Y68" s="181">
        <v>0</v>
      </c>
      <c r="Z68" s="182" t="str">
        <f>IFERROR(Y68/Q68,"-")</f>
        <v>-</v>
      </c>
      <c r="AA68" s="182" t="str">
        <f>IFERROR(Y68/W68,"-")</f>
        <v>-</v>
      </c>
      <c r="AB68" s="176"/>
      <c r="AC68" s="83"/>
      <c r="AD68" s="77"/>
      <c r="AE68" s="91"/>
      <c r="AF68" s="92" t="str">
        <f>IF(Q68=0,"",IF(AE68=0,"",(AE68/Q68)))</f>
        <v/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 t="str">
        <f>IF(Q68=0,"",IF(AN68=0,"",(AN68/Q68)))</f>
        <v/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 t="str">
        <f>IF(Q68=0,"",IF(AW68=0,"",(AW68/Q68)))</f>
        <v/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 t="str">
        <f>IF(Q68=0,"",IF(BF68=0,"",(BF68/Q68)))</f>
        <v/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 t="str">
        <f>IF(Q68=0,"",IF(BO68=0,"",(BO68/Q68)))</f>
        <v/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 t="str">
        <f>IF(Q68=0,"",IF(BX68=0,"",(BX68/Q68)))</f>
        <v/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 t="str">
        <f>IF(Q68=0,"",IF(CG68=0,"",(CG68/Q68)))</f>
        <v/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186</v>
      </c>
      <c r="C69" s="184" t="s">
        <v>58</v>
      </c>
      <c r="D69" s="184"/>
      <c r="E69" s="184" t="s">
        <v>74</v>
      </c>
      <c r="F69" s="184" t="s">
        <v>74</v>
      </c>
      <c r="G69" s="184" t="s">
        <v>75</v>
      </c>
      <c r="H69" s="87" t="s">
        <v>187</v>
      </c>
      <c r="I69" s="87"/>
      <c r="J69" s="87"/>
      <c r="K69" s="176"/>
      <c r="L69" s="79">
        <v>84</v>
      </c>
      <c r="M69" s="79">
        <v>28</v>
      </c>
      <c r="N69" s="79">
        <v>16</v>
      </c>
      <c r="O69" s="88">
        <v>5</v>
      </c>
      <c r="P69" s="89">
        <v>0</v>
      </c>
      <c r="Q69" s="90">
        <f>O69+P69</f>
        <v>5</v>
      </c>
      <c r="R69" s="80">
        <f>IFERROR(Q69/N69,"-")</f>
        <v>0.3125</v>
      </c>
      <c r="S69" s="79">
        <v>1</v>
      </c>
      <c r="T69" s="79">
        <v>2</v>
      </c>
      <c r="U69" s="80">
        <f>IFERROR(T69/(Q69),"-")</f>
        <v>0.4</v>
      </c>
      <c r="V69" s="81"/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1</v>
      </c>
      <c r="BG69" s="110">
        <f>IF(Q69=0,"",IF(BF69=0,"",(BF69/Q69)))</f>
        <v>0.2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3</v>
      </c>
      <c r="BP69" s="117">
        <f>IF(Q69=0,"",IF(BO69=0,"",(BO69/Q69)))</f>
        <v>0.6</v>
      </c>
      <c r="BQ69" s="118">
        <v>1</v>
      </c>
      <c r="BR69" s="119">
        <f>IFERROR(BQ69/BO69,"-")</f>
        <v>0.33333333333333</v>
      </c>
      <c r="BS69" s="120">
        <v>436000</v>
      </c>
      <c r="BT69" s="121">
        <f>IFERROR(BS69/BO69,"-")</f>
        <v>145333.33333333</v>
      </c>
      <c r="BU69" s="122"/>
      <c r="BV69" s="122"/>
      <c r="BW69" s="122">
        <v>1</v>
      </c>
      <c r="BX69" s="123">
        <v>1</v>
      </c>
      <c r="BY69" s="124">
        <f>IF(Q69=0,"",IF(BX69=0,"",(BX69/Q69)))</f>
        <v>0.2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>
        <v>436000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0.8625</v>
      </c>
      <c r="B70" s="184" t="s">
        <v>188</v>
      </c>
      <c r="C70" s="184" t="s">
        <v>58</v>
      </c>
      <c r="D70" s="184"/>
      <c r="E70" s="184"/>
      <c r="F70" s="184"/>
      <c r="G70" s="184" t="s">
        <v>61</v>
      </c>
      <c r="H70" s="87" t="s">
        <v>189</v>
      </c>
      <c r="I70" s="87" t="s">
        <v>190</v>
      </c>
      <c r="J70" s="87" t="s">
        <v>191</v>
      </c>
      <c r="K70" s="176">
        <v>80000</v>
      </c>
      <c r="L70" s="79">
        <v>21</v>
      </c>
      <c r="M70" s="79">
        <v>0</v>
      </c>
      <c r="N70" s="79">
        <v>182</v>
      </c>
      <c r="O70" s="88">
        <v>11</v>
      </c>
      <c r="P70" s="89">
        <v>0</v>
      </c>
      <c r="Q70" s="90">
        <f>O70+P70</f>
        <v>11</v>
      </c>
      <c r="R70" s="80">
        <f>IFERROR(Q70/N70,"-")</f>
        <v>0.06043956043956</v>
      </c>
      <c r="S70" s="79">
        <v>1</v>
      </c>
      <c r="T70" s="79">
        <v>4</v>
      </c>
      <c r="U70" s="80">
        <f>IFERROR(T70/(Q70),"-")</f>
        <v>0.36363636363636</v>
      </c>
      <c r="V70" s="81">
        <f>IFERROR(K70/SUM(Q70:Q71),"-")</f>
        <v>5333.3333333333</v>
      </c>
      <c r="W70" s="82">
        <v>3</v>
      </c>
      <c r="X70" s="80">
        <f>IF(Q70=0,"-",W70/Q70)</f>
        <v>0.27272727272727</v>
      </c>
      <c r="Y70" s="181">
        <v>38000</v>
      </c>
      <c r="Z70" s="182">
        <f>IFERROR(Y70/Q70,"-")</f>
        <v>3454.5454545455</v>
      </c>
      <c r="AA70" s="182">
        <f>IFERROR(Y70/W70,"-")</f>
        <v>12666.666666667</v>
      </c>
      <c r="AB70" s="176">
        <f>SUM(Y70:Y71)-SUM(K70:K71)</f>
        <v>-11000</v>
      </c>
      <c r="AC70" s="83">
        <f>SUM(Y70:Y71)/SUM(K70:K71)</f>
        <v>0.8625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>
        <v>1</v>
      </c>
      <c r="AX70" s="104">
        <f>IF(Q70=0,"",IF(AW70=0,"",(AW70/Q70)))</f>
        <v>0.090909090909091</v>
      </c>
      <c r="AY70" s="103"/>
      <c r="AZ70" s="105">
        <f>IFERROR(AY70/AW70,"-")</f>
        <v>0</v>
      </c>
      <c r="BA70" s="106"/>
      <c r="BB70" s="107">
        <f>IFERROR(BA70/AW70,"-")</f>
        <v>0</v>
      </c>
      <c r="BC70" s="108"/>
      <c r="BD70" s="108"/>
      <c r="BE70" s="108"/>
      <c r="BF70" s="109">
        <v>2</v>
      </c>
      <c r="BG70" s="110">
        <f>IF(Q70=0,"",IF(BF70=0,"",(BF70/Q70)))</f>
        <v>0.18181818181818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6</v>
      </c>
      <c r="BP70" s="117">
        <f>IF(Q70=0,"",IF(BO70=0,"",(BO70/Q70)))</f>
        <v>0.54545454545455</v>
      </c>
      <c r="BQ70" s="118">
        <v>2</v>
      </c>
      <c r="BR70" s="119">
        <f>IFERROR(BQ70/BO70,"-")</f>
        <v>0.33333333333333</v>
      </c>
      <c r="BS70" s="120">
        <v>22000</v>
      </c>
      <c r="BT70" s="121">
        <f>IFERROR(BS70/BO70,"-")</f>
        <v>3666.6666666667</v>
      </c>
      <c r="BU70" s="122">
        <v>1</v>
      </c>
      <c r="BV70" s="122"/>
      <c r="BW70" s="122">
        <v>1</v>
      </c>
      <c r="BX70" s="123">
        <v>2</v>
      </c>
      <c r="BY70" s="124">
        <f>IF(Q70=0,"",IF(BX70=0,"",(BX70/Q70)))</f>
        <v>0.18181818181818</v>
      </c>
      <c r="BZ70" s="125">
        <v>1</v>
      </c>
      <c r="CA70" s="126">
        <f>IFERROR(BZ70/BX70,"-")</f>
        <v>0.5</v>
      </c>
      <c r="CB70" s="127">
        <v>16000</v>
      </c>
      <c r="CC70" s="128">
        <f>IFERROR(CB70/BX70,"-")</f>
        <v>8000</v>
      </c>
      <c r="CD70" s="129"/>
      <c r="CE70" s="129"/>
      <c r="CF70" s="129">
        <v>1</v>
      </c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3</v>
      </c>
      <c r="CQ70" s="138">
        <v>38000</v>
      </c>
      <c r="CR70" s="138">
        <v>21000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192</v>
      </c>
      <c r="C71" s="184" t="s">
        <v>58</v>
      </c>
      <c r="D71" s="184"/>
      <c r="E71" s="184"/>
      <c r="F71" s="184"/>
      <c r="G71" s="184" t="s">
        <v>75</v>
      </c>
      <c r="H71" s="87"/>
      <c r="I71" s="87"/>
      <c r="J71" s="87"/>
      <c r="K71" s="176"/>
      <c r="L71" s="79">
        <v>40</v>
      </c>
      <c r="M71" s="79">
        <v>18</v>
      </c>
      <c r="N71" s="79">
        <v>9</v>
      </c>
      <c r="O71" s="88">
        <v>4</v>
      </c>
      <c r="P71" s="89">
        <v>0</v>
      </c>
      <c r="Q71" s="90">
        <f>O71+P71</f>
        <v>4</v>
      </c>
      <c r="R71" s="80">
        <f>IFERROR(Q71/N71,"-")</f>
        <v>0.44444444444444</v>
      </c>
      <c r="S71" s="79">
        <v>1</v>
      </c>
      <c r="T71" s="79">
        <v>1</v>
      </c>
      <c r="U71" s="80">
        <f>IFERROR(T71/(Q71),"-")</f>
        <v>0.25</v>
      </c>
      <c r="V71" s="81"/>
      <c r="W71" s="82">
        <v>2</v>
      </c>
      <c r="X71" s="80">
        <f>IF(Q71=0,"-",W71/Q71)</f>
        <v>0.5</v>
      </c>
      <c r="Y71" s="181">
        <v>31000</v>
      </c>
      <c r="Z71" s="182">
        <f>IFERROR(Y71/Q71,"-")</f>
        <v>7750</v>
      </c>
      <c r="AA71" s="182">
        <f>IFERROR(Y71/W71,"-")</f>
        <v>15500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2</v>
      </c>
      <c r="BP71" s="117">
        <f>IF(Q71=0,"",IF(BO71=0,"",(BO71/Q71)))</f>
        <v>0.5</v>
      </c>
      <c r="BQ71" s="118">
        <v>1</v>
      </c>
      <c r="BR71" s="119">
        <f>IFERROR(BQ71/BO71,"-")</f>
        <v>0.5</v>
      </c>
      <c r="BS71" s="120">
        <v>23000</v>
      </c>
      <c r="BT71" s="121">
        <f>IFERROR(BS71/BO71,"-")</f>
        <v>11500</v>
      </c>
      <c r="BU71" s="122"/>
      <c r="BV71" s="122"/>
      <c r="BW71" s="122">
        <v>1</v>
      </c>
      <c r="BX71" s="123">
        <v>2</v>
      </c>
      <c r="BY71" s="124">
        <f>IF(Q71=0,"",IF(BX71=0,"",(BX71/Q71)))</f>
        <v>0.5</v>
      </c>
      <c r="BZ71" s="125">
        <v>1</v>
      </c>
      <c r="CA71" s="126">
        <f>IFERROR(BZ71/BX71,"-")</f>
        <v>0.5</v>
      </c>
      <c r="CB71" s="127">
        <v>8000</v>
      </c>
      <c r="CC71" s="128">
        <f>IFERROR(CB71/BX71,"-")</f>
        <v>4000</v>
      </c>
      <c r="CD71" s="129"/>
      <c r="CE71" s="129">
        <v>1</v>
      </c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2</v>
      </c>
      <c r="CQ71" s="138">
        <v>31000</v>
      </c>
      <c r="CR71" s="138">
        <v>23000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1.1</v>
      </c>
      <c r="B72" s="184" t="s">
        <v>193</v>
      </c>
      <c r="C72" s="184" t="s">
        <v>58</v>
      </c>
      <c r="D72" s="184"/>
      <c r="E72" s="184" t="s">
        <v>194</v>
      </c>
      <c r="F72" s="184" t="s">
        <v>195</v>
      </c>
      <c r="G72" s="184" t="s">
        <v>61</v>
      </c>
      <c r="H72" s="87" t="s">
        <v>196</v>
      </c>
      <c r="I72" s="87" t="s">
        <v>63</v>
      </c>
      <c r="J72" s="186" t="s">
        <v>139</v>
      </c>
      <c r="K72" s="176">
        <v>190000</v>
      </c>
      <c r="L72" s="79">
        <v>14</v>
      </c>
      <c r="M72" s="79">
        <v>0</v>
      </c>
      <c r="N72" s="79">
        <v>99</v>
      </c>
      <c r="O72" s="88">
        <v>3</v>
      </c>
      <c r="P72" s="89">
        <v>0</v>
      </c>
      <c r="Q72" s="90">
        <f>O72+P72</f>
        <v>3</v>
      </c>
      <c r="R72" s="80">
        <f>IFERROR(Q72/N72,"-")</f>
        <v>0.03030303030303</v>
      </c>
      <c r="S72" s="79">
        <v>0</v>
      </c>
      <c r="T72" s="79">
        <v>3</v>
      </c>
      <c r="U72" s="80">
        <f>IFERROR(T72/(Q72),"-")</f>
        <v>1</v>
      </c>
      <c r="V72" s="81">
        <f>IFERROR(K72/SUM(Q72:Q73),"-")</f>
        <v>19000</v>
      </c>
      <c r="W72" s="82">
        <v>1</v>
      </c>
      <c r="X72" s="80">
        <f>IF(Q72=0,"-",W72/Q72)</f>
        <v>0.33333333333333</v>
      </c>
      <c r="Y72" s="181">
        <v>28000</v>
      </c>
      <c r="Z72" s="182">
        <f>IFERROR(Y72/Q72,"-")</f>
        <v>9333.3333333333</v>
      </c>
      <c r="AA72" s="182">
        <f>IFERROR(Y72/W72,"-")</f>
        <v>28000</v>
      </c>
      <c r="AB72" s="176">
        <f>SUM(Y72:Y73)-SUM(K72:K73)</f>
        <v>19000</v>
      </c>
      <c r="AC72" s="83">
        <f>SUM(Y72:Y73)/SUM(K72:K73)</f>
        <v>1.1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>
        <v>2</v>
      </c>
      <c r="AX72" s="104">
        <f>IF(Q72=0,"",IF(AW72=0,"",(AW72/Q72)))</f>
        <v>0.66666666666667</v>
      </c>
      <c r="AY72" s="103"/>
      <c r="AZ72" s="105">
        <f>IFERROR(AY72/AW72,"-")</f>
        <v>0</v>
      </c>
      <c r="BA72" s="106"/>
      <c r="BB72" s="107">
        <f>IFERROR(BA72/AW72,"-")</f>
        <v>0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1</v>
      </c>
      <c r="BP72" s="117">
        <f>IF(Q72=0,"",IF(BO72=0,"",(BO72/Q72)))</f>
        <v>0.33333333333333</v>
      </c>
      <c r="BQ72" s="118">
        <v>1</v>
      </c>
      <c r="BR72" s="119">
        <f>IFERROR(BQ72/BO72,"-")</f>
        <v>1</v>
      </c>
      <c r="BS72" s="120">
        <v>28000</v>
      </c>
      <c r="BT72" s="121">
        <f>IFERROR(BS72/BO72,"-")</f>
        <v>28000</v>
      </c>
      <c r="BU72" s="122"/>
      <c r="BV72" s="122"/>
      <c r="BW72" s="122">
        <v>1</v>
      </c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1</v>
      </c>
      <c r="CQ72" s="138">
        <v>28000</v>
      </c>
      <c r="CR72" s="138">
        <v>28000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197</v>
      </c>
      <c r="C73" s="184" t="s">
        <v>58</v>
      </c>
      <c r="D73" s="184"/>
      <c r="E73" s="184" t="s">
        <v>194</v>
      </c>
      <c r="F73" s="184" t="s">
        <v>195</v>
      </c>
      <c r="G73" s="184" t="s">
        <v>75</v>
      </c>
      <c r="H73" s="87"/>
      <c r="I73" s="87"/>
      <c r="J73" s="87"/>
      <c r="K73" s="176"/>
      <c r="L73" s="79">
        <v>30</v>
      </c>
      <c r="M73" s="79">
        <v>20</v>
      </c>
      <c r="N73" s="79">
        <v>14</v>
      </c>
      <c r="O73" s="88">
        <v>7</v>
      </c>
      <c r="P73" s="89">
        <v>0</v>
      </c>
      <c r="Q73" s="90">
        <f>O73+P73</f>
        <v>7</v>
      </c>
      <c r="R73" s="80">
        <f>IFERROR(Q73/N73,"-")</f>
        <v>0.5</v>
      </c>
      <c r="S73" s="79">
        <v>1</v>
      </c>
      <c r="T73" s="79">
        <v>2</v>
      </c>
      <c r="U73" s="80">
        <f>IFERROR(T73/(Q73),"-")</f>
        <v>0.28571428571429</v>
      </c>
      <c r="V73" s="81"/>
      <c r="W73" s="82">
        <v>1</v>
      </c>
      <c r="X73" s="80">
        <f>IF(Q73=0,"-",W73/Q73)</f>
        <v>0.14285714285714</v>
      </c>
      <c r="Y73" s="181">
        <v>181000</v>
      </c>
      <c r="Z73" s="182">
        <f>IFERROR(Y73/Q73,"-")</f>
        <v>25857.142857143</v>
      </c>
      <c r="AA73" s="182">
        <f>IFERROR(Y73/W73,"-")</f>
        <v>181000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0.14285714285714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0.14285714285714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>
        <v>3</v>
      </c>
      <c r="BY73" s="124">
        <f>IF(Q73=0,"",IF(BX73=0,"",(BX73/Q73)))</f>
        <v>0.42857142857143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>
        <v>2</v>
      </c>
      <c r="CH73" s="131">
        <f>IF(Q73=0,"",IF(CG73=0,"",(CG73/Q73)))</f>
        <v>0.28571428571429</v>
      </c>
      <c r="CI73" s="132">
        <v>1</v>
      </c>
      <c r="CJ73" s="133">
        <f>IFERROR(CI73/CG73,"-")</f>
        <v>0.5</v>
      </c>
      <c r="CK73" s="134">
        <v>181000</v>
      </c>
      <c r="CL73" s="135">
        <f>IFERROR(CK73/CG73,"-")</f>
        <v>90500</v>
      </c>
      <c r="CM73" s="136"/>
      <c r="CN73" s="136"/>
      <c r="CO73" s="136">
        <v>1</v>
      </c>
      <c r="CP73" s="137">
        <v>1</v>
      </c>
      <c r="CQ73" s="138">
        <v>181000</v>
      </c>
      <c r="CR73" s="138">
        <v>181000</v>
      </c>
      <c r="CS73" s="138"/>
      <c r="CT73" s="139" t="str">
        <f>IF(AND(CR73=0,CS73=0),"",IF(AND(CR73&lt;=100000,CS73&lt;=100000),"",IF(CR73/CQ73&gt;0.7,"男高",IF(CS73/CQ73&gt;0.7,"女高",""))))</f>
        <v>男高</v>
      </c>
    </row>
    <row r="74" spans="1:99">
      <c r="A74" s="78" t="str">
        <f>AC74</f>
        <v>0</v>
      </c>
      <c r="B74" s="184" t="s">
        <v>198</v>
      </c>
      <c r="C74" s="184" t="s">
        <v>58</v>
      </c>
      <c r="D74" s="184"/>
      <c r="E74" s="184" t="s">
        <v>75</v>
      </c>
      <c r="F74" s="184" t="s">
        <v>199</v>
      </c>
      <c r="G74" s="184" t="s">
        <v>61</v>
      </c>
      <c r="H74" s="87" t="s">
        <v>93</v>
      </c>
      <c r="I74" s="87" t="s">
        <v>173</v>
      </c>
      <c r="J74" s="186" t="s">
        <v>90</v>
      </c>
      <c r="K74" s="176">
        <v>0</v>
      </c>
      <c r="L74" s="79">
        <v>15</v>
      </c>
      <c r="M74" s="79">
        <v>0</v>
      </c>
      <c r="N74" s="79">
        <v>36</v>
      </c>
      <c r="O74" s="88">
        <v>2</v>
      </c>
      <c r="P74" s="89">
        <v>0</v>
      </c>
      <c r="Q74" s="90">
        <f>O74+P74</f>
        <v>2</v>
      </c>
      <c r="R74" s="80">
        <f>IFERROR(Q74/N74,"-")</f>
        <v>0.055555555555556</v>
      </c>
      <c r="S74" s="79">
        <v>1</v>
      </c>
      <c r="T74" s="79">
        <v>0</v>
      </c>
      <c r="U74" s="80">
        <f>IFERROR(T74/(Q74),"-")</f>
        <v>0</v>
      </c>
      <c r="V74" s="81">
        <f>IFERROR(K74/SUM(Q74:Q75),"-")</f>
        <v>0</v>
      </c>
      <c r="W74" s="82">
        <v>1</v>
      </c>
      <c r="X74" s="80">
        <f>IF(Q74=0,"-",W74/Q74)</f>
        <v>0.5</v>
      </c>
      <c r="Y74" s="181">
        <v>172000</v>
      </c>
      <c r="Z74" s="182">
        <f>IFERROR(Y74/Q74,"-")</f>
        <v>86000</v>
      </c>
      <c r="AA74" s="182">
        <f>IFERROR(Y74/W74,"-")</f>
        <v>172000</v>
      </c>
      <c r="AB74" s="176">
        <f>SUM(Y74:Y75)-SUM(K74:K75)</f>
        <v>891000</v>
      </c>
      <c r="AC74" s="83" t="str">
        <f>SUM(Y74:Y75)/SUM(K74:K75)</f>
        <v>0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>
        <v>1</v>
      </c>
      <c r="AX74" s="104">
        <f>IF(Q74=0,"",IF(AW74=0,"",(AW74/Q74)))</f>
        <v>0.5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>
        <v>1</v>
      </c>
      <c r="BP74" s="117">
        <f>IF(Q74=0,"",IF(BO74=0,"",(BO74/Q74)))</f>
        <v>0.5</v>
      </c>
      <c r="BQ74" s="118">
        <v>1</v>
      </c>
      <c r="BR74" s="119">
        <f>IFERROR(BQ74/BO74,"-")</f>
        <v>1</v>
      </c>
      <c r="BS74" s="120">
        <v>175000</v>
      </c>
      <c r="BT74" s="121">
        <f>IFERROR(BS74/BO74,"-")</f>
        <v>175000</v>
      </c>
      <c r="BU74" s="122"/>
      <c r="BV74" s="122"/>
      <c r="BW74" s="122">
        <v>1</v>
      </c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172000</v>
      </c>
      <c r="CR74" s="138">
        <v>175000</v>
      </c>
      <c r="CS74" s="138"/>
      <c r="CT74" s="139" t="str">
        <f>IF(AND(CR74=0,CS74=0),"",IF(AND(CR74&lt;=100000,CS74&lt;=100000),"",IF(CR74/CQ74&gt;0.7,"男高",IF(CS74/CQ74&gt;0.7,"女高",""))))</f>
        <v>男高</v>
      </c>
    </row>
    <row r="75" spans="1:99">
      <c r="A75" s="78"/>
      <c r="B75" s="184" t="s">
        <v>200</v>
      </c>
      <c r="C75" s="184" t="s">
        <v>58</v>
      </c>
      <c r="D75" s="184"/>
      <c r="E75" s="184" t="s">
        <v>75</v>
      </c>
      <c r="F75" s="184" t="s">
        <v>199</v>
      </c>
      <c r="G75" s="184" t="s">
        <v>75</v>
      </c>
      <c r="H75" s="87"/>
      <c r="I75" s="87"/>
      <c r="J75" s="87"/>
      <c r="K75" s="176"/>
      <c r="L75" s="79">
        <v>30</v>
      </c>
      <c r="M75" s="79">
        <v>23</v>
      </c>
      <c r="N75" s="79">
        <v>16</v>
      </c>
      <c r="O75" s="88">
        <v>7</v>
      </c>
      <c r="P75" s="89">
        <v>0</v>
      </c>
      <c r="Q75" s="90">
        <f>O75+P75</f>
        <v>7</v>
      </c>
      <c r="R75" s="80">
        <f>IFERROR(Q75/N75,"-")</f>
        <v>0.4375</v>
      </c>
      <c r="S75" s="79">
        <v>1</v>
      </c>
      <c r="T75" s="79">
        <v>2</v>
      </c>
      <c r="U75" s="80">
        <f>IFERROR(T75/(Q75),"-")</f>
        <v>0.28571428571429</v>
      </c>
      <c r="V75" s="81"/>
      <c r="W75" s="82">
        <v>1</v>
      </c>
      <c r="X75" s="80">
        <f>IF(Q75=0,"-",W75/Q75)</f>
        <v>0.14285714285714</v>
      </c>
      <c r="Y75" s="181">
        <v>719000</v>
      </c>
      <c r="Z75" s="182">
        <f>IFERROR(Y75/Q75,"-")</f>
        <v>102714.28571429</v>
      </c>
      <c r="AA75" s="182">
        <f>IFERROR(Y75/W75,"-")</f>
        <v>719000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2</v>
      </c>
      <c r="BG75" s="110">
        <f>IF(Q75=0,"",IF(BF75=0,"",(BF75/Q75)))</f>
        <v>0.28571428571429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2</v>
      </c>
      <c r="BP75" s="117">
        <f>IF(Q75=0,"",IF(BO75=0,"",(BO75/Q75)))</f>
        <v>0.28571428571429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2</v>
      </c>
      <c r="BY75" s="124">
        <f>IF(Q75=0,"",IF(BX75=0,"",(BX75/Q75)))</f>
        <v>0.28571428571429</v>
      </c>
      <c r="BZ75" s="125"/>
      <c r="CA75" s="126">
        <f>IFERROR(BZ75/BX75,"-")</f>
        <v>0</v>
      </c>
      <c r="CB75" s="127"/>
      <c r="CC75" s="128">
        <f>IFERROR(CB75/BX75,"-")</f>
        <v>0</v>
      </c>
      <c r="CD75" s="129"/>
      <c r="CE75" s="129"/>
      <c r="CF75" s="129"/>
      <c r="CG75" s="130">
        <v>1</v>
      </c>
      <c r="CH75" s="131">
        <f>IF(Q75=0,"",IF(CG75=0,"",(CG75/Q75)))</f>
        <v>0.14285714285714</v>
      </c>
      <c r="CI75" s="132">
        <v>1</v>
      </c>
      <c r="CJ75" s="133">
        <f>IFERROR(CI75/CG75,"-")</f>
        <v>1</v>
      </c>
      <c r="CK75" s="134">
        <v>719000</v>
      </c>
      <c r="CL75" s="135">
        <f>IFERROR(CK75/CG75,"-")</f>
        <v>719000</v>
      </c>
      <c r="CM75" s="136"/>
      <c r="CN75" s="136"/>
      <c r="CO75" s="136">
        <v>1</v>
      </c>
      <c r="CP75" s="137">
        <v>1</v>
      </c>
      <c r="CQ75" s="138">
        <v>719000</v>
      </c>
      <c r="CR75" s="138">
        <v>719000</v>
      </c>
      <c r="CS75" s="138"/>
      <c r="CT75" s="139" t="str">
        <f>IF(AND(CR75=0,CS75=0),"",IF(AND(CR75&lt;=100000,CS75&lt;=100000),"",IF(CR75/CQ75&gt;0.7,"男高",IF(CS75/CQ75&gt;0.7,"女高",""))))</f>
        <v>男高</v>
      </c>
    </row>
    <row r="76" spans="1:99">
      <c r="A76" s="30"/>
      <c r="B76" s="84"/>
      <c r="C76" s="84"/>
      <c r="D76" s="85"/>
      <c r="E76" s="85"/>
      <c r="F76" s="85"/>
      <c r="G76" s="86"/>
      <c r="H76" s="87"/>
      <c r="I76" s="87"/>
      <c r="J76" s="87"/>
      <c r="K76" s="177"/>
      <c r="L76" s="34"/>
      <c r="M76" s="34"/>
      <c r="N76" s="31"/>
      <c r="O76" s="23"/>
      <c r="P76" s="23"/>
      <c r="Q76" s="23"/>
      <c r="R76" s="32"/>
      <c r="S76" s="32"/>
      <c r="T76" s="23"/>
      <c r="U76" s="32"/>
      <c r="V76" s="25"/>
      <c r="W76" s="25"/>
      <c r="X76" s="25"/>
      <c r="Y76" s="183"/>
      <c r="Z76" s="183"/>
      <c r="AA76" s="183"/>
      <c r="AB76" s="183"/>
      <c r="AC76" s="33"/>
      <c r="AD76" s="57"/>
      <c r="AE76" s="61"/>
      <c r="AF76" s="62"/>
      <c r="AG76" s="61"/>
      <c r="AH76" s="65"/>
      <c r="AI76" s="66"/>
      <c r="AJ76" s="67"/>
      <c r="AK76" s="68"/>
      <c r="AL76" s="68"/>
      <c r="AM76" s="68"/>
      <c r="AN76" s="61"/>
      <c r="AO76" s="62"/>
      <c r="AP76" s="61"/>
      <c r="AQ76" s="65"/>
      <c r="AR76" s="66"/>
      <c r="AS76" s="67"/>
      <c r="AT76" s="68"/>
      <c r="AU76" s="68"/>
      <c r="AV76" s="68"/>
      <c r="AW76" s="61"/>
      <c r="AX76" s="62"/>
      <c r="AY76" s="61"/>
      <c r="AZ76" s="65"/>
      <c r="BA76" s="66"/>
      <c r="BB76" s="67"/>
      <c r="BC76" s="68"/>
      <c r="BD76" s="68"/>
      <c r="BE76" s="68"/>
      <c r="BF76" s="61"/>
      <c r="BG76" s="62"/>
      <c r="BH76" s="61"/>
      <c r="BI76" s="65"/>
      <c r="BJ76" s="66"/>
      <c r="BK76" s="67"/>
      <c r="BL76" s="68"/>
      <c r="BM76" s="68"/>
      <c r="BN76" s="68"/>
      <c r="BO76" s="63"/>
      <c r="BP76" s="64"/>
      <c r="BQ76" s="61"/>
      <c r="BR76" s="65"/>
      <c r="BS76" s="66"/>
      <c r="BT76" s="67"/>
      <c r="BU76" s="68"/>
      <c r="BV76" s="68"/>
      <c r="BW76" s="68"/>
      <c r="BX76" s="63"/>
      <c r="BY76" s="64"/>
      <c r="BZ76" s="61"/>
      <c r="CA76" s="65"/>
      <c r="CB76" s="66"/>
      <c r="CC76" s="67"/>
      <c r="CD76" s="68"/>
      <c r="CE76" s="68"/>
      <c r="CF76" s="68"/>
      <c r="CG76" s="63"/>
      <c r="CH76" s="64"/>
      <c r="CI76" s="61"/>
      <c r="CJ76" s="65"/>
      <c r="CK76" s="66"/>
      <c r="CL76" s="67"/>
      <c r="CM76" s="68"/>
      <c r="CN76" s="68"/>
      <c r="CO76" s="68"/>
      <c r="CP76" s="69"/>
      <c r="CQ76" s="66"/>
      <c r="CR76" s="66"/>
      <c r="CS76" s="66"/>
      <c r="CT76" s="70"/>
    </row>
    <row r="77" spans="1:99">
      <c r="A77" s="30"/>
      <c r="B77" s="37"/>
      <c r="C77" s="37"/>
      <c r="D77" s="21"/>
      <c r="E77" s="21"/>
      <c r="F77" s="21"/>
      <c r="G77" s="22"/>
      <c r="H77" s="36"/>
      <c r="I77" s="36"/>
      <c r="J77" s="73"/>
      <c r="K77" s="178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3"/>
      <c r="Z77" s="183"/>
      <c r="AA77" s="183"/>
      <c r="AB77" s="183"/>
      <c r="AC77" s="33"/>
      <c r="AD77" s="59"/>
      <c r="AE77" s="61"/>
      <c r="AF77" s="62"/>
      <c r="AG77" s="61"/>
      <c r="AH77" s="65"/>
      <c r="AI77" s="66"/>
      <c r="AJ77" s="67"/>
      <c r="AK77" s="68"/>
      <c r="AL77" s="68"/>
      <c r="AM77" s="68"/>
      <c r="AN77" s="61"/>
      <c r="AO77" s="62"/>
      <c r="AP77" s="61"/>
      <c r="AQ77" s="65"/>
      <c r="AR77" s="66"/>
      <c r="AS77" s="67"/>
      <c r="AT77" s="68"/>
      <c r="AU77" s="68"/>
      <c r="AV77" s="68"/>
      <c r="AW77" s="61"/>
      <c r="AX77" s="62"/>
      <c r="AY77" s="61"/>
      <c r="AZ77" s="65"/>
      <c r="BA77" s="66"/>
      <c r="BB77" s="67"/>
      <c r="BC77" s="68"/>
      <c r="BD77" s="68"/>
      <c r="BE77" s="68"/>
      <c r="BF77" s="61"/>
      <c r="BG77" s="62"/>
      <c r="BH77" s="61"/>
      <c r="BI77" s="65"/>
      <c r="BJ77" s="66"/>
      <c r="BK77" s="67"/>
      <c r="BL77" s="68"/>
      <c r="BM77" s="68"/>
      <c r="BN77" s="68"/>
      <c r="BO77" s="63"/>
      <c r="BP77" s="64"/>
      <c r="BQ77" s="61"/>
      <c r="BR77" s="65"/>
      <c r="BS77" s="66"/>
      <c r="BT77" s="67"/>
      <c r="BU77" s="68"/>
      <c r="BV77" s="68"/>
      <c r="BW77" s="68"/>
      <c r="BX77" s="63"/>
      <c r="BY77" s="64"/>
      <c r="BZ77" s="61"/>
      <c r="CA77" s="65"/>
      <c r="CB77" s="66"/>
      <c r="CC77" s="67"/>
      <c r="CD77" s="68"/>
      <c r="CE77" s="68"/>
      <c r="CF77" s="68"/>
      <c r="CG77" s="63"/>
      <c r="CH77" s="64"/>
      <c r="CI77" s="61"/>
      <c r="CJ77" s="65"/>
      <c r="CK77" s="66"/>
      <c r="CL77" s="67"/>
      <c r="CM77" s="68"/>
      <c r="CN77" s="68"/>
      <c r="CO77" s="68"/>
      <c r="CP77" s="69"/>
      <c r="CQ77" s="66"/>
      <c r="CR77" s="66"/>
      <c r="CS77" s="66"/>
      <c r="CT77" s="70"/>
    </row>
    <row r="78" spans="1:99">
      <c r="A78" s="19">
        <f>AC78</f>
        <v>2.1518913676043</v>
      </c>
      <c r="B78" s="39"/>
      <c r="C78" s="39"/>
      <c r="D78" s="39"/>
      <c r="E78" s="39"/>
      <c r="F78" s="39"/>
      <c r="G78" s="39"/>
      <c r="H78" s="40" t="s">
        <v>201</v>
      </c>
      <c r="I78" s="40"/>
      <c r="J78" s="40"/>
      <c r="K78" s="179">
        <f>SUM(K6:K77)</f>
        <v>5155000</v>
      </c>
      <c r="L78" s="41">
        <f>SUM(L6:L77)</f>
        <v>1863</v>
      </c>
      <c r="M78" s="41">
        <f>SUM(M6:M77)</f>
        <v>786</v>
      </c>
      <c r="N78" s="41">
        <f>SUM(N6:N77)</f>
        <v>2642</v>
      </c>
      <c r="O78" s="41">
        <f>SUM(O6:O77)</f>
        <v>350</v>
      </c>
      <c r="P78" s="41">
        <f>SUM(P6:P77)</f>
        <v>2</v>
      </c>
      <c r="Q78" s="41">
        <f>SUM(Q6:Q77)</f>
        <v>352</v>
      </c>
      <c r="R78" s="42">
        <f>IFERROR(Q78/N78,"-")</f>
        <v>0.1332323996972</v>
      </c>
      <c r="S78" s="76">
        <f>SUM(S6:S77)</f>
        <v>36</v>
      </c>
      <c r="T78" s="76">
        <f>SUM(T6:T77)</f>
        <v>128</v>
      </c>
      <c r="U78" s="42">
        <f>IFERROR(S78/Q78,"-")</f>
        <v>0.10227272727273</v>
      </c>
      <c r="V78" s="43">
        <f>IFERROR(K78/Q78,"-")</f>
        <v>14644.886363636</v>
      </c>
      <c r="W78" s="44">
        <f>SUM(W6:W77)</f>
        <v>86</v>
      </c>
      <c r="X78" s="42">
        <f>IFERROR(W78/Q78,"-")</f>
        <v>0.24431818181818</v>
      </c>
      <c r="Y78" s="179">
        <f>SUM(Y6:Y77)</f>
        <v>11093000</v>
      </c>
      <c r="Z78" s="179">
        <f>IFERROR(Y78/Q78,"-")</f>
        <v>31514.204545455</v>
      </c>
      <c r="AA78" s="179">
        <f>IFERROR(Y78/W78,"-")</f>
        <v>128988.37209302</v>
      </c>
      <c r="AB78" s="179">
        <f>Y78-K78</f>
        <v>5938000</v>
      </c>
      <c r="AC78" s="45">
        <f>Y78/K78</f>
        <v>2.1518913676043</v>
      </c>
      <c r="AD78" s="58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9"/>
    <mergeCell ref="K22:K29"/>
    <mergeCell ref="V22:V29"/>
    <mergeCell ref="AB22:AB29"/>
    <mergeCell ref="AC22:AC29"/>
    <mergeCell ref="A30:A33"/>
    <mergeCell ref="K30:K33"/>
    <mergeCell ref="V30:V33"/>
    <mergeCell ref="AB30:AB33"/>
    <mergeCell ref="AC30:AC33"/>
    <mergeCell ref="A34:A37"/>
    <mergeCell ref="K34:K37"/>
    <mergeCell ref="V34:V37"/>
    <mergeCell ref="AB34:AB37"/>
    <mergeCell ref="AC34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9"/>
    <mergeCell ref="K64:K69"/>
    <mergeCell ref="V64:V69"/>
    <mergeCell ref="AB64:AB69"/>
    <mergeCell ref="AC64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5.4125</v>
      </c>
      <c r="B6" s="184" t="s">
        <v>203</v>
      </c>
      <c r="C6" s="184" t="s">
        <v>58</v>
      </c>
      <c r="D6" s="184" t="s">
        <v>204</v>
      </c>
      <c r="E6" s="184" t="s">
        <v>205</v>
      </c>
      <c r="F6" s="184" t="s">
        <v>60</v>
      </c>
      <c r="G6" s="184" t="s">
        <v>61</v>
      </c>
      <c r="H6" s="87" t="s">
        <v>206</v>
      </c>
      <c r="I6" s="87" t="s">
        <v>207</v>
      </c>
      <c r="J6" s="87" t="s">
        <v>208</v>
      </c>
      <c r="K6" s="176">
        <v>80000</v>
      </c>
      <c r="L6" s="79">
        <v>35</v>
      </c>
      <c r="M6" s="79">
        <v>0</v>
      </c>
      <c r="N6" s="79">
        <v>75</v>
      </c>
      <c r="O6" s="88">
        <v>19</v>
      </c>
      <c r="P6" s="89">
        <v>0</v>
      </c>
      <c r="Q6" s="90">
        <f>O6+P6</f>
        <v>19</v>
      </c>
      <c r="R6" s="80">
        <f>IFERROR(Q6/N6,"-")</f>
        <v>0.25333333333333</v>
      </c>
      <c r="S6" s="79">
        <v>0</v>
      </c>
      <c r="T6" s="79">
        <v>8</v>
      </c>
      <c r="U6" s="80">
        <f>IFERROR(T6/(Q6),"-")</f>
        <v>0.42105263157895</v>
      </c>
      <c r="V6" s="81">
        <f>IFERROR(K6/SUM(Q6:Q7),"-")</f>
        <v>1818.1818181818</v>
      </c>
      <c r="W6" s="82">
        <v>4</v>
      </c>
      <c r="X6" s="80">
        <f>IF(Q6=0,"-",W6/Q6)</f>
        <v>0.21052631578947</v>
      </c>
      <c r="Y6" s="181">
        <v>344000</v>
      </c>
      <c r="Z6" s="182">
        <f>IFERROR(Y6/Q6,"-")</f>
        <v>18105.263157895</v>
      </c>
      <c r="AA6" s="182">
        <f>IFERROR(Y6/W6,"-")</f>
        <v>86000</v>
      </c>
      <c r="AB6" s="176">
        <f>SUM(Y6:Y7)-SUM(K6:K7)</f>
        <v>353000</v>
      </c>
      <c r="AC6" s="83">
        <f>SUM(Y6:Y7)/SUM(K6:K7)</f>
        <v>5.4125</v>
      </c>
      <c r="AD6" s="77"/>
      <c r="AE6" s="91">
        <v>1</v>
      </c>
      <c r="AF6" s="92">
        <f>IF(Q6=0,"",IF(AE6=0,"",(AE6/Q6)))</f>
        <v>0.052631578947368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8</v>
      </c>
      <c r="AO6" s="98">
        <f>IF(Q6=0,"",IF(AN6=0,"",(AN6/Q6)))</f>
        <v>0.42105263157895</v>
      </c>
      <c r="AP6" s="97">
        <v>1</v>
      </c>
      <c r="AQ6" s="99">
        <f>IFERROR(AP6/AN6,"-")</f>
        <v>0.125</v>
      </c>
      <c r="AR6" s="100">
        <v>30000</v>
      </c>
      <c r="AS6" s="101">
        <f>IFERROR(AR6/AN6,"-")</f>
        <v>3750</v>
      </c>
      <c r="AT6" s="102"/>
      <c r="AU6" s="102"/>
      <c r="AV6" s="102">
        <v>1</v>
      </c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0.26315789473684</v>
      </c>
      <c r="BH6" s="109">
        <v>2</v>
      </c>
      <c r="BI6" s="111">
        <f>IFERROR(BH6/BF6,"-")</f>
        <v>0.4</v>
      </c>
      <c r="BJ6" s="112">
        <v>129000</v>
      </c>
      <c r="BK6" s="113">
        <f>IFERROR(BJ6/BF6,"-")</f>
        <v>25800</v>
      </c>
      <c r="BL6" s="114"/>
      <c r="BM6" s="114">
        <v>1</v>
      </c>
      <c r="BN6" s="114">
        <v>1</v>
      </c>
      <c r="BO6" s="116">
        <v>5</v>
      </c>
      <c r="BP6" s="117">
        <f>IF(Q6=0,"",IF(BO6=0,"",(BO6/Q6)))</f>
        <v>0.26315789473684</v>
      </c>
      <c r="BQ6" s="118">
        <v>1</v>
      </c>
      <c r="BR6" s="119">
        <f>IFERROR(BQ6/BO6,"-")</f>
        <v>0.2</v>
      </c>
      <c r="BS6" s="120">
        <v>185000</v>
      </c>
      <c r="BT6" s="121">
        <f>IFERROR(BS6/BO6,"-")</f>
        <v>37000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344000</v>
      </c>
      <c r="CR6" s="138">
        <v>185000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209</v>
      </c>
      <c r="C7" s="184" t="s">
        <v>58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84</v>
      </c>
      <c r="M7" s="79">
        <v>58</v>
      </c>
      <c r="N7" s="79">
        <v>53</v>
      </c>
      <c r="O7" s="88">
        <v>25</v>
      </c>
      <c r="P7" s="89">
        <v>0</v>
      </c>
      <c r="Q7" s="90">
        <f>O7+P7</f>
        <v>25</v>
      </c>
      <c r="R7" s="80">
        <f>IFERROR(Q7/N7,"-")</f>
        <v>0.47169811320755</v>
      </c>
      <c r="S7" s="79">
        <v>3</v>
      </c>
      <c r="T7" s="79">
        <v>7</v>
      </c>
      <c r="U7" s="80">
        <f>IFERROR(T7/(Q7),"-")</f>
        <v>0.28</v>
      </c>
      <c r="V7" s="81"/>
      <c r="W7" s="82">
        <v>4</v>
      </c>
      <c r="X7" s="80">
        <f>IF(Q7=0,"-",W7/Q7)</f>
        <v>0.16</v>
      </c>
      <c r="Y7" s="181">
        <v>89000</v>
      </c>
      <c r="Z7" s="182">
        <f>IFERROR(Y7/Q7,"-")</f>
        <v>3560</v>
      </c>
      <c r="AA7" s="182">
        <f>IFERROR(Y7/W7,"-")</f>
        <v>22250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0.12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11</v>
      </c>
      <c r="BG7" s="110">
        <f>IF(Q7=0,"",IF(BF7=0,"",(BF7/Q7)))</f>
        <v>0.44</v>
      </c>
      <c r="BH7" s="109">
        <v>1</v>
      </c>
      <c r="BI7" s="111">
        <f>IFERROR(BH7/BF7,"-")</f>
        <v>0.090909090909091</v>
      </c>
      <c r="BJ7" s="112">
        <v>6000</v>
      </c>
      <c r="BK7" s="113">
        <f>IFERROR(BJ7/BF7,"-")</f>
        <v>545.45454545455</v>
      </c>
      <c r="BL7" s="114"/>
      <c r="BM7" s="114">
        <v>1</v>
      </c>
      <c r="BN7" s="114"/>
      <c r="BO7" s="116">
        <v>6</v>
      </c>
      <c r="BP7" s="117">
        <f>IF(Q7=0,"",IF(BO7=0,"",(BO7/Q7)))</f>
        <v>0.24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4</v>
      </c>
      <c r="BY7" s="124">
        <f>IF(Q7=0,"",IF(BX7=0,"",(BX7/Q7)))</f>
        <v>0.16</v>
      </c>
      <c r="BZ7" s="125">
        <v>3</v>
      </c>
      <c r="CA7" s="126">
        <f>IFERROR(BZ7/BX7,"-")</f>
        <v>0.75</v>
      </c>
      <c r="CB7" s="127">
        <v>83000</v>
      </c>
      <c r="CC7" s="128">
        <f>IFERROR(CB7/BX7,"-")</f>
        <v>20750</v>
      </c>
      <c r="CD7" s="129"/>
      <c r="CE7" s="129">
        <v>1</v>
      </c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89000</v>
      </c>
      <c r="CR7" s="138">
        <v>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210</v>
      </c>
      <c r="C8" s="184" t="s">
        <v>58</v>
      </c>
      <c r="D8" s="184" t="s">
        <v>211</v>
      </c>
      <c r="E8" s="184" t="s">
        <v>212</v>
      </c>
      <c r="F8" s="184" t="s">
        <v>213</v>
      </c>
      <c r="G8" s="184" t="s">
        <v>214</v>
      </c>
      <c r="H8" s="87" t="s">
        <v>215</v>
      </c>
      <c r="I8" s="87" t="s">
        <v>216</v>
      </c>
      <c r="J8" s="87" t="s">
        <v>217</v>
      </c>
      <c r="K8" s="176">
        <v>90000</v>
      </c>
      <c r="L8" s="79">
        <v>7</v>
      </c>
      <c r="M8" s="79">
        <v>0</v>
      </c>
      <c r="N8" s="79">
        <v>16</v>
      </c>
      <c r="O8" s="88">
        <v>1</v>
      </c>
      <c r="P8" s="89">
        <v>0</v>
      </c>
      <c r="Q8" s="90">
        <f>O8+P8</f>
        <v>1</v>
      </c>
      <c r="R8" s="80">
        <f>IFERROR(Q8/N8,"-")</f>
        <v>0.0625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22500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-90000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218</v>
      </c>
      <c r="C9" s="184" t="s">
        <v>58</v>
      </c>
      <c r="D9" s="184"/>
      <c r="E9" s="184"/>
      <c r="F9" s="184"/>
      <c r="G9" s="184" t="s">
        <v>75</v>
      </c>
      <c r="H9" s="87"/>
      <c r="I9" s="87"/>
      <c r="J9" s="87"/>
      <c r="K9" s="176"/>
      <c r="L9" s="79">
        <v>11</v>
      </c>
      <c r="M9" s="79">
        <v>10</v>
      </c>
      <c r="N9" s="79">
        <v>3</v>
      </c>
      <c r="O9" s="88">
        <v>3</v>
      </c>
      <c r="P9" s="89">
        <v>0</v>
      </c>
      <c r="Q9" s="90">
        <f>O9+P9</f>
        <v>3</v>
      </c>
      <c r="R9" s="80">
        <f>IFERROR(Q9/N9,"-")</f>
        <v>1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0.66666666666667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11.88</v>
      </c>
      <c r="B10" s="184" t="s">
        <v>219</v>
      </c>
      <c r="C10" s="184" t="s">
        <v>220</v>
      </c>
      <c r="D10" s="184" t="s">
        <v>221</v>
      </c>
      <c r="E10" s="184" t="s">
        <v>222</v>
      </c>
      <c r="F10" s="184"/>
      <c r="G10" s="184" t="s">
        <v>223</v>
      </c>
      <c r="H10" s="87" t="s">
        <v>224</v>
      </c>
      <c r="I10" s="87" t="s">
        <v>225</v>
      </c>
      <c r="J10" s="87" t="s">
        <v>64</v>
      </c>
      <c r="K10" s="176">
        <v>75000</v>
      </c>
      <c r="L10" s="79">
        <v>33</v>
      </c>
      <c r="M10" s="79">
        <v>0</v>
      </c>
      <c r="N10" s="79">
        <v>75</v>
      </c>
      <c r="O10" s="88">
        <v>14</v>
      </c>
      <c r="P10" s="89">
        <v>0</v>
      </c>
      <c r="Q10" s="90">
        <f>O10+P10</f>
        <v>14</v>
      </c>
      <c r="R10" s="80">
        <f>IFERROR(Q10/N10,"-")</f>
        <v>0.18666666666667</v>
      </c>
      <c r="S10" s="79">
        <v>3</v>
      </c>
      <c r="T10" s="79">
        <v>2</v>
      </c>
      <c r="U10" s="80">
        <f>IFERROR(T10/(Q10),"-")</f>
        <v>0.14285714285714</v>
      </c>
      <c r="V10" s="81">
        <f>IFERROR(K10/SUM(Q10:Q11),"-")</f>
        <v>1785.7142857143</v>
      </c>
      <c r="W10" s="82">
        <v>3</v>
      </c>
      <c r="X10" s="80">
        <f>IF(Q10=0,"-",W10/Q10)</f>
        <v>0.21428571428571</v>
      </c>
      <c r="Y10" s="181">
        <v>59000</v>
      </c>
      <c r="Z10" s="182">
        <f>IFERROR(Y10/Q10,"-")</f>
        <v>4214.2857142857</v>
      </c>
      <c r="AA10" s="182">
        <f>IFERROR(Y10/W10,"-")</f>
        <v>19666.666666667</v>
      </c>
      <c r="AB10" s="176">
        <f>SUM(Y10:Y11)-SUM(K10:K11)</f>
        <v>816000</v>
      </c>
      <c r="AC10" s="83">
        <f>SUM(Y10:Y11)/SUM(K10:K11)</f>
        <v>11.88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0.14285714285714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0.35714285714286</v>
      </c>
      <c r="BH10" s="109">
        <v>2</v>
      </c>
      <c r="BI10" s="111">
        <f>IFERROR(BH10/BF10,"-")</f>
        <v>0.4</v>
      </c>
      <c r="BJ10" s="112">
        <v>49000</v>
      </c>
      <c r="BK10" s="113">
        <f>IFERROR(BJ10/BF10,"-")</f>
        <v>9800</v>
      </c>
      <c r="BL10" s="114"/>
      <c r="BM10" s="114"/>
      <c r="BN10" s="114">
        <v>2</v>
      </c>
      <c r="BO10" s="116">
        <v>6</v>
      </c>
      <c r="BP10" s="117">
        <f>IF(Q10=0,"",IF(BO10=0,"",(BO10/Q10)))</f>
        <v>0.42857142857143</v>
      </c>
      <c r="BQ10" s="118">
        <v>1</v>
      </c>
      <c r="BR10" s="119">
        <f>IFERROR(BQ10/BO10,"-")</f>
        <v>0.16666666666667</v>
      </c>
      <c r="BS10" s="120">
        <v>10000</v>
      </c>
      <c r="BT10" s="121">
        <f>IFERROR(BS10/BO10,"-")</f>
        <v>1666.6666666667</v>
      </c>
      <c r="BU10" s="122"/>
      <c r="BV10" s="122">
        <v>1</v>
      </c>
      <c r="BW10" s="122"/>
      <c r="BX10" s="123">
        <v>1</v>
      </c>
      <c r="BY10" s="124">
        <f>IF(Q10=0,"",IF(BX10=0,"",(BX10/Q10)))</f>
        <v>0.071428571428571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59000</v>
      </c>
      <c r="CR10" s="138">
        <v>34000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226</v>
      </c>
      <c r="C11" s="184" t="s">
        <v>220</v>
      </c>
      <c r="D11" s="184"/>
      <c r="E11" s="184"/>
      <c r="F11" s="184"/>
      <c r="G11" s="184" t="s">
        <v>75</v>
      </c>
      <c r="H11" s="87"/>
      <c r="I11" s="87"/>
      <c r="J11" s="87"/>
      <c r="K11" s="176"/>
      <c r="L11" s="79">
        <v>79</v>
      </c>
      <c r="M11" s="79">
        <v>61</v>
      </c>
      <c r="N11" s="79">
        <v>40</v>
      </c>
      <c r="O11" s="88">
        <v>28</v>
      </c>
      <c r="P11" s="89">
        <v>0</v>
      </c>
      <c r="Q11" s="90">
        <f>O11+P11</f>
        <v>28</v>
      </c>
      <c r="R11" s="80">
        <f>IFERROR(Q11/N11,"-")</f>
        <v>0.7</v>
      </c>
      <c r="S11" s="79">
        <v>10</v>
      </c>
      <c r="T11" s="79">
        <v>3</v>
      </c>
      <c r="U11" s="80">
        <f>IFERROR(T11/(Q11),"-")</f>
        <v>0.10714285714286</v>
      </c>
      <c r="V11" s="81"/>
      <c r="W11" s="82">
        <v>8</v>
      </c>
      <c r="X11" s="80">
        <f>IF(Q11=0,"-",W11/Q11)</f>
        <v>0.28571428571429</v>
      </c>
      <c r="Y11" s="181">
        <v>832000</v>
      </c>
      <c r="Z11" s="182">
        <f>IFERROR(Y11/Q11,"-")</f>
        <v>29714.285714286</v>
      </c>
      <c r="AA11" s="182">
        <f>IFERROR(Y11/W11,"-")</f>
        <v>104000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2</v>
      </c>
      <c r="AX11" s="104">
        <f>IF(Q11=0,"",IF(AW11=0,"",(AW11/Q11)))</f>
        <v>0.071428571428571</v>
      </c>
      <c r="AY11" s="103">
        <v>1</v>
      </c>
      <c r="AZ11" s="105">
        <f>IFERROR(AY11/AW11,"-")</f>
        <v>0.5</v>
      </c>
      <c r="BA11" s="106">
        <v>3000</v>
      </c>
      <c r="BB11" s="107">
        <f>IFERROR(BA11/AW11,"-")</f>
        <v>1500</v>
      </c>
      <c r="BC11" s="108">
        <v>1</v>
      </c>
      <c r="BD11" s="108"/>
      <c r="BE11" s="108"/>
      <c r="BF11" s="109">
        <v>7</v>
      </c>
      <c r="BG11" s="110">
        <f>IF(Q11=0,"",IF(BF11=0,"",(BF11/Q11)))</f>
        <v>0.25</v>
      </c>
      <c r="BH11" s="109">
        <v>1</v>
      </c>
      <c r="BI11" s="111">
        <f>IFERROR(BH11/BF11,"-")</f>
        <v>0.14285714285714</v>
      </c>
      <c r="BJ11" s="112">
        <v>10000</v>
      </c>
      <c r="BK11" s="113">
        <f>IFERROR(BJ11/BF11,"-")</f>
        <v>1428.5714285714</v>
      </c>
      <c r="BL11" s="114"/>
      <c r="BM11" s="114"/>
      <c r="BN11" s="114">
        <v>1</v>
      </c>
      <c r="BO11" s="116">
        <v>15</v>
      </c>
      <c r="BP11" s="117">
        <f>IF(Q11=0,"",IF(BO11=0,"",(BO11/Q11)))</f>
        <v>0.53571428571429</v>
      </c>
      <c r="BQ11" s="118">
        <v>6</v>
      </c>
      <c r="BR11" s="119">
        <f>IFERROR(BQ11/BO11,"-")</f>
        <v>0.4</v>
      </c>
      <c r="BS11" s="120">
        <v>705000</v>
      </c>
      <c r="BT11" s="121">
        <f>IFERROR(BS11/BO11,"-")</f>
        <v>47000</v>
      </c>
      <c r="BU11" s="122">
        <v>2</v>
      </c>
      <c r="BV11" s="122"/>
      <c r="BW11" s="122">
        <v>4</v>
      </c>
      <c r="BX11" s="123">
        <v>3</v>
      </c>
      <c r="BY11" s="124">
        <f>IF(Q11=0,"",IF(BX11=0,"",(BX11/Q11)))</f>
        <v>0.10714285714286</v>
      </c>
      <c r="BZ11" s="125">
        <v>1</v>
      </c>
      <c r="CA11" s="126">
        <f>IFERROR(BZ11/BX11,"-")</f>
        <v>0.33333333333333</v>
      </c>
      <c r="CB11" s="127">
        <v>117000</v>
      </c>
      <c r="CC11" s="128">
        <f>IFERROR(CB11/BX11,"-")</f>
        <v>39000</v>
      </c>
      <c r="CD11" s="129"/>
      <c r="CE11" s="129"/>
      <c r="CF11" s="129">
        <v>1</v>
      </c>
      <c r="CG11" s="130">
        <v>1</v>
      </c>
      <c r="CH11" s="131">
        <f>IF(Q11=0,"",IF(CG11=0,"",(CG11/Q11)))</f>
        <v>0.035714285714286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8</v>
      </c>
      <c r="CQ11" s="138">
        <v>832000</v>
      </c>
      <c r="CR11" s="138">
        <v>400000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5.4040816326531</v>
      </c>
      <c r="B14" s="39"/>
      <c r="C14" s="39"/>
      <c r="D14" s="39"/>
      <c r="E14" s="39"/>
      <c r="F14" s="39"/>
      <c r="G14" s="39"/>
      <c r="H14" s="40" t="s">
        <v>227</v>
      </c>
      <c r="I14" s="40"/>
      <c r="J14" s="40"/>
      <c r="K14" s="179">
        <f>SUM(K6:K13)</f>
        <v>245000</v>
      </c>
      <c r="L14" s="41">
        <f>SUM(L6:L13)</f>
        <v>249</v>
      </c>
      <c r="M14" s="41">
        <f>SUM(M6:M13)</f>
        <v>129</v>
      </c>
      <c r="N14" s="41">
        <f>SUM(N6:N13)</f>
        <v>262</v>
      </c>
      <c r="O14" s="41">
        <f>SUM(O6:O13)</f>
        <v>90</v>
      </c>
      <c r="P14" s="41">
        <f>SUM(P6:P13)</f>
        <v>0</v>
      </c>
      <c r="Q14" s="41">
        <f>SUM(Q6:Q13)</f>
        <v>90</v>
      </c>
      <c r="R14" s="42">
        <f>IFERROR(Q14/N14,"-")</f>
        <v>0.34351145038168</v>
      </c>
      <c r="S14" s="76">
        <f>SUM(S6:S13)</f>
        <v>17</v>
      </c>
      <c r="T14" s="76">
        <f>SUM(T6:T13)</f>
        <v>20</v>
      </c>
      <c r="U14" s="42">
        <f>IFERROR(S14/Q14,"-")</f>
        <v>0.18888888888889</v>
      </c>
      <c r="V14" s="43">
        <f>IFERROR(K14/Q14,"-")</f>
        <v>2722.2222222222</v>
      </c>
      <c r="W14" s="44">
        <f>SUM(W6:W13)</f>
        <v>19</v>
      </c>
      <c r="X14" s="42">
        <f>IFERROR(W14/Q14,"-")</f>
        <v>0.21111111111111</v>
      </c>
      <c r="Y14" s="179">
        <f>SUM(Y6:Y13)</f>
        <v>1324000</v>
      </c>
      <c r="Z14" s="179">
        <f>IFERROR(Y14/Q14,"-")</f>
        <v>14711.111111111</v>
      </c>
      <c r="AA14" s="179">
        <f>IFERROR(Y14/W14,"-")</f>
        <v>69684.210526316</v>
      </c>
      <c r="AB14" s="179">
        <f>Y14-K14</f>
        <v>1079000</v>
      </c>
      <c r="AC14" s="45">
        <f>Y14/K14</f>
        <v>5.4040816326531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